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J:\Makefet\פעילות גמל כספים\פעילות גמל-כספים\2023\7-9.2023\רשימות נכסים- 30.9.23\רשימות נכסים- שידור שני- 30.9.23\"/>
    </mc:Choice>
  </mc:AlternateContent>
  <xr:revisionPtr revIDLastSave="0" documentId="13_ncr:1_{330B4E13-8F5C-47B7-BF98-D6AC4068CE36}" xr6:coauthVersionLast="47" xr6:coauthVersionMax="47" xr10:uidLastSave="{00000000-0000-0000-0000-000000000000}"/>
  <bookViews>
    <workbookView xWindow="-120" yWindow="-120" windowWidth="29040" windowHeight="15840" tabRatio="720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xlnm._FilterDatabase" localSheetId="19" hidden="1">'לא סחיר - חוזים עתידיים'!$A$8:$AW$400</definedName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12" i="5" l="1"/>
  <c r="U12" i="5"/>
  <c r="T13" i="5"/>
  <c r="U13" i="5"/>
  <c r="T14" i="5"/>
  <c r="U14" i="5"/>
  <c r="T15" i="5"/>
  <c r="U15" i="5"/>
  <c r="T16" i="5"/>
  <c r="U16" i="5"/>
  <c r="T17" i="5"/>
  <c r="U17" i="5"/>
  <c r="T18" i="5"/>
  <c r="U18" i="5"/>
  <c r="T19" i="5"/>
  <c r="U19" i="5"/>
  <c r="T20" i="5"/>
  <c r="U20" i="5"/>
  <c r="T21" i="5"/>
  <c r="U21" i="5"/>
  <c r="T22" i="5"/>
  <c r="U22" i="5"/>
  <c r="T23" i="5"/>
  <c r="U23" i="5"/>
  <c r="T24" i="5"/>
  <c r="U24" i="5"/>
  <c r="T25" i="5"/>
  <c r="U25" i="5"/>
  <c r="T26" i="5"/>
  <c r="U26" i="5"/>
  <c r="T27" i="5"/>
  <c r="U27" i="5"/>
  <c r="T28" i="5"/>
  <c r="U28" i="5"/>
  <c r="T29" i="5"/>
  <c r="U29" i="5"/>
  <c r="T30" i="5"/>
  <c r="U30" i="5"/>
  <c r="T31" i="5"/>
  <c r="U31" i="5"/>
  <c r="T32" i="5"/>
  <c r="U32" i="5"/>
  <c r="T33" i="5"/>
  <c r="U33" i="5"/>
  <c r="T34" i="5"/>
  <c r="U34" i="5"/>
  <c r="T35" i="5"/>
  <c r="U35" i="5"/>
  <c r="T36" i="5"/>
  <c r="U36" i="5"/>
  <c r="T37" i="5"/>
  <c r="U37" i="5"/>
  <c r="T38" i="5"/>
  <c r="U38" i="5"/>
  <c r="T39" i="5"/>
  <c r="U39" i="5"/>
  <c r="T40" i="5"/>
  <c r="U40" i="5"/>
  <c r="T41" i="5"/>
  <c r="U41" i="5"/>
  <c r="T42" i="5"/>
  <c r="U42" i="5"/>
  <c r="T43" i="5"/>
  <c r="U43" i="5"/>
  <c r="T44" i="5"/>
  <c r="U44" i="5"/>
  <c r="T45" i="5"/>
  <c r="U45" i="5"/>
  <c r="T46" i="5"/>
  <c r="U46" i="5"/>
  <c r="T47" i="5"/>
  <c r="U47" i="5"/>
  <c r="T48" i="5"/>
  <c r="U48" i="5"/>
  <c r="T49" i="5"/>
  <c r="U49" i="5"/>
  <c r="T50" i="5"/>
  <c r="U50" i="5"/>
  <c r="T51" i="5"/>
  <c r="U51" i="5"/>
  <c r="T52" i="5"/>
  <c r="U52" i="5"/>
  <c r="T53" i="5"/>
  <c r="U53" i="5"/>
  <c r="T54" i="5"/>
  <c r="U54" i="5"/>
  <c r="T55" i="5"/>
  <c r="U55" i="5"/>
  <c r="T56" i="5"/>
  <c r="U56" i="5"/>
  <c r="T57" i="5"/>
  <c r="U57" i="5"/>
  <c r="T58" i="5"/>
  <c r="U58" i="5"/>
  <c r="T59" i="5"/>
  <c r="U59" i="5"/>
  <c r="T60" i="5"/>
  <c r="U60" i="5"/>
  <c r="T61" i="5"/>
  <c r="U61" i="5"/>
  <c r="T62" i="5"/>
  <c r="U62" i="5"/>
  <c r="T63" i="5"/>
  <c r="U63" i="5"/>
  <c r="T64" i="5"/>
  <c r="U64" i="5"/>
  <c r="T65" i="5"/>
  <c r="U65" i="5"/>
  <c r="T66" i="5"/>
  <c r="U66" i="5"/>
  <c r="T67" i="5"/>
  <c r="U67" i="5"/>
  <c r="T68" i="5"/>
  <c r="U68" i="5"/>
  <c r="T69" i="5"/>
  <c r="U69" i="5"/>
  <c r="T70" i="5"/>
  <c r="U70" i="5"/>
  <c r="T71" i="5"/>
  <c r="U71" i="5"/>
  <c r="T72" i="5"/>
  <c r="U72" i="5"/>
  <c r="T73" i="5"/>
  <c r="U73" i="5"/>
  <c r="T74" i="5"/>
  <c r="U74" i="5"/>
  <c r="T75" i="5"/>
  <c r="U75" i="5"/>
  <c r="T76" i="5"/>
  <c r="U76" i="5"/>
  <c r="T77" i="5"/>
  <c r="U77" i="5"/>
  <c r="T78" i="5"/>
  <c r="U78" i="5"/>
  <c r="T79" i="5"/>
  <c r="U79" i="5"/>
  <c r="T80" i="5"/>
  <c r="U80" i="5"/>
  <c r="T81" i="5"/>
  <c r="U81" i="5"/>
  <c r="T82" i="5"/>
  <c r="U82" i="5"/>
  <c r="T83" i="5"/>
  <c r="U83" i="5"/>
  <c r="T84" i="5"/>
  <c r="U84" i="5"/>
  <c r="T85" i="5"/>
  <c r="U85" i="5"/>
  <c r="T86" i="5"/>
  <c r="U86" i="5"/>
  <c r="T87" i="5"/>
  <c r="U87" i="5"/>
  <c r="T88" i="5"/>
  <c r="U88" i="5"/>
  <c r="T89" i="5"/>
  <c r="U89" i="5"/>
  <c r="T90" i="5"/>
  <c r="U90" i="5"/>
  <c r="T91" i="5"/>
  <c r="U91" i="5"/>
  <c r="T92" i="5"/>
  <c r="U92" i="5"/>
  <c r="T93" i="5"/>
  <c r="U93" i="5"/>
  <c r="T94" i="5"/>
  <c r="U94" i="5"/>
  <c r="T95" i="5"/>
  <c r="U95" i="5"/>
  <c r="T96" i="5"/>
  <c r="U96" i="5"/>
  <c r="T97" i="5"/>
  <c r="U97" i="5"/>
  <c r="T98" i="5"/>
  <c r="U98" i="5"/>
  <c r="T99" i="5"/>
  <c r="U99" i="5"/>
  <c r="T100" i="5"/>
  <c r="U100" i="5"/>
  <c r="T101" i="5"/>
  <c r="U101" i="5"/>
  <c r="T102" i="5"/>
  <c r="U102" i="5"/>
  <c r="T103" i="5"/>
  <c r="U103" i="5"/>
  <c r="T104" i="5"/>
  <c r="U104" i="5"/>
  <c r="T105" i="5"/>
  <c r="U105" i="5"/>
  <c r="T106" i="5"/>
  <c r="U106" i="5"/>
  <c r="T107" i="5"/>
  <c r="U107" i="5"/>
  <c r="T108" i="5"/>
  <c r="U108" i="5"/>
  <c r="T109" i="5"/>
  <c r="U109" i="5"/>
  <c r="T110" i="5"/>
  <c r="U110" i="5"/>
  <c r="T111" i="5"/>
  <c r="U111" i="5"/>
  <c r="T112" i="5"/>
  <c r="U112" i="5"/>
  <c r="T113" i="5"/>
  <c r="U113" i="5"/>
  <c r="T114" i="5"/>
  <c r="U114" i="5"/>
  <c r="T115" i="5"/>
  <c r="U115" i="5"/>
  <c r="T116" i="5"/>
  <c r="U116" i="5"/>
  <c r="T117" i="5"/>
  <c r="U117" i="5"/>
  <c r="T118" i="5"/>
  <c r="U118" i="5"/>
  <c r="T119" i="5"/>
  <c r="U119" i="5"/>
  <c r="T120" i="5"/>
  <c r="U120" i="5"/>
  <c r="T121" i="5"/>
  <c r="U121" i="5"/>
  <c r="T122" i="5"/>
  <c r="U122" i="5"/>
  <c r="T123" i="5"/>
  <c r="U123" i="5"/>
  <c r="T124" i="5"/>
  <c r="U124" i="5"/>
  <c r="T125" i="5"/>
  <c r="U125" i="5"/>
  <c r="T126" i="5"/>
  <c r="U126" i="5"/>
  <c r="T127" i="5"/>
  <c r="U127" i="5"/>
  <c r="T128" i="5"/>
  <c r="U128" i="5"/>
  <c r="T129" i="5"/>
  <c r="U129" i="5"/>
  <c r="T130" i="5"/>
  <c r="U130" i="5"/>
  <c r="T131" i="5"/>
  <c r="U131" i="5"/>
  <c r="T132" i="5"/>
  <c r="U132" i="5"/>
  <c r="T133" i="5"/>
  <c r="U133" i="5"/>
  <c r="T134" i="5"/>
  <c r="U134" i="5"/>
  <c r="T135" i="5"/>
  <c r="U135" i="5"/>
  <c r="T136" i="5"/>
  <c r="U136" i="5"/>
  <c r="T137" i="5"/>
  <c r="U137" i="5"/>
  <c r="T138" i="5"/>
  <c r="U138" i="5"/>
  <c r="T139" i="5"/>
  <c r="U139" i="5"/>
  <c r="T140" i="5"/>
  <c r="U140" i="5"/>
  <c r="T141" i="5"/>
  <c r="U141" i="5"/>
  <c r="T142" i="5"/>
  <c r="U142" i="5"/>
  <c r="T143" i="5"/>
  <c r="U143" i="5"/>
  <c r="T144" i="5"/>
  <c r="U144" i="5"/>
  <c r="T145" i="5"/>
  <c r="U145" i="5"/>
  <c r="T146" i="5"/>
  <c r="U146" i="5"/>
  <c r="T147" i="5"/>
  <c r="U147" i="5"/>
  <c r="T148" i="5"/>
  <c r="U148" i="5"/>
  <c r="T149" i="5"/>
  <c r="U149" i="5"/>
  <c r="T150" i="5"/>
  <c r="U150" i="5"/>
  <c r="T151" i="5"/>
  <c r="U151" i="5"/>
  <c r="T152" i="5"/>
  <c r="U152" i="5"/>
  <c r="T153" i="5"/>
  <c r="U153" i="5"/>
  <c r="T154" i="5"/>
  <c r="U154" i="5"/>
  <c r="T155" i="5"/>
  <c r="U155" i="5"/>
  <c r="T156" i="5"/>
  <c r="U156" i="5"/>
  <c r="T157" i="5"/>
  <c r="U157" i="5"/>
  <c r="T158" i="5"/>
  <c r="U158" i="5"/>
  <c r="T159" i="5"/>
  <c r="U159" i="5"/>
  <c r="T160" i="5"/>
  <c r="U160" i="5"/>
  <c r="T161" i="5"/>
  <c r="U161" i="5"/>
  <c r="T162" i="5"/>
  <c r="U162" i="5"/>
  <c r="T163" i="5"/>
  <c r="U163" i="5"/>
  <c r="T164" i="5"/>
  <c r="U164" i="5"/>
  <c r="T165" i="5"/>
  <c r="U165" i="5"/>
  <c r="T166" i="5"/>
  <c r="U166" i="5"/>
  <c r="T167" i="5"/>
  <c r="U167" i="5"/>
  <c r="T168" i="5"/>
  <c r="U168" i="5"/>
  <c r="T169" i="5"/>
  <c r="U169" i="5"/>
  <c r="T170" i="5"/>
  <c r="U170" i="5"/>
  <c r="T171" i="5"/>
  <c r="U171" i="5"/>
  <c r="T172" i="5"/>
  <c r="U172" i="5"/>
  <c r="T173" i="5"/>
  <c r="U173" i="5"/>
  <c r="T174" i="5"/>
  <c r="U174" i="5"/>
  <c r="T175" i="5"/>
  <c r="U175" i="5"/>
  <c r="T176" i="5"/>
  <c r="U176" i="5"/>
  <c r="T177" i="5"/>
  <c r="U177" i="5"/>
  <c r="T178" i="5"/>
  <c r="U178" i="5"/>
  <c r="T179" i="5"/>
  <c r="U179" i="5"/>
  <c r="T180" i="5"/>
  <c r="U180" i="5"/>
  <c r="T181" i="5"/>
  <c r="U181" i="5"/>
  <c r="T182" i="5"/>
  <c r="U182" i="5"/>
  <c r="T183" i="5"/>
  <c r="U183" i="5"/>
  <c r="T184" i="5"/>
  <c r="U184" i="5"/>
  <c r="T185" i="5"/>
  <c r="U185" i="5"/>
  <c r="T186" i="5"/>
  <c r="U186" i="5"/>
  <c r="T187" i="5"/>
  <c r="U187" i="5"/>
  <c r="T188" i="5"/>
  <c r="U188" i="5"/>
  <c r="T189" i="5"/>
  <c r="U189" i="5"/>
  <c r="T190" i="5"/>
  <c r="U190" i="5"/>
  <c r="T191" i="5"/>
  <c r="U191" i="5"/>
  <c r="T192" i="5"/>
  <c r="U192" i="5"/>
  <c r="T193" i="5"/>
  <c r="U193" i="5"/>
  <c r="T194" i="5"/>
  <c r="U194" i="5"/>
  <c r="T195" i="5"/>
  <c r="U195" i="5"/>
  <c r="T196" i="5"/>
  <c r="U196" i="5"/>
  <c r="T197" i="5"/>
  <c r="U197" i="5"/>
  <c r="T198" i="5"/>
  <c r="U198" i="5"/>
  <c r="T199" i="5"/>
  <c r="U199" i="5"/>
  <c r="T200" i="5"/>
  <c r="U200" i="5"/>
  <c r="T201" i="5"/>
  <c r="U201" i="5"/>
  <c r="T202" i="5"/>
  <c r="U202" i="5"/>
  <c r="T203" i="5"/>
  <c r="U203" i="5"/>
  <c r="T204" i="5"/>
  <c r="U204" i="5"/>
  <c r="T205" i="5"/>
  <c r="U205" i="5"/>
  <c r="T206" i="5"/>
  <c r="U206" i="5"/>
  <c r="T207" i="5"/>
  <c r="U207" i="5"/>
  <c r="T208" i="5"/>
  <c r="U208" i="5"/>
  <c r="T209" i="5"/>
  <c r="U209" i="5"/>
  <c r="T210" i="5"/>
  <c r="U210" i="5"/>
  <c r="T211" i="5"/>
  <c r="U211" i="5"/>
  <c r="T212" i="5"/>
  <c r="U212" i="5"/>
  <c r="T213" i="5"/>
  <c r="U213" i="5"/>
  <c r="T214" i="5"/>
  <c r="U214" i="5"/>
  <c r="T215" i="5"/>
  <c r="U215" i="5"/>
  <c r="T216" i="5"/>
  <c r="U216" i="5"/>
  <c r="T217" i="5"/>
  <c r="U217" i="5"/>
  <c r="T218" i="5"/>
  <c r="U218" i="5"/>
  <c r="T219" i="5"/>
  <c r="U219" i="5"/>
  <c r="T220" i="5"/>
  <c r="U220" i="5"/>
  <c r="T221" i="5"/>
  <c r="U221" i="5"/>
  <c r="T222" i="5"/>
  <c r="U222" i="5"/>
  <c r="T223" i="5"/>
  <c r="U223" i="5"/>
  <c r="T224" i="5"/>
  <c r="U224" i="5"/>
  <c r="T225" i="5"/>
  <c r="U225" i="5"/>
  <c r="T226" i="5"/>
  <c r="U226" i="5"/>
  <c r="T227" i="5"/>
  <c r="U227" i="5"/>
  <c r="T228" i="5"/>
  <c r="U228" i="5"/>
  <c r="T229" i="5"/>
  <c r="U229" i="5"/>
  <c r="T230" i="5"/>
  <c r="U230" i="5"/>
  <c r="T231" i="5"/>
  <c r="U231" i="5"/>
  <c r="T232" i="5"/>
  <c r="U232" i="5"/>
  <c r="T233" i="5"/>
  <c r="U233" i="5"/>
  <c r="T234" i="5"/>
  <c r="U234" i="5"/>
  <c r="T235" i="5"/>
  <c r="U235" i="5"/>
  <c r="T236" i="5"/>
  <c r="U236" i="5"/>
  <c r="T237" i="5"/>
  <c r="U237" i="5"/>
  <c r="T238" i="5"/>
  <c r="U238" i="5"/>
  <c r="T239" i="5"/>
  <c r="U239" i="5"/>
  <c r="T240" i="5"/>
  <c r="U240" i="5"/>
  <c r="T241" i="5"/>
  <c r="U241" i="5"/>
  <c r="T242" i="5"/>
  <c r="U242" i="5"/>
  <c r="T243" i="5"/>
  <c r="U243" i="5"/>
  <c r="T244" i="5"/>
  <c r="U244" i="5"/>
  <c r="T245" i="5"/>
  <c r="U245" i="5"/>
  <c r="T246" i="5"/>
  <c r="U246" i="5"/>
  <c r="T247" i="5"/>
  <c r="U247" i="5"/>
  <c r="T248" i="5"/>
  <c r="U248" i="5"/>
  <c r="T249" i="5"/>
  <c r="U249" i="5"/>
  <c r="T250" i="5"/>
  <c r="U250" i="5"/>
  <c r="T251" i="5"/>
  <c r="U251" i="5"/>
  <c r="T252" i="5"/>
  <c r="U252" i="5"/>
  <c r="T253" i="5"/>
  <c r="U253" i="5"/>
  <c r="T254" i="5"/>
  <c r="U254" i="5"/>
  <c r="T255" i="5"/>
  <c r="U255" i="5"/>
  <c r="T256" i="5"/>
  <c r="U256" i="5"/>
  <c r="T257" i="5"/>
  <c r="U257" i="5"/>
  <c r="T258" i="5"/>
  <c r="U258" i="5"/>
  <c r="T259" i="5"/>
  <c r="U259" i="5"/>
  <c r="T260" i="5"/>
  <c r="U260" i="5"/>
  <c r="T261" i="5"/>
  <c r="U261" i="5"/>
  <c r="T262" i="5"/>
  <c r="U262" i="5"/>
  <c r="T263" i="5"/>
  <c r="U263" i="5"/>
  <c r="T264" i="5"/>
  <c r="U264" i="5"/>
  <c r="T265" i="5"/>
  <c r="U265" i="5"/>
  <c r="T266" i="5"/>
  <c r="U266" i="5"/>
  <c r="T267" i="5"/>
  <c r="U267" i="5"/>
  <c r="T268" i="5"/>
  <c r="U268" i="5"/>
  <c r="T269" i="5"/>
  <c r="U269" i="5"/>
  <c r="T270" i="5"/>
  <c r="U270" i="5"/>
  <c r="T271" i="5"/>
  <c r="U271" i="5"/>
  <c r="T272" i="5"/>
  <c r="U272" i="5"/>
  <c r="T273" i="5"/>
  <c r="U273" i="5"/>
  <c r="T274" i="5"/>
  <c r="U274" i="5"/>
  <c r="T275" i="5"/>
  <c r="U275" i="5"/>
  <c r="T276" i="5"/>
  <c r="U276" i="5"/>
  <c r="T277" i="5"/>
  <c r="U277" i="5"/>
  <c r="T278" i="5"/>
  <c r="U278" i="5"/>
  <c r="T279" i="5"/>
  <c r="U279" i="5"/>
  <c r="T280" i="5"/>
  <c r="U280" i="5"/>
  <c r="T281" i="5"/>
  <c r="U281" i="5"/>
  <c r="T282" i="5"/>
  <c r="U282" i="5"/>
  <c r="T283" i="5"/>
  <c r="U283" i="5"/>
  <c r="T284" i="5"/>
  <c r="U284" i="5"/>
  <c r="T285" i="5"/>
  <c r="U285" i="5"/>
  <c r="T286" i="5"/>
  <c r="U286" i="5"/>
  <c r="T287" i="5"/>
  <c r="U287" i="5"/>
  <c r="T288" i="5"/>
  <c r="U288" i="5"/>
  <c r="T289" i="5"/>
  <c r="U289" i="5"/>
  <c r="T290" i="5"/>
  <c r="U290" i="5"/>
  <c r="T291" i="5"/>
  <c r="U291" i="5"/>
  <c r="T292" i="5"/>
  <c r="U292" i="5"/>
  <c r="T293" i="5"/>
  <c r="U293" i="5"/>
  <c r="T294" i="5"/>
  <c r="U294" i="5"/>
  <c r="T295" i="5"/>
  <c r="U295" i="5"/>
  <c r="T296" i="5"/>
  <c r="U296" i="5"/>
  <c r="T297" i="5"/>
  <c r="U297" i="5"/>
  <c r="T298" i="5"/>
  <c r="U298" i="5"/>
  <c r="T299" i="5"/>
  <c r="U299" i="5"/>
  <c r="T300" i="5"/>
  <c r="U300" i="5"/>
  <c r="T301" i="5"/>
  <c r="U301" i="5"/>
  <c r="T302" i="5"/>
  <c r="U302" i="5"/>
  <c r="T303" i="5"/>
  <c r="U303" i="5"/>
  <c r="T304" i="5"/>
  <c r="U304" i="5"/>
  <c r="T305" i="5"/>
  <c r="U305" i="5"/>
  <c r="T306" i="5"/>
  <c r="U306" i="5"/>
  <c r="T307" i="5"/>
  <c r="U307" i="5"/>
  <c r="T308" i="5"/>
  <c r="U308" i="5"/>
  <c r="T309" i="5"/>
  <c r="U309" i="5"/>
  <c r="T310" i="5"/>
  <c r="U310" i="5"/>
  <c r="T311" i="5"/>
  <c r="U311" i="5"/>
  <c r="T312" i="5"/>
  <c r="U312" i="5"/>
  <c r="T313" i="5"/>
  <c r="U313" i="5"/>
  <c r="T314" i="5"/>
  <c r="U314" i="5"/>
  <c r="T315" i="5"/>
  <c r="U315" i="5"/>
  <c r="T316" i="5"/>
  <c r="U316" i="5"/>
  <c r="T317" i="5"/>
  <c r="U317" i="5"/>
  <c r="T318" i="5"/>
  <c r="U318" i="5"/>
  <c r="T319" i="5"/>
  <c r="U319" i="5"/>
  <c r="T320" i="5"/>
  <c r="U320" i="5"/>
  <c r="T321" i="5"/>
  <c r="U321" i="5"/>
  <c r="T322" i="5"/>
  <c r="U322" i="5"/>
  <c r="T323" i="5"/>
  <c r="U323" i="5"/>
  <c r="T324" i="5"/>
  <c r="U324" i="5"/>
  <c r="T325" i="5"/>
  <c r="U325" i="5"/>
  <c r="T326" i="5"/>
  <c r="U326" i="5"/>
  <c r="T327" i="5"/>
  <c r="U327" i="5"/>
  <c r="T328" i="5"/>
  <c r="U328" i="5"/>
  <c r="T329" i="5"/>
  <c r="U329" i="5"/>
  <c r="T330" i="5"/>
  <c r="U330" i="5"/>
  <c r="T331" i="5"/>
  <c r="U331" i="5"/>
  <c r="T332" i="5"/>
  <c r="U332" i="5"/>
  <c r="T333" i="5"/>
  <c r="U333" i="5"/>
  <c r="T334" i="5"/>
  <c r="U334" i="5"/>
  <c r="T335" i="5"/>
  <c r="U335" i="5"/>
  <c r="T336" i="5"/>
  <c r="U336" i="5"/>
  <c r="T337" i="5"/>
  <c r="U337" i="5"/>
  <c r="T338" i="5"/>
  <c r="U338" i="5"/>
  <c r="T339" i="5"/>
  <c r="U339" i="5"/>
  <c r="T340" i="5"/>
  <c r="U340" i="5"/>
  <c r="T341" i="5"/>
  <c r="U341" i="5"/>
  <c r="T342" i="5"/>
  <c r="U342" i="5"/>
  <c r="T343" i="5"/>
  <c r="U343" i="5"/>
  <c r="T344" i="5"/>
  <c r="U344" i="5"/>
  <c r="T345" i="5"/>
  <c r="U345" i="5"/>
  <c r="T346" i="5"/>
  <c r="U346" i="5"/>
  <c r="T347" i="5"/>
  <c r="U347" i="5"/>
  <c r="T348" i="5"/>
  <c r="U348" i="5"/>
  <c r="T349" i="5"/>
  <c r="U349" i="5"/>
  <c r="T350" i="5"/>
  <c r="U350" i="5"/>
  <c r="T351" i="5"/>
  <c r="U351" i="5"/>
  <c r="T352" i="5"/>
  <c r="U352" i="5"/>
  <c r="T353" i="5"/>
  <c r="U353" i="5"/>
  <c r="T354" i="5"/>
  <c r="U354" i="5"/>
  <c r="T355" i="5"/>
  <c r="U355" i="5"/>
  <c r="T356" i="5"/>
  <c r="U356" i="5"/>
  <c r="T357" i="5"/>
  <c r="U357" i="5"/>
  <c r="T358" i="5"/>
  <c r="U358" i="5"/>
  <c r="U11" i="5"/>
  <c r="T11" i="5"/>
  <c r="R13" i="5"/>
  <c r="R12" i="5" s="1"/>
  <c r="R11" i="5" s="1"/>
  <c r="C15" i="1" s="1"/>
  <c r="C42" i="1" s="1"/>
  <c r="Q13" i="5"/>
  <c r="Q12" i="5"/>
  <c r="Q11" i="5"/>
  <c r="O13" i="5"/>
  <c r="O12" i="5"/>
  <c r="R168" i="5"/>
  <c r="Q168" i="5"/>
  <c r="O168" i="5"/>
  <c r="O11" i="5"/>
  <c r="C26" i="1"/>
  <c r="P23" i="15"/>
  <c r="N23" i="15"/>
  <c r="P13" i="15"/>
  <c r="P12" i="15" s="1"/>
  <c r="P11" i="15" s="1"/>
  <c r="R11" i="15" s="1"/>
  <c r="N13" i="15"/>
  <c r="S22" i="15" l="1"/>
  <c r="S29" i="15"/>
  <c r="D22" i="1"/>
  <c r="D42" i="1"/>
  <c r="S16" i="15"/>
  <c r="D29" i="1"/>
  <c r="S42" i="15"/>
  <c r="D16" i="1"/>
  <c r="S36" i="15"/>
  <c r="D35" i="1"/>
  <c r="S41" i="15"/>
  <c r="S35" i="15"/>
  <c r="S28" i="15"/>
  <c r="S21" i="15"/>
  <c r="S15" i="15"/>
  <c r="D24" i="1"/>
  <c r="D30" i="1"/>
  <c r="D36" i="1"/>
  <c r="D17" i="1"/>
  <c r="D11" i="1"/>
  <c r="S40" i="15"/>
  <c r="S34" i="15"/>
  <c r="S27" i="15"/>
  <c r="S20" i="15"/>
  <c r="S14" i="15"/>
  <c r="D25" i="1"/>
  <c r="D31" i="1"/>
  <c r="D37" i="1"/>
  <c r="D18" i="1"/>
  <c r="S39" i="15"/>
  <c r="S33" i="15"/>
  <c r="S26" i="15"/>
  <c r="S19" i="15"/>
  <c r="D39" i="1"/>
  <c r="D26" i="1"/>
  <c r="D32" i="1"/>
  <c r="D13" i="1"/>
  <c r="D19" i="1"/>
  <c r="S23" i="15"/>
  <c r="S38" i="15"/>
  <c r="S31" i="15"/>
  <c r="S25" i="15"/>
  <c r="S18" i="15"/>
  <c r="D40" i="1"/>
  <c r="D27" i="1"/>
  <c r="D33" i="1"/>
  <c r="D14" i="1"/>
  <c r="D20" i="1"/>
  <c r="S32" i="15"/>
  <c r="S37" i="15"/>
  <c r="S30" i="15"/>
  <c r="S24" i="15"/>
  <c r="S17" i="15"/>
  <c r="D41" i="1"/>
  <c r="D28" i="1"/>
  <c r="D34" i="1"/>
  <c r="D15" i="1"/>
  <c r="D21" i="1"/>
  <c r="R37" i="15"/>
  <c r="R29" i="15"/>
  <c r="R18" i="15"/>
  <c r="R32" i="15"/>
  <c r="R40" i="15"/>
  <c r="R33" i="15"/>
  <c r="R21" i="15"/>
  <c r="R14" i="15"/>
  <c r="S11" i="15"/>
  <c r="R36" i="15"/>
  <c r="R24" i="15"/>
  <c r="R17" i="15"/>
  <c r="R12" i="15"/>
  <c r="R39" i="15"/>
  <c r="R27" i="15"/>
  <c r="R20" i="15"/>
  <c r="R42" i="15"/>
  <c r="R30" i="15"/>
  <c r="R23" i="15"/>
  <c r="R34" i="15"/>
  <c r="R26" i="15"/>
  <c r="R15" i="15"/>
  <c r="S13" i="15"/>
  <c r="R41" i="15"/>
  <c r="R38" i="15"/>
  <c r="R35" i="15"/>
  <c r="R31" i="15"/>
  <c r="R28" i="15"/>
  <c r="R25" i="15"/>
  <c r="R22" i="15"/>
  <c r="R19" i="15"/>
  <c r="R16" i="15"/>
  <c r="R13" i="15"/>
  <c r="S12" i="15"/>
  <c r="N12" i="15"/>
  <c r="N11" i="15" s="1"/>
  <c r="K12" i="20"/>
  <c r="K13" i="20"/>
  <c r="K14" i="20"/>
  <c r="K15" i="20"/>
  <c r="K16" i="20"/>
  <c r="K17" i="20"/>
  <c r="K18" i="20"/>
  <c r="K19" i="20"/>
  <c r="K20" i="20"/>
  <c r="K21" i="20"/>
  <c r="K22" i="20"/>
  <c r="K23" i="20"/>
  <c r="K24" i="20"/>
  <c r="K25" i="20"/>
  <c r="K26" i="20"/>
  <c r="K27" i="20"/>
  <c r="K28" i="20"/>
  <c r="K29" i="20"/>
  <c r="K30" i="20"/>
  <c r="K31" i="20"/>
  <c r="K32" i="20"/>
  <c r="K33" i="20"/>
  <c r="K34" i="20"/>
  <c r="K35" i="20"/>
  <c r="K36" i="20"/>
  <c r="K37" i="20"/>
  <c r="K38" i="20"/>
  <c r="K39" i="20"/>
  <c r="K40" i="20"/>
  <c r="K41" i="20"/>
  <c r="K42" i="20"/>
  <c r="K43" i="20"/>
  <c r="K44" i="20"/>
  <c r="K45" i="20"/>
  <c r="K46" i="20"/>
  <c r="K47" i="20"/>
  <c r="K48" i="20"/>
  <c r="K49" i="20"/>
  <c r="K50" i="20"/>
  <c r="K51" i="20"/>
  <c r="K52" i="20"/>
  <c r="K53" i="20"/>
  <c r="K54" i="20"/>
  <c r="K55" i="20"/>
  <c r="K56" i="20"/>
  <c r="K57" i="20"/>
  <c r="K58" i="20"/>
  <c r="K59" i="20"/>
  <c r="K60" i="20"/>
  <c r="K61" i="20"/>
  <c r="K62" i="20"/>
  <c r="K63" i="20"/>
  <c r="K64" i="20"/>
  <c r="K65" i="20"/>
  <c r="K66" i="20"/>
  <c r="K67" i="20"/>
  <c r="K68" i="20"/>
  <c r="K69" i="20"/>
  <c r="K70" i="20"/>
  <c r="K71" i="20"/>
  <c r="K72" i="20"/>
  <c r="K73" i="20"/>
  <c r="K74" i="20"/>
  <c r="K75" i="20"/>
  <c r="K76" i="20"/>
  <c r="K77" i="20"/>
  <c r="K78" i="20"/>
  <c r="K79" i="20"/>
  <c r="K80" i="20"/>
  <c r="K81" i="20"/>
  <c r="K82" i="20"/>
  <c r="K83" i="20"/>
  <c r="K84" i="20"/>
  <c r="K85" i="20"/>
  <c r="K86" i="20"/>
  <c r="K87" i="20"/>
  <c r="K88" i="20"/>
  <c r="K89" i="20"/>
  <c r="K90" i="20"/>
  <c r="K91" i="20"/>
  <c r="K92" i="20"/>
  <c r="K93" i="20"/>
  <c r="K94" i="20"/>
  <c r="K95" i="20"/>
  <c r="K96" i="20"/>
  <c r="K97" i="20"/>
  <c r="K98" i="20"/>
  <c r="K99" i="20"/>
  <c r="K100" i="20"/>
  <c r="K101" i="20"/>
  <c r="K102" i="20"/>
  <c r="K103" i="20"/>
  <c r="K104" i="20"/>
  <c r="K105" i="20"/>
  <c r="K106" i="20"/>
  <c r="K107" i="20"/>
  <c r="K108" i="20"/>
  <c r="K109" i="20"/>
  <c r="K110" i="20"/>
  <c r="K111" i="20"/>
  <c r="K112" i="20"/>
  <c r="K113" i="20"/>
  <c r="K114" i="20"/>
  <c r="K115" i="20"/>
  <c r="K116" i="20"/>
  <c r="K117" i="20"/>
  <c r="K118" i="20"/>
  <c r="K119" i="20"/>
  <c r="K120" i="20"/>
  <c r="K121" i="20"/>
  <c r="K122" i="20"/>
  <c r="K123" i="20"/>
  <c r="K124" i="20"/>
  <c r="K125" i="20"/>
  <c r="K126" i="20"/>
  <c r="K127" i="20"/>
  <c r="K128" i="20"/>
  <c r="K129" i="20"/>
  <c r="K130" i="20"/>
  <c r="K131" i="20"/>
  <c r="K132" i="20"/>
  <c r="K133" i="20"/>
  <c r="K134" i="20"/>
  <c r="K135" i="20"/>
  <c r="K136" i="20"/>
  <c r="K137" i="20"/>
  <c r="K138" i="20"/>
  <c r="K139" i="20"/>
  <c r="K140" i="20"/>
  <c r="K141" i="20"/>
  <c r="K142" i="20"/>
  <c r="K143" i="20"/>
  <c r="K144" i="20"/>
  <c r="K145" i="20"/>
  <c r="K146" i="20"/>
  <c r="K147" i="20"/>
  <c r="K148" i="20"/>
  <c r="K149" i="20"/>
  <c r="K150" i="20"/>
  <c r="K151" i="20"/>
  <c r="K152" i="20"/>
  <c r="K153" i="20"/>
  <c r="K154" i="20"/>
  <c r="K155" i="20"/>
  <c r="K156" i="20"/>
  <c r="K157" i="20"/>
  <c r="K158" i="20"/>
  <c r="K159" i="20"/>
  <c r="K160" i="20"/>
  <c r="K161" i="20"/>
  <c r="K162" i="20"/>
  <c r="K163" i="20"/>
  <c r="K164" i="20"/>
  <c r="K165" i="20"/>
  <c r="K166" i="20"/>
  <c r="K167" i="20"/>
  <c r="K168" i="20"/>
  <c r="K169" i="20"/>
  <c r="K170" i="20"/>
  <c r="K171" i="20"/>
  <c r="K172" i="20"/>
  <c r="K173" i="20"/>
  <c r="K174" i="20"/>
  <c r="K175" i="20"/>
  <c r="K176" i="20"/>
  <c r="K177" i="20"/>
  <c r="K178" i="20"/>
  <c r="K179" i="20"/>
  <c r="K180" i="20"/>
  <c r="K181" i="20"/>
  <c r="K182" i="20"/>
  <c r="K183" i="20"/>
  <c r="K184" i="20"/>
  <c r="K185" i="20"/>
  <c r="K186" i="20"/>
  <c r="K187" i="20"/>
  <c r="K188" i="20"/>
  <c r="K189" i="20"/>
  <c r="K190" i="20"/>
  <c r="K191" i="20"/>
  <c r="K192" i="20"/>
  <c r="K193" i="20"/>
  <c r="K194" i="20"/>
  <c r="K195" i="20"/>
  <c r="K196" i="20"/>
  <c r="K197" i="20"/>
  <c r="K198" i="20"/>
  <c r="K199" i="20"/>
  <c r="K200" i="20"/>
  <c r="K201" i="20"/>
  <c r="K202" i="20"/>
  <c r="K203" i="20"/>
  <c r="K204" i="20"/>
  <c r="K205" i="20"/>
  <c r="K206" i="20"/>
  <c r="K207" i="20"/>
  <c r="K208" i="20"/>
  <c r="K209" i="20"/>
  <c r="K210" i="20"/>
  <c r="K211" i="20"/>
  <c r="K212" i="20"/>
  <c r="K213" i="20"/>
  <c r="K214" i="20"/>
  <c r="K215" i="20"/>
  <c r="K216" i="20"/>
  <c r="K217" i="20"/>
  <c r="K218" i="20"/>
  <c r="K219" i="20"/>
  <c r="K220" i="20"/>
  <c r="K221" i="20"/>
  <c r="K222" i="20"/>
  <c r="K223" i="20"/>
  <c r="K224" i="20"/>
  <c r="K225" i="20"/>
  <c r="K226" i="20"/>
  <c r="K227" i="20"/>
  <c r="K228" i="20"/>
  <c r="K229" i="20"/>
  <c r="K230" i="20"/>
  <c r="K231" i="20"/>
  <c r="K232" i="20"/>
  <c r="K233" i="20"/>
  <c r="K234" i="20"/>
  <c r="K235" i="20"/>
  <c r="K236" i="20"/>
  <c r="K237" i="20"/>
  <c r="K238" i="20"/>
  <c r="K239" i="20"/>
  <c r="K240" i="20"/>
  <c r="K241" i="20"/>
  <c r="K242" i="20"/>
  <c r="K243" i="20"/>
  <c r="K244" i="20"/>
  <c r="K245" i="20"/>
  <c r="K246" i="20"/>
  <c r="K247" i="20"/>
  <c r="K248" i="20"/>
  <c r="K249" i="20"/>
  <c r="K250" i="20"/>
  <c r="K251" i="20"/>
  <c r="K252" i="20"/>
  <c r="K253" i="20"/>
  <c r="K254" i="20"/>
  <c r="K255" i="20"/>
  <c r="K256" i="20"/>
  <c r="K257" i="20"/>
  <c r="K258" i="20"/>
  <c r="K259" i="20"/>
  <c r="K260" i="20"/>
  <c r="K261" i="20"/>
  <c r="K262" i="20"/>
  <c r="K263" i="20"/>
  <c r="K264" i="20"/>
  <c r="K265" i="20"/>
  <c r="K266" i="20"/>
  <c r="K267" i="20"/>
  <c r="K268" i="20"/>
  <c r="K269" i="20"/>
  <c r="K270" i="20"/>
  <c r="K271" i="20"/>
  <c r="K272" i="20"/>
  <c r="K273" i="20"/>
  <c r="K274" i="20"/>
  <c r="K275" i="20"/>
  <c r="K276" i="20"/>
  <c r="K277" i="20"/>
  <c r="K278" i="20"/>
  <c r="K279" i="20"/>
  <c r="K280" i="20"/>
  <c r="K281" i="20"/>
  <c r="K282" i="20"/>
  <c r="K283" i="20"/>
  <c r="K284" i="20"/>
  <c r="K285" i="20"/>
  <c r="K286" i="20"/>
  <c r="K287" i="20"/>
  <c r="K288" i="20"/>
  <c r="K289" i="20"/>
  <c r="K290" i="20"/>
  <c r="K291" i="20"/>
  <c r="K292" i="20"/>
  <c r="K293" i="20"/>
  <c r="K294" i="20"/>
  <c r="K295" i="20"/>
  <c r="K296" i="20"/>
  <c r="K297" i="20"/>
  <c r="K298" i="20"/>
  <c r="K299" i="20"/>
  <c r="K300" i="20"/>
  <c r="K301" i="20"/>
  <c r="K302" i="20"/>
  <c r="K303" i="20"/>
  <c r="K304" i="20"/>
  <c r="K305" i="20"/>
  <c r="K306" i="20"/>
  <c r="K307" i="20"/>
  <c r="K308" i="20"/>
  <c r="K309" i="20"/>
  <c r="K310" i="20"/>
  <c r="K311" i="20"/>
  <c r="K312" i="20"/>
  <c r="K313" i="20"/>
  <c r="K314" i="20"/>
  <c r="K315" i="20"/>
  <c r="K316" i="20"/>
  <c r="K317" i="20"/>
  <c r="K318" i="20"/>
  <c r="K319" i="20"/>
  <c r="K320" i="20"/>
  <c r="K321" i="20"/>
  <c r="K322" i="20"/>
  <c r="K323" i="20"/>
  <c r="K324" i="20"/>
  <c r="K325" i="20"/>
  <c r="K326" i="20"/>
  <c r="K327" i="20"/>
  <c r="K328" i="20"/>
  <c r="K329" i="20"/>
  <c r="K330" i="20"/>
  <c r="K331" i="20"/>
  <c r="K332" i="20"/>
  <c r="K333" i="20"/>
  <c r="K334" i="20"/>
  <c r="K335" i="20"/>
  <c r="K336" i="20"/>
  <c r="K337" i="20"/>
  <c r="K338" i="20"/>
  <c r="K339" i="20"/>
  <c r="K340" i="20"/>
  <c r="K341" i="20"/>
  <c r="K342" i="20"/>
  <c r="K343" i="20"/>
  <c r="K344" i="20"/>
  <c r="K345" i="20"/>
  <c r="K346" i="20"/>
  <c r="K347" i="20"/>
  <c r="K348" i="20"/>
  <c r="K349" i="20"/>
  <c r="K350" i="20"/>
  <c r="K351" i="20"/>
  <c r="K352" i="20"/>
  <c r="K353" i="20"/>
  <c r="K354" i="20"/>
  <c r="K355" i="20"/>
  <c r="K356" i="20"/>
  <c r="K357" i="20"/>
  <c r="K358" i="20"/>
  <c r="K359" i="20"/>
  <c r="K360" i="20"/>
  <c r="K361" i="20"/>
  <c r="K362" i="20"/>
  <c r="K363" i="20"/>
  <c r="K364" i="20"/>
  <c r="K365" i="20"/>
  <c r="K366" i="20"/>
  <c r="K367" i="20"/>
  <c r="K368" i="20"/>
  <c r="K369" i="20"/>
  <c r="K370" i="20"/>
  <c r="K371" i="20"/>
  <c r="K372" i="20"/>
  <c r="K373" i="20"/>
  <c r="K374" i="20"/>
  <c r="K375" i="20"/>
  <c r="K376" i="20"/>
  <c r="K377" i="20"/>
  <c r="K378" i="20"/>
  <c r="K379" i="20"/>
  <c r="K380" i="20"/>
  <c r="K381" i="20"/>
  <c r="K382" i="20"/>
  <c r="K383" i="20"/>
  <c r="K384" i="20"/>
  <c r="K385" i="20"/>
  <c r="K386" i="20"/>
  <c r="K387" i="20"/>
  <c r="K388" i="20"/>
  <c r="K389" i="20"/>
  <c r="K390" i="20"/>
  <c r="K391" i="20"/>
  <c r="K392" i="20"/>
  <c r="K393" i="20"/>
  <c r="K394" i="20"/>
  <c r="K395" i="20"/>
  <c r="K396" i="20"/>
  <c r="K397" i="20"/>
  <c r="K398" i="20"/>
  <c r="K399" i="20"/>
  <c r="K400" i="20"/>
  <c r="K11" i="20"/>
  <c r="J12" i="20"/>
  <c r="J13" i="20"/>
  <c r="J14" i="20"/>
  <c r="J15" i="20"/>
  <c r="J16" i="20"/>
  <c r="J17" i="20"/>
  <c r="J18" i="20"/>
  <c r="J19" i="20"/>
  <c r="J20" i="20"/>
  <c r="J21" i="20"/>
  <c r="J22" i="20"/>
  <c r="J23" i="20"/>
  <c r="J24" i="20"/>
  <c r="J25" i="20"/>
  <c r="J26" i="20"/>
  <c r="J27" i="20"/>
  <c r="J28" i="20"/>
  <c r="J29" i="20"/>
  <c r="J30" i="20"/>
  <c r="J31" i="20"/>
  <c r="J32" i="20"/>
  <c r="J33" i="20"/>
  <c r="J34" i="20"/>
  <c r="J35" i="20"/>
  <c r="J36" i="20"/>
  <c r="J37" i="20"/>
  <c r="J38" i="20"/>
  <c r="J39" i="20"/>
  <c r="J40" i="20"/>
  <c r="J41" i="20"/>
  <c r="J42" i="20"/>
  <c r="J43" i="20"/>
  <c r="J44" i="20"/>
  <c r="J45" i="20"/>
  <c r="J46" i="20"/>
  <c r="J47" i="20"/>
  <c r="J48" i="20"/>
  <c r="J49" i="20"/>
  <c r="J50" i="20"/>
  <c r="J51" i="20"/>
  <c r="J52" i="20"/>
  <c r="J53" i="20"/>
  <c r="J54" i="20"/>
  <c r="J55" i="20"/>
  <c r="J56" i="20"/>
  <c r="J57" i="20"/>
  <c r="J58" i="20"/>
  <c r="J59" i="20"/>
  <c r="J60" i="20"/>
  <c r="J61" i="20"/>
  <c r="J62" i="20"/>
  <c r="J63" i="20"/>
  <c r="J64" i="20"/>
  <c r="J65" i="20"/>
  <c r="J66" i="20"/>
  <c r="J67" i="20"/>
  <c r="J68" i="20"/>
  <c r="J69" i="20"/>
  <c r="J70" i="20"/>
  <c r="J71" i="20"/>
  <c r="J72" i="20"/>
  <c r="J73" i="20"/>
  <c r="J74" i="20"/>
  <c r="J75" i="20"/>
  <c r="J76" i="20"/>
  <c r="J77" i="20"/>
  <c r="J78" i="20"/>
  <c r="J79" i="20"/>
  <c r="J80" i="20"/>
  <c r="J81" i="20"/>
  <c r="J82" i="20"/>
  <c r="J83" i="20"/>
  <c r="J84" i="20"/>
  <c r="J85" i="20"/>
  <c r="J86" i="20"/>
  <c r="J87" i="20"/>
  <c r="J88" i="20"/>
  <c r="J89" i="20"/>
  <c r="J90" i="20"/>
  <c r="J91" i="20"/>
  <c r="J92" i="20"/>
  <c r="J93" i="20"/>
  <c r="J94" i="20"/>
  <c r="J95" i="20"/>
  <c r="J96" i="20"/>
  <c r="J97" i="20"/>
  <c r="J98" i="20"/>
  <c r="J99" i="20"/>
  <c r="J100" i="20"/>
  <c r="J101" i="20"/>
  <c r="J102" i="20"/>
  <c r="J103" i="20"/>
  <c r="J104" i="20"/>
  <c r="J105" i="20"/>
  <c r="J106" i="20"/>
  <c r="J107" i="20"/>
  <c r="J108" i="20"/>
  <c r="J109" i="20"/>
  <c r="J110" i="20"/>
  <c r="J111" i="20"/>
  <c r="J112" i="20"/>
  <c r="J113" i="20"/>
  <c r="J114" i="20"/>
  <c r="J115" i="20"/>
  <c r="J116" i="20"/>
  <c r="J117" i="20"/>
  <c r="J118" i="20"/>
  <c r="J119" i="20"/>
  <c r="J120" i="20"/>
  <c r="J121" i="20"/>
  <c r="J122" i="20"/>
  <c r="J123" i="20"/>
  <c r="J124" i="20"/>
  <c r="J125" i="20"/>
  <c r="J126" i="20"/>
  <c r="J127" i="20"/>
  <c r="J128" i="20"/>
  <c r="J129" i="20"/>
  <c r="J130" i="20"/>
  <c r="J131" i="20"/>
  <c r="J132" i="20"/>
  <c r="J133" i="20"/>
  <c r="J134" i="20"/>
  <c r="J135" i="20"/>
  <c r="J136" i="20"/>
  <c r="J137" i="20"/>
  <c r="J138" i="20"/>
  <c r="J139" i="20"/>
  <c r="J140" i="20"/>
  <c r="J141" i="20"/>
  <c r="J142" i="20"/>
  <c r="J143" i="20"/>
  <c r="J144" i="20"/>
  <c r="J145" i="20"/>
  <c r="J146" i="20"/>
  <c r="J147" i="20"/>
  <c r="J148" i="20"/>
  <c r="J149" i="20"/>
  <c r="J150" i="20"/>
  <c r="J151" i="20"/>
  <c r="J152" i="20"/>
  <c r="J153" i="20"/>
  <c r="J154" i="20"/>
  <c r="J155" i="20"/>
  <c r="J156" i="20"/>
  <c r="J157" i="20"/>
  <c r="J158" i="20"/>
  <c r="J159" i="20"/>
  <c r="J160" i="20"/>
  <c r="J161" i="20"/>
  <c r="J162" i="20"/>
  <c r="J163" i="20"/>
  <c r="J164" i="20"/>
  <c r="J165" i="20"/>
  <c r="J166" i="20"/>
  <c r="J167" i="20"/>
  <c r="J168" i="20"/>
  <c r="J169" i="20"/>
  <c r="J170" i="20"/>
  <c r="J171" i="20"/>
  <c r="J172" i="20"/>
  <c r="J173" i="20"/>
  <c r="J174" i="20"/>
  <c r="J175" i="20"/>
  <c r="J176" i="20"/>
  <c r="J177" i="20"/>
  <c r="J178" i="20"/>
  <c r="J179" i="20"/>
  <c r="J180" i="20"/>
  <c r="J181" i="20"/>
  <c r="J182" i="20"/>
  <c r="J183" i="20"/>
  <c r="J184" i="20"/>
  <c r="J185" i="20"/>
  <c r="J186" i="20"/>
  <c r="J187" i="20"/>
  <c r="J188" i="20"/>
  <c r="J189" i="20"/>
  <c r="J190" i="20"/>
  <c r="J191" i="20"/>
  <c r="J192" i="20"/>
  <c r="J193" i="20"/>
  <c r="J194" i="20"/>
  <c r="J195" i="20"/>
  <c r="J196" i="20"/>
  <c r="J197" i="20"/>
  <c r="J198" i="20"/>
  <c r="J199" i="20"/>
  <c r="J200" i="20"/>
  <c r="J201" i="20"/>
  <c r="J202" i="20"/>
  <c r="J203" i="20"/>
  <c r="J204" i="20"/>
  <c r="J205" i="20"/>
  <c r="J206" i="20"/>
  <c r="J207" i="20"/>
  <c r="J208" i="20"/>
  <c r="J209" i="20"/>
  <c r="J210" i="20"/>
  <c r="J211" i="20"/>
  <c r="J212" i="20"/>
  <c r="J213" i="20"/>
  <c r="J214" i="20"/>
  <c r="J215" i="20"/>
  <c r="J216" i="20"/>
  <c r="J217" i="20"/>
  <c r="J218" i="20"/>
  <c r="J219" i="20"/>
  <c r="J220" i="20"/>
  <c r="J221" i="20"/>
  <c r="J222" i="20"/>
  <c r="J223" i="20"/>
  <c r="J224" i="20"/>
  <c r="J225" i="20"/>
  <c r="J226" i="20"/>
  <c r="J227" i="20"/>
  <c r="J228" i="20"/>
  <c r="J229" i="20"/>
  <c r="J230" i="20"/>
  <c r="J231" i="20"/>
  <c r="J232" i="20"/>
  <c r="J233" i="20"/>
  <c r="J234" i="20"/>
  <c r="J235" i="20"/>
  <c r="J236" i="20"/>
  <c r="J237" i="20"/>
  <c r="J238" i="20"/>
  <c r="J239" i="20"/>
  <c r="J240" i="20"/>
  <c r="J241" i="20"/>
  <c r="J242" i="20"/>
  <c r="J243" i="20"/>
  <c r="J244" i="20"/>
  <c r="J245" i="20"/>
  <c r="J246" i="20"/>
  <c r="J247" i="20"/>
  <c r="J248" i="20"/>
  <c r="J249" i="20"/>
  <c r="J250" i="20"/>
  <c r="J251" i="20"/>
  <c r="J252" i="20"/>
  <c r="J253" i="20"/>
  <c r="J254" i="20"/>
  <c r="J255" i="20"/>
  <c r="J256" i="20"/>
  <c r="J257" i="20"/>
  <c r="J258" i="20"/>
  <c r="J259" i="20"/>
  <c r="J260" i="20"/>
  <c r="J261" i="20"/>
  <c r="J262" i="20"/>
  <c r="J263" i="20"/>
  <c r="J264" i="20"/>
  <c r="J265" i="20"/>
  <c r="J266" i="20"/>
  <c r="J267" i="20"/>
  <c r="J268" i="20"/>
  <c r="J269" i="20"/>
  <c r="J270" i="20"/>
  <c r="J271" i="20"/>
  <c r="J272" i="20"/>
  <c r="J273" i="20"/>
  <c r="J274" i="20"/>
  <c r="J275" i="20"/>
  <c r="J276" i="20"/>
  <c r="J277" i="20"/>
  <c r="J278" i="20"/>
  <c r="J279" i="20"/>
  <c r="J280" i="20"/>
  <c r="J281" i="20"/>
  <c r="J282" i="20"/>
  <c r="J283" i="20"/>
  <c r="J284" i="20"/>
  <c r="J285" i="20"/>
  <c r="J286" i="20"/>
  <c r="J287" i="20"/>
  <c r="J288" i="20"/>
  <c r="J289" i="20"/>
  <c r="J290" i="20"/>
  <c r="J291" i="20"/>
  <c r="J292" i="20"/>
  <c r="J293" i="20"/>
  <c r="J294" i="20"/>
  <c r="J295" i="20"/>
  <c r="J296" i="20"/>
  <c r="J297" i="20"/>
  <c r="J298" i="20"/>
  <c r="J299" i="20"/>
  <c r="J300" i="20"/>
  <c r="J301" i="20"/>
  <c r="J302" i="20"/>
  <c r="J303" i="20"/>
  <c r="J304" i="20"/>
  <c r="J305" i="20"/>
  <c r="J306" i="20"/>
  <c r="J307" i="20"/>
  <c r="J308" i="20"/>
  <c r="J309" i="20"/>
  <c r="J310" i="20"/>
  <c r="J311" i="20"/>
  <c r="J312" i="20"/>
  <c r="J313" i="20"/>
  <c r="J314" i="20"/>
  <c r="J315" i="20"/>
  <c r="J316" i="20"/>
  <c r="J317" i="20"/>
  <c r="J318" i="20"/>
  <c r="J319" i="20"/>
  <c r="J320" i="20"/>
  <c r="J321" i="20"/>
  <c r="J322" i="20"/>
  <c r="J323" i="20"/>
  <c r="J324" i="20"/>
  <c r="J325" i="20"/>
  <c r="J326" i="20"/>
  <c r="J327" i="20"/>
  <c r="J328" i="20"/>
  <c r="J329" i="20"/>
  <c r="J330" i="20"/>
  <c r="J331" i="20"/>
  <c r="J332" i="20"/>
  <c r="J333" i="20"/>
  <c r="J334" i="20"/>
  <c r="J335" i="20"/>
  <c r="J336" i="20"/>
  <c r="J337" i="20"/>
  <c r="J338" i="20"/>
  <c r="J339" i="20"/>
  <c r="J340" i="20"/>
  <c r="J341" i="20"/>
  <c r="J342" i="20"/>
  <c r="J343" i="20"/>
  <c r="J344" i="20"/>
  <c r="J345" i="20"/>
  <c r="J346" i="20"/>
  <c r="J347" i="20"/>
  <c r="J348" i="20"/>
  <c r="J349" i="20"/>
  <c r="J350" i="20"/>
  <c r="J351" i="20"/>
  <c r="J352" i="20"/>
  <c r="J353" i="20"/>
  <c r="J354" i="20"/>
  <c r="J355" i="20"/>
  <c r="J356" i="20"/>
  <c r="J357" i="20"/>
  <c r="J358" i="20"/>
  <c r="J359" i="20"/>
  <c r="J360" i="20"/>
  <c r="J361" i="20"/>
  <c r="J362" i="20"/>
  <c r="J363" i="20"/>
  <c r="J364" i="20"/>
  <c r="J365" i="20"/>
  <c r="J366" i="20"/>
  <c r="J367" i="20"/>
  <c r="J368" i="20"/>
  <c r="J369" i="20"/>
  <c r="J370" i="20"/>
  <c r="J371" i="20"/>
  <c r="J372" i="20"/>
  <c r="J373" i="20"/>
  <c r="J374" i="20"/>
  <c r="J375" i="20"/>
  <c r="J376" i="20"/>
  <c r="J377" i="20"/>
  <c r="J378" i="20"/>
  <c r="J379" i="20"/>
  <c r="J380" i="20"/>
  <c r="J381" i="20"/>
  <c r="J382" i="20"/>
  <c r="J383" i="20"/>
  <c r="J384" i="20"/>
  <c r="J385" i="20"/>
  <c r="J386" i="20"/>
  <c r="J387" i="20"/>
  <c r="J388" i="20"/>
  <c r="J389" i="20"/>
  <c r="J390" i="20"/>
  <c r="J391" i="20"/>
  <c r="J392" i="20"/>
  <c r="J393" i="20"/>
  <c r="J394" i="20"/>
  <c r="J395" i="20"/>
  <c r="J396" i="20"/>
  <c r="J397" i="20"/>
  <c r="J398" i="20"/>
  <c r="J399" i="20"/>
  <c r="J400" i="20"/>
  <c r="J11" i="20"/>
  <c r="I164" i="20"/>
  <c r="I23" i="20"/>
  <c r="I295" i="20"/>
  <c r="I12" i="20" s="1"/>
  <c r="I384" i="20"/>
  <c r="I11" i="20" s="1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11" i="2"/>
  <c r="J50" i="2"/>
  <c r="J49" i="2"/>
  <c r="J36" i="2"/>
  <c r="J35" i="2"/>
  <c r="J29" i="2"/>
  <c r="J27" i="2"/>
  <c r="J26" i="2"/>
  <c r="J20" i="2"/>
  <c r="J16" i="2"/>
  <c r="J15" i="2"/>
  <c r="I12" i="24"/>
  <c r="I13" i="24"/>
  <c r="I14" i="24"/>
  <c r="I15" i="24"/>
  <c r="I16" i="24"/>
  <c r="I17" i="24"/>
  <c r="I18" i="24"/>
  <c r="I19" i="24"/>
  <c r="I20" i="24"/>
  <c r="I21" i="24"/>
  <c r="I22" i="24"/>
  <c r="I23" i="24"/>
  <c r="I11" i="24"/>
  <c r="G15" i="24"/>
  <c r="G13" i="24"/>
  <c r="G12" i="24" s="1"/>
  <c r="C28" i="27"/>
  <c r="C12" i="27"/>
  <c r="C11" i="27"/>
  <c r="C43" i="1"/>
  <c r="D43" i="1" s="1"/>
  <c r="J13" i="2" l="1"/>
  <c r="J18" i="2"/>
  <c r="G11" i="24"/>
  <c r="H12" i="24"/>
  <c r="H13" i="24"/>
  <c r="E12" i="24"/>
  <c r="E11" i="24" s="1"/>
  <c r="J12" i="2" l="1"/>
  <c r="H23" i="24"/>
  <c r="H20" i="24"/>
  <c r="H17" i="24"/>
  <c r="H14" i="24"/>
  <c r="H22" i="24"/>
  <c r="H19" i="24"/>
  <c r="H16" i="24"/>
  <c r="H21" i="24"/>
  <c r="H18" i="24"/>
  <c r="H15" i="24"/>
  <c r="H11" i="24"/>
  <c r="J11" i="2" l="1"/>
  <c r="K12" i="2"/>
  <c r="K28" i="2" l="1"/>
  <c r="K23" i="2"/>
  <c r="K11" i="2"/>
  <c r="K55" i="2"/>
  <c r="K52" i="2"/>
  <c r="K47" i="2"/>
  <c r="K44" i="2"/>
  <c r="K41" i="2"/>
  <c r="K38" i="2"/>
  <c r="K33" i="2"/>
  <c r="K30" i="2"/>
  <c r="K25" i="2"/>
  <c r="K22" i="2"/>
  <c r="K17" i="2"/>
  <c r="K54" i="2"/>
  <c r="K51" i="2"/>
  <c r="K46" i="2"/>
  <c r="K43" i="2"/>
  <c r="K40" i="2"/>
  <c r="K37" i="2"/>
  <c r="K32" i="2"/>
  <c r="K19" i="2"/>
  <c r="K24" i="2"/>
  <c r="K21" i="2"/>
  <c r="K14" i="2"/>
  <c r="K53" i="2"/>
  <c r="K50" i="2"/>
  <c r="K48" i="2"/>
  <c r="K45" i="2"/>
  <c r="K42" i="2"/>
  <c r="K39" i="2"/>
  <c r="K36" i="2"/>
  <c r="K34" i="2"/>
  <c r="K31" i="2"/>
  <c r="K26" i="2"/>
  <c r="K20" i="2"/>
  <c r="K16" i="2"/>
  <c r="K15" i="2"/>
  <c r="K29" i="2"/>
  <c r="K27" i="2"/>
  <c r="K35" i="2"/>
  <c r="K49" i="2"/>
  <c r="K18" i="2"/>
  <c r="K13" i="2"/>
</calcChain>
</file>

<file path=xl/sharedStrings.xml><?xml version="1.0" encoding="utf-8"?>
<sst xmlns="http://schemas.openxmlformats.org/spreadsheetml/2006/main" count="11584" uniqueCount="2925">
  <si>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</si>
  <si>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</si>
  <si>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</si>
  <si>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</si>
  <si>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</si>
  <si>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</si>
  <si>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</si>
  <si>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</si>
  <si>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</si>
  <si>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</si>
  <si>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</si>
  <si>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</si>
  <si>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</si>
  <si>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</si>
  <si>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</si>
  <si>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</si>
  <si>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</si>
  <si>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</si>
  <si>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</si>
  <si>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</si>
  <si>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</si>
  <si>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</si>
  <si>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</si>
  <si>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</si>
  <si>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</si>
  <si>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</si>
  <si>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</si>
  <si>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</si>
  <si>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</si>
  <si>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</si>
  <si>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</si>
  <si>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</si>
  <si>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</si>
  <si>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</si>
  <si>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</si>
  <si>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</si>
  <si>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</si>
  <si>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</si>
  <si>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</si>
  <si>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</si>
  <si>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</si>
  <si>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</si>
  <si>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</si>
  <si>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</si>
  <si>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</si>
  <si>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</si>
  <si>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</si>
  <si>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</si>
  <si>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</si>
  <si>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</si>
  <si>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</si>
  <si>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</si>
  <si>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</si>
  <si>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</si>
  <si>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</si>
  <si>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</si>
  <si>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</si>
  <si>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</si>
  <si>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</si>
  <si>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</si>
  <si>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</si>
  <si>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</si>
  <si>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</si>
  <si>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</si>
  <si>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</si>
  <si>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</si>
  <si>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</si>
  <si>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</si>
  <si>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</si>
  <si>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</si>
  <si>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</si>
  <si>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</si>
  <si>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</si>
  <si>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</si>
  <si>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</si>
  <si>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</si>
  <si>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</si>
  <si>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</si>
  <si>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</si>
  <si>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</si>
  <si>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</si>
  <si>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</si>
  <si>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</si>
  <si>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</si>
  <si>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</si>
  <si>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</si>
  <si>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</si>
  <si>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</si>
  <si>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</si>
  <si>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</si>
  <si>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</si>
  <si>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</si>
  <si>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</si>
  <si>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</si>
  <si>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</si>
  <si>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</si>
  <si>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</si>
  <si>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</si>
  <si>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</si>
  <si>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</si>
  <si>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</si>
  <si>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</si>
  <si>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</si>
  <si>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</si>
  <si>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</si>
  <si>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</si>
  <si>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</si>
  <si>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</si>
  <si>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</si>
  <si>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</si>
  <si>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</si>
  <si>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</si>
  <si>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</si>
  <si>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</si>
  <si>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</si>
  <si>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</si>
  <si>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</si>
  <si>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</si>
  <si>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</si>
  <si>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</si>
  <si>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</si>
  <si>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</si>
  <si>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</si>
  <si>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</si>
  <si>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</si>
  <si>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</si>
  <si>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</si>
  <si>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</si>
  <si>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</si>
  <si>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</si>
  <si>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</si>
  <si>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</si>
  <si>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</si>
  <si>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</si>
  <si>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</si>
  <si>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</si>
  <si>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</si>
  <si>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</si>
  <si>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</si>
  <si>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</si>
  <si>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</si>
  <si>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</si>
  <si>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</si>
  <si>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</si>
  <si>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</si>
  <si>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</si>
  <si>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</si>
  <si>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</si>
  <si>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</si>
  <si>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</si>
  <si>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</si>
  <si>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</si>
  <si>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</si>
  <si>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</si>
  <si>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</si>
  <si>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</si>
  <si>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</si>
  <si>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</si>
  <si>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</si>
  <si>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</si>
  <si>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</si>
  <si>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</si>
  <si>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</si>
  <si>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</si>
  <si>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</si>
  <si>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</si>
  <si>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</si>
  <si>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</si>
  <si>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</si>
  <si>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</si>
  <si>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</si>
  <si>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</si>
  <si>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</si>
  <si>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</si>
  <si>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</si>
  <si>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</si>
  <si>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</si>
  <si>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</si>
  <si>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</si>
  <si>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</si>
  <si>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</si>
  <si>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</si>
  <si>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</si>
  <si>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</si>
  <si>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</si>
  <si>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</si>
  <si>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</si>
  <si>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</si>
  <si>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</si>
  <si>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</si>
  <si>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</si>
  <si>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</si>
  <si>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</si>
  <si>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</si>
  <si>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</si>
  <si>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</si>
  <si>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199</t>
  </si>
  <si>
    <t>בהתאם לשיטה שיושמה בדוח הכספי *</t>
  </si>
  <si>
    <t>יין יפני</t>
  </si>
  <si>
    <t>כתר שבדי</t>
  </si>
  <si>
    <t>דולר הונג קונג</t>
  </si>
  <si>
    <t>כתר נורבגי</t>
  </si>
  <si>
    <t>סה"כ בישראל</t>
  </si>
  <si>
    <t>סה"כ יתרת מזומנים ועו"ש בש"ח</t>
  </si>
  <si>
    <t>1111111111- 12- בנק הפועלים</t>
  </si>
  <si>
    <t>ilAAA</t>
  </si>
  <si>
    <t>S&amp;P מעלות</t>
  </si>
  <si>
    <t>סה"כ יתרת מזומנים ועו"ש נקובים במט"ח</t>
  </si>
  <si>
    <t>0</t>
  </si>
  <si>
    <t>לא מדורג</t>
  </si>
  <si>
    <t>S&amp;P</t>
  </si>
  <si>
    <t>130018- 12- בנק הפועלים</t>
  </si>
  <si>
    <t>20001- 12- בנק הפועלים</t>
  </si>
  <si>
    <t>20003- 12- בנק הפועלים</t>
  </si>
  <si>
    <t>70002- 12- בנק הפועלים</t>
  </si>
  <si>
    <t>סה"כ פח"ק/פר"י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</si>
  <si>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</si>
  <si>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</si>
  <si>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</si>
  <si>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</si>
  <si>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</si>
  <si>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</si>
  <si>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</si>
  <si>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</si>
  <si>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</si>
  <si>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5904- גליל</t>
  </si>
  <si>
    <t>9590431</t>
  </si>
  <si>
    <t>RF</t>
  </si>
  <si>
    <t>ממשל צמודה 0527- גליל</t>
  </si>
  <si>
    <t>1140847</t>
  </si>
  <si>
    <t>ממשל צמודה 0545- גליל</t>
  </si>
  <si>
    <t>1134865</t>
  </si>
  <si>
    <t>ממשל צמודה 0923- גליל</t>
  </si>
  <si>
    <t>1128081</t>
  </si>
  <si>
    <t>ממשל צמודה 1025- גליל</t>
  </si>
  <si>
    <t>1135912</t>
  </si>
  <si>
    <t>ממשל צמודה 1131- גליל</t>
  </si>
  <si>
    <t>1172220</t>
  </si>
  <si>
    <t>ממשל צמודה 1151- גליל</t>
  </si>
  <si>
    <t>1168301</t>
  </si>
  <si>
    <t>ממשלתי צמוד 841- גליל</t>
  </si>
  <si>
    <t>1120583</t>
  </si>
  <si>
    <t>ממשלתי צמודה 0536- גליל</t>
  </si>
  <si>
    <t>1097708</t>
  </si>
  <si>
    <t>ממשלתית צמודה 0.5% 0529- גליל</t>
  </si>
  <si>
    <t>1157023</t>
  </si>
  <si>
    <t>ממשלתית צמודה 0726- גליל</t>
  </si>
  <si>
    <t>1169564</t>
  </si>
  <si>
    <t>ממשלתית צמודה 1.10% 1028- גליל</t>
  </si>
  <si>
    <t>1197326</t>
  </si>
  <si>
    <t>31/07/23</t>
  </si>
  <si>
    <t>סה"כ לא צמודות</t>
  </si>
  <si>
    <t>סה"כ מלווה קצר מועד</t>
  </si>
  <si>
    <t>מ.ק.מ. 414- בנק ישראל- מק"מ</t>
  </si>
  <si>
    <t>8240418</t>
  </si>
  <si>
    <t>30/04/23</t>
  </si>
  <si>
    <t>מלווה קצר מועד 114- בנק ישראל- מק"מ</t>
  </si>
  <si>
    <t>8240111</t>
  </si>
  <si>
    <t>מלווה קצר מועד 214- בנק ישראל- מק"מ</t>
  </si>
  <si>
    <t>8240210</t>
  </si>
  <si>
    <t>28/02/23</t>
  </si>
  <si>
    <t>מלווה קצר מועד 314- בנק ישראל- מק"מ</t>
  </si>
  <si>
    <t>8240319</t>
  </si>
  <si>
    <t>מלווה קצר מועד 814- בנק ישראל- מק"מ</t>
  </si>
  <si>
    <t>8240814</t>
  </si>
  <si>
    <t>28/09/23</t>
  </si>
  <si>
    <t>מלווה קצר מועד 914- בנק ישראל- מק"מ</t>
  </si>
  <si>
    <t>8240913</t>
  </si>
  <si>
    <t>מקמ 1213- בנק ישראל- מק"מ</t>
  </si>
  <si>
    <t>8231219</t>
  </si>
  <si>
    <t>29/12/22</t>
  </si>
  <si>
    <t>מקמ 524- בנק ישראל- מק"מ</t>
  </si>
  <si>
    <t>8240525</t>
  </si>
  <si>
    <t>31/05/23</t>
  </si>
  <si>
    <t>מקמ 614- בנק ישראל- מק"מ</t>
  </si>
  <si>
    <t>8240616</t>
  </si>
  <si>
    <t>סה"כ שחר</t>
  </si>
  <si>
    <t>ממשל שיקלית 0928- שחר</t>
  </si>
  <si>
    <t>1150879</t>
  </si>
  <si>
    <t>ממשל שקלית 0226- שחר</t>
  </si>
  <si>
    <t>1174697</t>
  </si>
  <si>
    <t>ממשל שקלית 0229- שחר</t>
  </si>
  <si>
    <t>1194802</t>
  </si>
  <si>
    <t>ממשל שקלית 0327- שחר</t>
  </si>
  <si>
    <t>1139344</t>
  </si>
  <si>
    <t>ממשל שקלית 0347- שחר</t>
  </si>
  <si>
    <t>1140193</t>
  </si>
  <si>
    <t>ממשל שקלית 0825- שחר</t>
  </si>
  <si>
    <t>1135557</t>
  </si>
  <si>
    <t>ממשל שקלית 11/52 2.8%- שחר</t>
  </si>
  <si>
    <t>1184076</t>
  </si>
  <si>
    <t>ממשלתי שקלי  1026- שחר</t>
  </si>
  <si>
    <t>1099456</t>
  </si>
  <si>
    <t>ממשלתי שקלי 324- שחר</t>
  </si>
  <si>
    <t>1130848</t>
  </si>
  <si>
    <t>ממשלתי שקלית 0142- שחר</t>
  </si>
  <si>
    <t>1125400</t>
  </si>
  <si>
    <t>ממשלתית שקלית 0.4% 10/24- שחר</t>
  </si>
  <si>
    <t>1175777</t>
  </si>
  <si>
    <t>ממשלתית שקלית 0.5% 04/25- שחר</t>
  </si>
  <si>
    <t>1162668</t>
  </si>
  <si>
    <t>ממשלתית שקלית 1.00% 03/30- שחר</t>
  </si>
  <si>
    <t>1160985</t>
  </si>
  <si>
    <t>ממשלתית שקלית 1.3% 04/32- שחר</t>
  </si>
  <si>
    <t>1180660</t>
  </si>
  <si>
    <t>ממשלתית שקלית 1.5% 11/23- שחר</t>
  </si>
  <si>
    <t>1155068</t>
  </si>
  <si>
    <t>ממשלתית שקלית 537ב 1.5% 05/37- שחר</t>
  </si>
  <si>
    <t>1166180</t>
  </si>
  <si>
    <t>סה"כ גילון</t>
  </si>
  <si>
    <t>סה"כ צמודות לדולר</t>
  </si>
  <si>
    <t>סה"כ אג"ח של ממשלת ישראל שהונפקו בחו"ל</t>
  </si>
  <si>
    <t>ISRAEL 4.5 2120- מדינת ישראל</t>
  </si>
  <si>
    <t>US46513JB593</t>
  </si>
  <si>
    <t>Moodys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</si>
  <si>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</si>
  <si>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</si>
  <si>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</si>
  <si>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</si>
  <si>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</si>
  <si>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</si>
  <si>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</si>
  <si>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</si>
  <si>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</si>
  <si>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  אגח 179- בנק לאומי לישראל בע"מ</t>
  </si>
  <si>
    <t>6040372</t>
  </si>
  <si>
    <t>520018078</t>
  </si>
  <si>
    <t>בנקים</t>
  </si>
  <si>
    <t>Aaa.il</t>
  </si>
  <si>
    <t>מז טפ הנפק 52- מזרחי טפחות חברה להנפקות בע"מ</t>
  </si>
  <si>
    <t>2310381</t>
  </si>
  <si>
    <t>520032046</t>
  </si>
  <si>
    <t>מזרחי טפחות הנפ 9/24- מזרחי טפחות חברה להנפקות בע"מ</t>
  </si>
  <si>
    <t>2310217</t>
  </si>
  <si>
    <t>מזרחי טפחות הנפק 49- מזרחי טפחות חברה להנפקות בע"מ</t>
  </si>
  <si>
    <t>2310282</t>
  </si>
  <si>
    <t>מקורות אגח 11- מקורות חברת מים בע"מ</t>
  </si>
  <si>
    <t>1158476</t>
  </si>
  <si>
    <t>520010869</t>
  </si>
  <si>
    <t>נמלי ישראל אגח א- חברת נמלי ישראל - פיתוח נכסים בע"מ</t>
  </si>
  <si>
    <t>1145564</t>
  </si>
  <si>
    <t>513569780</t>
  </si>
  <si>
    <t>נדלן מניב בישראל</t>
  </si>
  <si>
    <t>פועלים אגח 200- בנק הפועלים בע"מ</t>
  </si>
  <si>
    <t>6620496</t>
  </si>
  <si>
    <t>520000118</t>
  </si>
  <si>
    <t>פועלים אגח 202- בנק הפועלים בע"מ</t>
  </si>
  <si>
    <t>1199850</t>
  </si>
  <si>
    <t>פועלים אגח 203- בנק הפועלים בע"מ</t>
  </si>
  <si>
    <t>1199868</t>
  </si>
  <si>
    <t>חשמל     אגח 29- חברת החשמל לישראל בע"מ</t>
  </si>
  <si>
    <t>6000236</t>
  </si>
  <si>
    <t>520000472</t>
  </si>
  <si>
    <t>אנרגיה</t>
  </si>
  <si>
    <t>Aa1.il</t>
  </si>
  <si>
    <t>חשמל אגח 27- חברת החשמל לישראל בע"מ</t>
  </si>
  <si>
    <t>6000210</t>
  </si>
  <si>
    <t>חשמל אגח 31- חברת החשמל לישראל בע"מ</t>
  </si>
  <si>
    <t>6000285</t>
  </si>
  <si>
    <t>חשמל אגח 32- חברת החשמל לישראל בע"מ</t>
  </si>
  <si>
    <t>6000384</t>
  </si>
  <si>
    <t>חשמל אגח 33- חברת החשמל לישראל בע"מ</t>
  </si>
  <si>
    <t>6000392</t>
  </si>
  <si>
    <t>חשמל אגח 34- חברת החשמל לישראל בע"מ</t>
  </si>
  <si>
    <t>1196781</t>
  </si>
  <si>
    <t>חשמל אגח 35- חברת החשמל לישראל בע"מ</t>
  </si>
  <si>
    <t>1196799</t>
  </si>
  <si>
    <t>נתיבי גז אגח ד- נתיבי הגז הטבעי לישראל בע"מ</t>
  </si>
  <si>
    <t>1147503</t>
  </si>
  <si>
    <t>513436394</t>
  </si>
  <si>
    <t>עזריאלי אגח ד- קבוצת עזריאלי בע"מ (לשעבר קנית מימון)</t>
  </si>
  <si>
    <t>1138650</t>
  </si>
  <si>
    <t>510960719</t>
  </si>
  <si>
    <t>עזריאלי אגח ה- קבוצת עזריאלי בע"מ (לשעבר קנית מימון)</t>
  </si>
  <si>
    <t>1156603</t>
  </si>
  <si>
    <t>עזריאלי אגח ו- קבוצת עזריאלי בע"מ (לשעבר קנית מימון)</t>
  </si>
  <si>
    <t>1156611</t>
  </si>
  <si>
    <t>עזריאלי אגח ז- קבוצת עזריאלי בע"מ (לשעבר קנית מימון)</t>
  </si>
  <si>
    <t>1178672</t>
  </si>
  <si>
    <t>ilAA+</t>
  </si>
  <si>
    <t>עזריאלי אגח ח- קבוצת עזריאלי בע"מ (לשעבר קנית מימון)</t>
  </si>
  <si>
    <t>1178680</t>
  </si>
  <si>
    <t>עזריאלי קבוצה אגח ב סחיר- קבוצת עזריאלי בע"מ (לשעבר קנית מימון)</t>
  </si>
  <si>
    <t>1134436</t>
  </si>
  <si>
    <t>*גב ים אגח ט- חברת גב-ים לקרקעות בע"מ</t>
  </si>
  <si>
    <t>7590219</t>
  </si>
  <si>
    <t>520001736</t>
  </si>
  <si>
    <t>ilAA</t>
  </si>
  <si>
    <t>*גב ים אגח י- חברת גב-ים לקרקעות בע"מ</t>
  </si>
  <si>
    <t>7590284</t>
  </si>
  <si>
    <t>*גב ים סד' ו'- חברת גב-ים לקרקעות בע"מ</t>
  </si>
  <si>
    <t>7590128</t>
  </si>
  <si>
    <t>*מבנה אגח כה- מבנה נדל"ן (כ.ד)  בע"מ</t>
  </si>
  <si>
    <t>2260636</t>
  </si>
  <si>
    <t>520024126</t>
  </si>
  <si>
    <t>Aa2.il</t>
  </si>
  <si>
    <t>*מבני תעש אגח כג- מבנה נדל"ן (כ.ד)  בע"מ</t>
  </si>
  <si>
    <t>2260545</t>
  </si>
  <si>
    <t>*מבני תעש אגח כד- מבנה נדל"ן (כ.ד)  בע"מ</t>
  </si>
  <si>
    <t>2260552</t>
  </si>
  <si>
    <t>*מבני תעשיה  אגח כ- מבנה נדל"ן (כ.ד)  בע"מ</t>
  </si>
  <si>
    <t>2260495</t>
  </si>
  <si>
    <t>*מבני תעשיה אגח יז- מבנה נדל"ן (כ.ד)  בע"מ</t>
  </si>
  <si>
    <t>2260446</t>
  </si>
  <si>
    <t>*מליסרון  אגח יח- מליסרון בע"מ</t>
  </si>
  <si>
    <t>3230372</t>
  </si>
  <si>
    <t>520037789</t>
  </si>
  <si>
    <t>*מליסרון  אגח יט- מליסרון בע"מ</t>
  </si>
  <si>
    <t>3230398</t>
  </si>
  <si>
    <t>*מליסרון  אגח כא- מליסרון בע"מ</t>
  </si>
  <si>
    <t>1194638</t>
  </si>
  <si>
    <t>*מליסרון אגח ו- מליסרון בע"מ</t>
  </si>
  <si>
    <t>3230125</t>
  </si>
  <si>
    <t>*מליסרון אגח י'- מליסרון בע"מ</t>
  </si>
  <si>
    <t>3230190</t>
  </si>
  <si>
    <t>*מליסרון אגח יד- מליסרון בע"מ</t>
  </si>
  <si>
    <t>3230232</t>
  </si>
  <si>
    <t>*מליסרון אגח יז- מליסרון בע"מ</t>
  </si>
  <si>
    <t>3230273</t>
  </si>
  <si>
    <t>*מליסרון אגח כ- מליסרון בע"מ</t>
  </si>
  <si>
    <t>3230422</t>
  </si>
  <si>
    <t>*מליסרון טז'- מליסרון בע"מ</t>
  </si>
  <si>
    <t>3230265</t>
  </si>
  <si>
    <t>*רבוע נדלן אגח ח- רבוע כחול נדל"ן בע"מ</t>
  </si>
  <si>
    <t>1157569</t>
  </si>
  <si>
    <t>513765859</t>
  </si>
  <si>
    <t>*ריט 1 אגח ד- ריט 1 בע"מ</t>
  </si>
  <si>
    <t>1129899</t>
  </si>
  <si>
    <t>513821488</t>
  </si>
  <si>
    <t>*ריט 1 אגח ו- ריט 1 בע"מ</t>
  </si>
  <si>
    <t>1138544</t>
  </si>
  <si>
    <t>*ריט 1 אגח ז- ריט 1 בע"מ</t>
  </si>
  <si>
    <t>1171271</t>
  </si>
  <si>
    <t>*ריט 1 סד ה- ריט 1 בע"מ</t>
  </si>
  <si>
    <t>1136753</t>
  </si>
  <si>
    <t>איירפורט אגח ה- איירפורט סיטי בע"מ</t>
  </si>
  <si>
    <t>1133487</t>
  </si>
  <si>
    <t>511659401</t>
  </si>
  <si>
    <t>אמות אגח ד- אמות השקעות בע"מ</t>
  </si>
  <si>
    <t>1133149</t>
  </si>
  <si>
    <t>520026683</t>
  </si>
  <si>
    <t>אמות אגח ו- אמות השקעות בע"מ</t>
  </si>
  <si>
    <t>1158609</t>
  </si>
  <si>
    <t>אמות אגח ח- אמות השקעות בע"מ</t>
  </si>
  <si>
    <t>1172782</t>
  </si>
  <si>
    <t>ארפורט אגח ט- איירפורט סיטי בע"מ</t>
  </si>
  <si>
    <t>1160944</t>
  </si>
  <si>
    <t>ארפורט אגח יא- איירפורט סיטי בע"מ</t>
  </si>
  <si>
    <t>1195999</t>
  </si>
  <si>
    <t>ביג  ח- ביג מרכזי קניות (2004) בע"מ</t>
  </si>
  <si>
    <t>1138924</t>
  </si>
  <si>
    <t>513623314</t>
  </si>
  <si>
    <t>ביג אגח יא- ביג מרכזי קניות (2004) בע"מ</t>
  </si>
  <si>
    <t>1151117</t>
  </si>
  <si>
    <t>ביג אגח יד- ביג מרכזי קניות (2004) בע"מ</t>
  </si>
  <si>
    <t>1161512</t>
  </si>
  <si>
    <t>הפניקס אגח 5- הפניקס אחזקות בע"מ</t>
  </si>
  <si>
    <t>7670284</t>
  </si>
  <si>
    <t>520017450</t>
  </si>
  <si>
    <t>ביטוח</t>
  </si>
  <si>
    <t>ישרס אגח טו- ישרס חברה להשקעות בע"מ</t>
  </si>
  <si>
    <t>6130207</t>
  </si>
  <si>
    <t>520017807</t>
  </si>
  <si>
    <t>ישרס אגח יח- ישרס חברה להשקעות בע"מ</t>
  </si>
  <si>
    <t>6130280</t>
  </si>
  <si>
    <t>לאומי התח נד 403- בנק לאומי לישראל בע"מ</t>
  </si>
  <si>
    <t>6040430</t>
  </si>
  <si>
    <t>לאומי התח נד404- בנק לאומי לישראל בע"מ</t>
  </si>
  <si>
    <t>6040471</t>
  </si>
  <si>
    <t>לאומי התח נדח' סד' 405- בנק לאומי לישראל בע"מ</t>
  </si>
  <si>
    <t>6040620</t>
  </si>
  <si>
    <t>לאומי כתבי התח נד סד' 402- בנק לאומי לישראל בע"מ</t>
  </si>
  <si>
    <t>6040398</t>
  </si>
  <si>
    <t>פועלים  י קוקו צמוד- בנק הפועלים בע"מ</t>
  </si>
  <si>
    <t>1199892</t>
  </si>
  <si>
    <t>פועלים התחייבות נדחים ה'- בנק הפועלים בע"מ</t>
  </si>
  <si>
    <t>6620462</t>
  </si>
  <si>
    <t>פועלים התחייבות נדחים ו- בנק הפועלים בע"מ</t>
  </si>
  <si>
    <t>6620553</t>
  </si>
  <si>
    <t>פועלים התחייבות נדחים ז'- בנק הפועלים בע"מ</t>
  </si>
  <si>
    <t>1191329</t>
  </si>
  <si>
    <t>פועלים התחייבות נדחית ח- בנק הפועלים בע"מ</t>
  </si>
  <si>
    <t>1199876</t>
  </si>
  <si>
    <t>פועלים ט' קוקו צמוד- בנק הפועלים בע"מ</t>
  </si>
  <si>
    <t>1199884</t>
  </si>
  <si>
    <t>שלמה החז אגח יח- ש.שלמה החזקות בע"מ</t>
  </si>
  <si>
    <t>1410307</t>
  </si>
  <si>
    <t>520034372</t>
  </si>
  <si>
    <t>שלמה החז אגח כ- ש.שלמה החזקות בע"מ</t>
  </si>
  <si>
    <t>1192749</t>
  </si>
  <si>
    <t>*מגה אור אג8- מגה אור החזקות בע"מ</t>
  </si>
  <si>
    <t>1147602</t>
  </si>
  <si>
    <t>513257873</t>
  </si>
  <si>
    <t>ilAA-</t>
  </si>
  <si>
    <t>*רבוע נדלן אגח ו- רבוע כחול נדל"ן בע"מ</t>
  </si>
  <si>
    <t>1140607</t>
  </si>
  <si>
    <t>*ריבוע נדלן אגח ט- רבוע כחול נדל"ן בע"מ</t>
  </si>
  <si>
    <t>1174556</t>
  </si>
  <si>
    <t>אדמה אגח ב- אדמה פתרונות לחקלאות בע"מ</t>
  </si>
  <si>
    <t>1110915</t>
  </si>
  <si>
    <t>520043605</t>
  </si>
  <si>
    <t>כימיה, גומי ופלסטיק</t>
  </si>
  <si>
    <t>בזק אגח 10- בזק החברה הישראלית לתקשורת בע"מ</t>
  </si>
  <si>
    <t>2300184</t>
  </si>
  <si>
    <t>520031931</t>
  </si>
  <si>
    <t>Aa3.il</t>
  </si>
  <si>
    <t>בזק אגח 12- בזק החברה הישראלית לתקשורת בע"מ</t>
  </si>
  <si>
    <t>2300242</t>
  </si>
  <si>
    <t>בזק אגח 14- בזק החברה הישראלית לתקשורת בע"מ</t>
  </si>
  <si>
    <t>2300317</t>
  </si>
  <si>
    <t>ביג אג"ח ט'- ביג מרכזי קניות (2004) בע"מ</t>
  </si>
  <si>
    <t>1141050</t>
  </si>
  <si>
    <t>ביג אגח ז- ביג מרכזי קניות (2004) בע"מ</t>
  </si>
  <si>
    <t>1136084</t>
  </si>
  <si>
    <t>ביג אגח טו- ביג מרכזי קניות (2004) בע"מ</t>
  </si>
  <si>
    <t>1162221</t>
  </si>
  <si>
    <t>ביג אגח יח- ביג מרכזי קניות (2004) בע"מ</t>
  </si>
  <si>
    <t>1174226</t>
  </si>
  <si>
    <t>ביג אגח כ- ביג מרכזי קניות (2004) בע"מ</t>
  </si>
  <si>
    <t>1186188</t>
  </si>
  <si>
    <t>ביג מרכזי קניות יב- ביג מרכזי קניות (2004) בע"מ</t>
  </si>
  <si>
    <t>1156231</t>
  </si>
  <si>
    <t>בינלאומי הנפק התח כו- הבינלאומי הראשון הנפקות בע"מ</t>
  </si>
  <si>
    <t>1185537</t>
  </si>
  <si>
    <t>513141879</t>
  </si>
  <si>
    <t>בינלאומי הנפק התח כז- הבינלאומי הראשון הנפקות בע"מ</t>
  </si>
  <si>
    <t>1189497</t>
  </si>
  <si>
    <t>29/09/22</t>
  </si>
  <si>
    <t>בינלאומי כה COCO- הבינלאומי הראשון הנפקות בע"מ</t>
  </si>
  <si>
    <t>1167030</t>
  </si>
  <si>
    <t>דיסקונט כתבי התחייבות נדחים ז- דיסקונט מנפיקים בע"מ</t>
  </si>
  <si>
    <t>7480247</t>
  </si>
  <si>
    <t>520029935</t>
  </si>
  <si>
    <t>דיסקונט מנ נד ו- דיסקונט מנפיקים בע"מ</t>
  </si>
  <si>
    <t>7480197</t>
  </si>
  <si>
    <t>דיסקונט מנ נד ח- דיסקונט מנפיקים בע"מ</t>
  </si>
  <si>
    <t>7480312</t>
  </si>
  <si>
    <t>דיסקונט מנ נד ט- דיסקונט מנפיקים בע"מ</t>
  </si>
  <si>
    <t>1191246</t>
  </si>
  <si>
    <t>הראל הנפק אגח ז- הראל ביטוח מימון והנפקות בע"מ</t>
  </si>
  <si>
    <t>1126077</t>
  </si>
  <si>
    <t>513834200</t>
  </si>
  <si>
    <t>ישרס אגח טז- ישרס חברה להשקעות בע"מ</t>
  </si>
  <si>
    <t>6130223</t>
  </si>
  <si>
    <t>ישרס אגח יג- ישרס חברה להשקעות בע"מ</t>
  </si>
  <si>
    <t>6130181</t>
  </si>
  <si>
    <t>ישרס אגח יט- ישרס חברה להשקעות בע"מ</t>
  </si>
  <si>
    <t>6130348</t>
  </si>
  <si>
    <t>כללביט אגח ט- כללביט מימון בע"מ</t>
  </si>
  <si>
    <t>1136050</t>
  </si>
  <si>
    <t>513754069</t>
  </si>
  <si>
    <t>מז טפ הנפק הת 48- מזרחי טפחות חברה להנפקות בע"מ</t>
  </si>
  <si>
    <t>2310266</t>
  </si>
  <si>
    <t>מז טפ הנפק כתבי הת50 coco- מזרחי טפחות חברה להנפקות בע"מ</t>
  </si>
  <si>
    <t>2310290</t>
  </si>
  <si>
    <t>מזטפ הנפ הת65- מזרחי טפחות חברה להנפקות בע"מ</t>
  </si>
  <si>
    <t>1191675</t>
  </si>
  <si>
    <t>מזרחי כתבי התחייבות נדחים 53- מזרחי טפחות חברה להנפקות בע"מ</t>
  </si>
  <si>
    <t>2310399</t>
  </si>
  <si>
    <t>סלע נדלן אגח ב- סלע קפיטל נדל"ן בע"מ</t>
  </si>
  <si>
    <t>1132927</t>
  </si>
  <si>
    <t>513992529</t>
  </si>
  <si>
    <t>סלע נדלן אגח ג- סלע קפיטל נדל"ן בע"מ</t>
  </si>
  <si>
    <t>1138973</t>
  </si>
  <si>
    <t>סלע נדלן אגח ד- סלע קפיטל נדל"ן בע"מ</t>
  </si>
  <si>
    <t>1167147</t>
  </si>
  <si>
    <t>פניקס הון אגח ה- הפניקס גיוסי הון (2009) בע"מ</t>
  </si>
  <si>
    <t>1135417</t>
  </si>
  <si>
    <t>514290345</t>
  </si>
  <si>
    <t>*ג'נריישן קפיטל אגח ב- ג'נריישן קפיטל בע"מ</t>
  </si>
  <si>
    <t>1177526</t>
  </si>
  <si>
    <t>515846558</t>
  </si>
  <si>
    <t>ilA+</t>
  </si>
  <si>
    <t>*ג'נריישן קפיטל אגח ג- ג'נריישן קפיטל בע"מ</t>
  </si>
  <si>
    <t>1184555</t>
  </si>
  <si>
    <t>*דמרי אגח י- י.ח.דמרי בניה ופיתוח בע"מ</t>
  </si>
  <si>
    <t>1186162</t>
  </si>
  <si>
    <t>511399388</t>
  </si>
  <si>
    <t>בנייה</t>
  </si>
  <si>
    <t>A1.il</t>
  </si>
  <si>
    <t>*מגה אור   אגח ו- מגה אור החזקות בע"מ</t>
  </si>
  <si>
    <t>1138668</t>
  </si>
  <si>
    <t>*מגה אור אגח ז- מגה אור החזקות בע"מ</t>
  </si>
  <si>
    <t>1141696</t>
  </si>
  <si>
    <t>*מגה אור אגח ט- מגה אור החזקות בע"מ</t>
  </si>
  <si>
    <t>1165141</t>
  </si>
  <si>
    <t>*מגה אור אגח י- מגה אור החזקות בע"מ</t>
  </si>
  <si>
    <t>1178367</t>
  </si>
  <si>
    <t>*מגה אור אגח יא- מגה אור החזקות בע"מ</t>
  </si>
  <si>
    <t>1178375</t>
  </si>
  <si>
    <t>*סלקום אגח ח- סלקום ישראל בע"מ</t>
  </si>
  <si>
    <t>1132828</t>
  </si>
  <si>
    <t>511930125</t>
  </si>
  <si>
    <t>*פז נפט  ו- פז חברת הנפט בע"מ</t>
  </si>
  <si>
    <t>1139542</t>
  </si>
  <si>
    <t>510216054</t>
  </si>
  <si>
    <t>*פז נפט אגח ז- פז חברת הנפט בע"מ</t>
  </si>
  <si>
    <t>1142595</t>
  </si>
  <si>
    <t>אלבר אג"ח יז- אלבר שירותי מימונית בע"מ</t>
  </si>
  <si>
    <t>1158732</t>
  </si>
  <si>
    <t>512025891</t>
  </si>
  <si>
    <t>אלבר אגח יט- אלבר שירותי מימונית בע"מ</t>
  </si>
  <si>
    <t>1191824</t>
  </si>
  <si>
    <t>אלדן תחבורה אגח ה- אלדן תחבורה בע"מ</t>
  </si>
  <si>
    <t>1155357</t>
  </si>
  <si>
    <t>510454333</t>
  </si>
  <si>
    <t>אלדן תחבורה אגח ז- אלדן תחבורה בע"מ</t>
  </si>
  <si>
    <t>1184779</t>
  </si>
  <si>
    <t>אלדן תחבורה אגח ח- אלדן תחבורה בע"מ</t>
  </si>
  <si>
    <t>1192442</t>
  </si>
  <si>
    <t>אלון רבוע אגח ט- אלון רבוע כחול ישראל בעמ</t>
  </si>
  <si>
    <t>1197284</t>
  </si>
  <si>
    <t>520042847</t>
  </si>
  <si>
    <t>גירון אגח ו- גירון פיתוח ובניה בע"מ</t>
  </si>
  <si>
    <t>1139849</t>
  </si>
  <si>
    <t>520044520</t>
  </si>
  <si>
    <t>גירון אגח ז- גירון פיתוח ובניה בע"מ</t>
  </si>
  <si>
    <t>1142629</t>
  </si>
  <si>
    <t>גירון אגח ח- גירון פיתוח ובניה בע"מ</t>
  </si>
  <si>
    <t>1183151</t>
  </si>
  <si>
    <t>מימון ישיר אגח ג- מימון ישיר מקבוצת ישיר 2006 בע"מ</t>
  </si>
  <si>
    <t>1171214</t>
  </si>
  <si>
    <t>513893123</t>
  </si>
  <si>
    <t>אשראי חוץ בנקאי</t>
  </si>
  <si>
    <t>מימון ישיר אגח ה- מימון ישיר מקבוצת ישיר 2006 בע"מ</t>
  </si>
  <si>
    <t>1182831</t>
  </si>
  <si>
    <t>מימון ישיר אגח ו- מימון ישיר מקבוצת ישיר 2006 בע"מ</t>
  </si>
  <si>
    <t>1191659</t>
  </si>
  <si>
    <t>מימון ישיר ד- מימון ישיר מקבוצת ישיר 2006 בע"מ</t>
  </si>
  <si>
    <t>1175660</t>
  </si>
  <si>
    <t>מניבים ריט אגח ב- מניבים קרן הריט החדשה בע"מ</t>
  </si>
  <si>
    <t>1155928</t>
  </si>
  <si>
    <t>515327120</t>
  </si>
  <si>
    <t>מניבים ריט אגח ג- מניבים קרן הריט החדשה בע"מ</t>
  </si>
  <si>
    <t>1177658</t>
  </si>
  <si>
    <t>מניבים ריט אגח ד- מניבים קרן הריט החדשה בע"מ</t>
  </si>
  <si>
    <t>1193929</t>
  </si>
  <si>
    <t>אפי נכסים אגח 8- אפי נכסים בע"מ</t>
  </si>
  <si>
    <t>1142231</t>
  </si>
  <si>
    <t>510560188</t>
  </si>
  <si>
    <t>נדלן מניב בחו"ל</t>
  </si>
  <si>
    <t>A2.il</t>
  </si>
  <si>
    <t>אפי נכסים אגח טו- אפי נכסים בע"מ</t>
  </si>
  <si>
    <t>1199603</t>
  </si>
  <si>
    <t>אפי נכסים אגח יא- אפי נכסים בע"מ</t>
  </si>
  <si>
    <t>1171628</t>
  </si>
  <si>
    <t>אפי נכסים אגח יג- אפי נכסים בע"מ</t>
  </si>
  <si>
    <t>1178292</t>
  </si>
  <si>
    <t>אפי נכסים אגח יד- אפי נכסים בע"מ</t>
  </si>
  <si>
    <t>1184530</t>
  </si>
  <si>
    <t>אשטרום קבוצה אגח ד- קבוצת אשטרום</t>
  </si>
  <si>
    <t>1182989</t>
  </si>
  <si>
    <t>510381601</t>
  </si>
  <si>
    <t>ilA</t>
  </si>
  <si>
    <t>אשטרום קבוצה אגח ה- אשטרום נכסים בע"מ</t>
  </si>
  <si>
    <t>1199579</t>
  </si>
  <si>
    <t>ג'י סיטי אגח טו- ג'י סיטי בע"מ</t>
  </si>
  <si>
    <t>1260769</t>
  </si>
  <si>
    <t>520033234</t>
  </si>
  <si>
    <t>הכשרת ישוב אגח 21- חברת הכשרת הישוב בישראל בע"מ</t>
  </si>
  <si>
    <t>6120224</t>
  </si>
  <si>
    <t>520020116</t>
  </si>
  <si>
    <t>נכסים ובנין אגח י- חברה לנכסים ולבנין בע"מ</t>
  </si>
  <si>
    <t>1193630</t>
  </si>
  <si>
    <t>520025438</t>
  </si>
  <si>
    <t>*או פי סי אגח ב'- או.פי.סי. אנרגיה בע"מ</t>
  </si>
  <si>
    <t>1166057</t>
  </si>
  <si>
    <t>514401702</t>
  </si>
  <si>
    <t>ilA-</t>
  </si>
  <si>
    <t>*פתאל החזקות אגח ד- פתאל החזקות 1998 בע"מ</t>
  </si>
  <si>
    <t>1188192</t>
  </si>
  <si>
    <t>512607888</t>
  </si>
  <si>
    <t>מלונאות ותיירות</t>
  </si>
  <si>
    <t>A3.il</t>
  </si>
  <si>
    <t>ג'י סיטי  אגח יג- ג'י סיטי בע"מ</t>
  </si>
  <si>
    <t>1260652</t>
  </si>
  <si>
    <t>ג'י סיטי אגח יב- ג'י סיטי בע"מ</t>
  </si>
  <si>
    <t>1260603</t>
  </si>
  <si>
    <t>ג'י סיטי אגח יד- ג'י סיטי בע"מ</t>
  </si>
  <si>
    <t>1260736</t>
  </si>
  <si>
    <t>הכשרת הישוב אג"ח 23- חברת הכשרת הישוב בישראל בע"מ</t>
  </si>
  <si>
    <t>6120323</t>
  </si>
  <si>
    <t>הכשרת הישוב אגח 24- חברת הכשרת הישוב בישראל בע"מ</t>
  </si>
  <si>
    <t>1191519</t>
  </si>
  <si>
    <t>מגוריט אגח ב- מגוריט ישראל בעמ</t>
  </si>
  <si>
    <t>1168350</t>
  </si>
  <si>
    <t>515434074</t>
  </si>
  <si>
    <t>מגוריט אגח ג- מגוריט ישראל בעמ</t>
  </si>
  <si>
    <t>1175975</t>
  </si>
  <si>
    <t>מגוריט אגח ד- מגוריט ישראל בעמ</t>
  </si>
  <si>
    <t>1185834</t>
  </si>
  <si>
    <t>מגוריט אגח ה- מגוריט ישראל בעמ</t>
  </si>
  <si>
    <t>1192129</t>
  </si>
  <si>
    <t>*נופר אנרג אגח א- ע.י נופר אנרגי' בע"מ</t>
  </si>
  <si>
    <t>1179340</t>
  </si>
  <si>
    <t>514599943</t>
  </si>
  <si>
    <t>אנרגיה מתחדשת</t>
  </si>
  <si>
    <t>*קרדן אן וי אגח ב- קרדן אן.וי.</t>
  </si>
  <si>
    <t>1113034</t>
  </si>
  <si>
    <t>1239114</t>
  </si>
  <si>
    <t>1841580</t>
  </si>
  <si>
    <t>ארי נדלן אגח א- ארי נדל"ן(ארנה) השקעות בע"מ</t>
  </si>
  <si>
    <t>3660156</t>
  </si>
  <si>
    <t>520038332</t>
  </si>
  <si>
    <t>משק אנרגיה אגח א- משק אנרגיה-אנרגיות מתחדשות בע"מ</t>
  </si>
  <si>
    <t>1169531</t>
  </si>
  <si>
    <t>516167343</t>
  </si>
  <si>
    <t>דיסקונט אגח יד- דיסקונט מנפיקים בע"מ</t>
  </si>
  <si>
    <t>7480163</t>
  </si>
  <si>
    <t>פועלים אגח 100- בנק הפועלים בע"מ</t>
  </si>
  <si>
    <t>6620488</t>
  </si>
  <si>
    <t>תעשיה אוירית אגח ד- התעשיה האוירית לישראל בע"מ</t>
  </si>
  <si>
    <t>1133131</t>
  </si>
  <si>
    <t>520027194</t>
  </si>
  <si>
    <t>ביטחוניות</t>
  </si>
  <si>
    <t>*אייסיאל   אגח ז- איי.סי.אל גרופ בע"מ (דואלי)</t>
  </si>
  <si>
    <t>2810372</t>
  </si>
  <si>
    <t>520027830</t>
  </si>
  <si>
    <t>*גב ים אגח ח- חברת גב-ים לקרקעות בע"מ</t>
  </si>
  <si>
    <t>7590151</t>
  </si>
  <si>
    <t>*ישראמקו אגח ג- ישראמקו נגב 2 שותפות מוגבלת</t>
  </si>
  <si>
    <t>2320232</t>
  </si>
  <si>
    <t>550010003</t>
  </si>
  <si>
    <t>חיפושי נפט וגז</t>
  </si>
  <si>
    <t>*שופרסל אגח ז- שופר-סל בע"מ</t>
  </si>
  <si>
    <t>7770258</t>
  </si>
  <si>
    <t>520022732</t>
  </si>
  <si>
    <t>רשתות שיווק</t>
  </si>
  <si>
    <t>אמות אגח ה- אמות השקעות בע"מ</t>
  </si>
  <si>
    <t>1138114</t>
  </si>
  <si>
    <t>אמות אגח ז- אמות השקעות בע"מ</t>
  </si>
  <si>
    <t>1162866</t>
  </si>
  <si>
    <t>הראל השקעות אגח א- הראל השקעות בביטוח ושרותים פיננסים בע"מ</t>
  </si>
  <si>
    <t>5850110</t>
  </si>
  <si>
    <t>520033986</t>
  </si>
  <si>
    <t>וילאר אינטרנ' ח'- וילאר אינטרנשיונל בע"מ</t>
  </si>
  <si>
    <t>4160156</t>
  </si>
  <si>
    <t>520038910</t>
  </si>
  <si>
    <t>שלמה החז אגח יז- ש.שלמה החזקות בע"מ</t>
  </si>
  <si>
    <t>1410299</t>
  </si>
  <si>
    <t>שלמה החז אגח יט- ש.שלמה החזקות בע"מ</t>
  </si>
  <si>
    <t>1192731</t>
  </si>
  <si>
    <t>בזק אגח 13- בזק החברה הישראלית לתקשורת בע"מ</t>
  </si>
  <si>
    <t>2300309</t>
  </si>
  <si>
    <t>בזק אגח 9- בזק החברה הישראלית לתקשורת בע"מ</t>
  </si>
  <si>
    <t>2300176</t>
  </si>
  <si>
    <t>גמא אגח ג- גמא ניהול וסליקה בע"מ</t>
  </si>
  <si>
    <t>1185941</t>
  </si>
  <si>
    <t>512711789</t>
  </si>
  <si>
    <t>הראל הנפ אגח טו- הראל ביטוח מימון והנפקות בע"מ</t>
  </si>
  <si>
    <t>1143130</t>
  </si>
  <si>
    <t>הראל הנפ אגח טז- הראל ביטוח מימון והנפקות בע"מ</t>
  </si>
  <si>
    <t>1157601</t>
  </si>
  <si>
    <t>הראל הנפ אגח יד- הראל ביטוח מימון והנפקות בע"מ</t>
  </si>
  <si>
    <t>1143122</t>
  </si>
  <si>
    <t>הראל הנפק אגח יח- הראל ביטוח מימון והנפקות בע"מ</t>
  </si>
  <si>
    <t>1182666</t>
  </si>
  <si>
    <t>הראל הנפקות יב ש- הראל ביטוח מימון והנפקות בע"מ</t>
  </si>
  <si>
    <t>1138163</t>
  </si>
  <si>
    <t>כלל אגח יא- כללביט מימון בע"מ</t>
  </si>
  <si>
    <t>1160647</t>
  </si>
  <si>
    <t>כלל ביטוח אגח א- כלל החזקות עסקי ביטוח בע"מ</t>
  </si>
  <si>
    <t>1193481</t>
  </si>
  <si>
    <t>520036120</t>
  </si>
  <si>
    <t>כלל מימון אגח יב- כללביט מימון בע"מ</t>
  </si>
  <si>
    <t>1179928</t>
  </si>
  <si>
    <t>כללביט אגח י'- כללביט מימון בע"מ</t>
  </si>
  <si>
    <t>1136068</t>
  </si>
  <si>
    <t>מנורה הון אגח ז- מנורה מבטחים גיוס הון בע"מ</t>
  </si>
  <si>
    <t>1184191</t>
  </si>
  <si>
    <t>513937714</t>
  </si>
  <si>
    <t>מנורה הון התח 5- מנורה מבטחים גיוס הון בע"מ</t>
  </si>
  <si>
    <t>1143411</t>
  </si>
  <si>
    <t>פניקס הון אגח ח- הפניקס גיוסי הון (2009) בע"מ</t>
  </si>
  <si>
    <t>1139815</t>
  </si>
  <si>
    <t>פניקס הון אגח ט- הפניקס גיוסי הון (2009) בע"מ</t>
  </si>
  <si>
    <t>1155522</t>
  </si>
  <si>
    <t>פניקס הון אגח יא- הפניקס גיוסי הון (2009) בע"מ</t>
  </si>
  <si>
    <t>1159359</t>
  </si>
  <si>
    <t>קרסו אגח ב- קרסו מוטורס בע"מ</t>
  </si>
  <si>
    <t>1139591</t>
  </si>
  <si>
    <t>514065283</t>
  </si>
  <si>
    <t>מסחר</t>
  </si>
  <si>
    <t>קרסו מוטורס   אגח ג- קרסו מוטורס בע"מ</t>
  </si>
  <si>
    <t>1141829</t>
  </si>
  <si>
    <t>קרסו מוטורס אגח א- קרסו מוטורס בע"מ</t>
  </si>
  <si>
    <t>1136464</t>
  </si>
  <si>
    <t>קרסו מוטורס אגח ד- קרסו מוטורס בע"מ</t>
  </si>
  <si>
    <t>1173566</t>
  </si>
  <si>
    <t>*אלקטרה    אגח ד- אלקטרה בע"מ</t>
  </si>
  <si>
    <t>7390149</t>
  </si>
  <si>
    <t>520028911</t>
  </si>
  <si>
    <t>*אלקטרה אגח ה- אלקטרה בע"מ</t>
  </si>
  <si>
    <t>7390222</t>
  </si>
  <si>
    <t>*דמרי      אגח ז- י.ח.דמרי בניה ופיתוח בע"מ</t>
  </si>
  <si>
    <t>1141191</t>
  </si>
  <si>
    <t>*דמרי אגח ט- י.ח.דמרי בניה ופיתוח בע"מ</t>
  </si>
  <si>
    <t>1168368</t>
  </si>
  <si>
    <t>*סלקום אגח ט- סלקום ישראל בע"מ</t>
  </si>
  <si>
    <t>1132836</t>
  </si>
  <si>
    <t>*סלקום אגח יא- סלקום ישראל בע"מ</t>
  </si>
  <si>
    <t>1139252</t>
  </si>
  <si>
    <t>*סלקום אגח יב- סלקום ישראל בע"מ</t>
  </si>
  <si>
    <t>1143080</t>
  </si>
  <si>
    <t>*סלקום אגח יג- סלקום ישראל בע"מ</t>
  </si>
  <si>
    <t>1189190</t>
  </si>
  <si>
    <t>*פז נפט  אגח ח- פז חברת הנפט בע"מ</t>
  </si>
  <si>
    <t>1162817</t>
  </si>
  <si>
    <t>*פז נפט אגח ד- פז חברת הנפט בע"מ</t>
  </si>
  <si>
    <t>1132505</t>
  </si>
  <si>
    <t>*פרטנר אגח ו- חברת פרטנר תקשורת בע"מ</t>
  </si>
  <si>
    <t>1141415</t>
  </si>
  <si>
    <t>520044314</t>
  </si>
  <si>
    <t>*פרטנר אגח ז- חברת פרטנר תקשורת בע"מ</t>
  </si>
  <si>
    <t>1156397</t>
  </si>
  <si>
    <t>אלבר אג"ח יח- אלבר שירותי מימונית בע"מ</t>
  </si>
  <si>
    <t>1158740</t>
  </si>
  <si>
    <t>אלבר אגח כ- אלבר שירותי מימונית בע"מ</t>
  </si>
  <si>
    <t>1191832</t>
  </si>
  <si>
    <t>אלדן אגח ו- אלדן תחבורה בע"מ</t>
  </si>
  <si>
    <t>1161678</t>
  </si>
  <si>
    <t>אלדן תחבורה אגח ט- אלדן תחבורה בע"מ</t>
  </si>
  <si>
    <t>1192459</t>
  </si>
  <si>
    <t>אלון רבוע כחול אגח ח- אלון רבוע כחול ישראל בעמ</t>
  </si>
  <si>
    <t>1197276</t>
  </si>
  <si>
    <t>בזן אגח ה- בתי זקוק לנפט בע"מ</t>
  </si>
  <si>
    <t>2590388</t>
  </si>
  <si>
    <t>520036658</t>
  </si>
  <si>
    <t>בזן אגח י- בתי זקוק לנפט בע"מ</t>
  </si>
  <si>
    <t>2590511</t>
  </si>
  <si>
    <t>ממן אגח ב- ממן-מסופי מטען וניטול בע"מ</t>
  </si>
  <si>
    <t>2380046</t>
  </si>
  <si>
    <t>520036435</t>
  </si>
  <si>
    <t>שפיר הנדס אגח ג- שפיר הנדסה חוצה ישראל צפון בע"מ</t>
  </si>
  <si>
    <t>1178417</t>
  </si>
  <si>
    <t>514892801</t>
  </si>
  <si>
    <t>מתכת ומוצרי בניה</t>
  </si>
  <si>
    <t>31/08/23</t>
  </si>
  <si>
    <t>שפיר הנדסה  אג"ח א- שפיר הנדסה חוצה ישראל צפון בע"מ</t>
  </si>
  <si>
    <t>1136134</t>
  </si>
  <si>
    <t>שפיר הנדסה אגח ב- שפיר הנדסה חוצה ישראל צפון בע"מ</t>
  </si>
  <si>
    <t>1141951</t>
  </si>
  <si>
    <t>*אזורים אגח 13- אזורים-חברה להשקעות בפתוח ובבנין בע"מ</t>
  </si>
  <si>
    <t>7150410</t>
  </si>
  <si>
    <t>520025990</t>
  </si>
  <si>
    <t>*אזורים סדרה 14- אזורים-חברה להשקעות בפתוח ובבנין בע"מ</t>
  </si>
  <si>
    <t>7150444</t>
  </si>
  <si>
    <t>*אנלייט אנרגיה אגח ג- אנלייט אנרגיה מתחדשת בע"מ</t>
  </si>
  <si>
    <t>7200249</t>
  </si>
  <si>
    <t>520041146</t>
  </si>
  <si>
    <t>*אנרג'יקס אגח א- אנרג'יקס אנרגיות מתחדשות בע"מ</t>
  </si>
  <si>
    <t>1161751</t>
  </si>
  <si>
    <t>513901371</t>
  </si>
  <si>
    <t>*אנרג'יקס ב 0.25%- אנרג'יקס אנרגיות מתחדשות בע"מ</t>
  </si>
  <si>
    <t>1168483</t>
  </si>
  <si>
    <t>*אפריקה מגורים אגח ה- אפריקה ישראל מגורים בע"מ</t>
  </si>
  <si>
    <t>1162825</t>
  </si>
  <si>
    <t>520034760</t>
  </si>
  <si>
    <t>איידיאיי הנפקות התחייבות ה- איי.די.איי. הנפקות (2010) בע"מ</t>
  </si>
  <si>
    <t>1155878</t>
  </si>
  <si>
    <t>514486042</t>
  </si>
  <si>
    <t>אשטרום קב אגח ג- קבוצת אשטרום</t>
  </si>
  <si>
    <t>1140102</t>
  </si>
  <si>
    <t>פתאל אירו אגח א- פתאל נכסים(אירופה)בע"מ</t>
  </si>
  <si>
    <t>1137512</t>
  </si>
  <si>
    <t>515328250</t>
  </si>
  <si>
    <t>פתאל אירו אגח ד- פתאל נכסים(אירופה)בע"מ</t>
  </si>
  <si>
    <t>1168038</t>
  </si>
  <si>
    <t>פתאל אירופה אגח ג- פתאל נכסים(אירופה)בע"מ</t>
  </si>
  <si>
    <t>1141852</t>
  </si>
  <si>
    <t>קרסו נדלן אגח א- קרסו נדלן בע"מ</t>
  </si>
  <si>
    <t>1190008</t>
  </si>
  <si>
    <t>510488190</t>
  </si>
  <si>
    <t>*או.פי.סי  אגח ג- או.פי.סי. אנרגיה בע"מ</t>
  </si>
  <si>
    <t>1180355</t>
  </si>
  <si>
    <t>*פתאל החז  אגח ב- פתאל החזקות 1998 בע"מ</t>
  </si>
  <si>
    <t>1150812</t>
  </si>
  <si>
    <t>*פתאל החזקות אגח ג- פתאל החזקות 1998 בע"מ</t>
  </si>
  <si>
    <t>1161785</t>
  </si>
  <si>
    <t>אקרו אגח א- קבוצת אקרו בע"מ</t>
  </si>
  <si>
    <t>1188572</t>
  </si>
  <si>
    <t>511996803</t>
  </si>
  <si>
    <t>ג'י סיטי אג יז- ג'י סיטי בע"מ</t>
  </si>
  <si>
    <t>1198142</t>
  </si>
  <si>
    <t>קרדן נדלן אגח- קרדן ישראל בע"מ</t>
  </si>
  <si>
    <t>1172725</t>
  </si>
  <si>
    <t>520041005</t>
  </si>
  <si>
    <t>שיכון ובינוי אנרגיה אגח א'- שיכון ובינוי אנרגיה בע"מ</t>
  </si>
  <si>
    <t>1198571</t>
  </si>
  <si>
    <t>510459928</t>
  </si>
  <si>
    <t>*אנלייט אנר אגח ה- אנלייט אנרגיה מתחדשת בע"מ</t>
  </si>
  <si>
    <t>7200116</t>
  </si>
  <si>
    <t>אלומיי אגח ה- אלומיי קפיטל בע"מ</t>
  </si>
  <si>
    <t>1193275</t>
  </si>
  <si>
    <t>520039868</t>
  </si>
  <si>
    <t>אלומיי קפיטל אגח ג- אלומיי קפיטל בע"מ</t>
  </si>
  <si>
    <t>1159375</t>
  </si>
  <si>
    <t>ריט אזורים אג ב- ריט אזורים - ה.פ ליווינג בע"מ</t>
  </si>
  <si>
    <t>1183581</t>
  </si>
  <si>
    <t>516117181</t>
  </si>
  <si>
    <t>*ישראמקו אגח ב- ישראמקו נגב 2 שותפות מוגבלת</t>
  </si>
  <si>
    <t>2320224</t>
  </si>
  <si>
    <t>*ישראמקו נגב 2 א- ישראמקו נגב 2 שותפות מוגבלת</t>
  </si>
  <si>
    <t>2320174</t>
  </si>
  <si>
    <t>אלביט מערכות אגח ג- אלביט בע"מ</t>
  </si>
  <si>
    <t>1178250</t>
  </si>
  <si>
    <t>520043027</t>
  </si>
  <si>
    <t>אלביט מערכות אגח ד- אלביט מערכות בע"מ</t>
  </si>
  <si>
    <t>1178268</t>
  </si>
  <si>
    <t>סה"כ אחר</t>
  </si>
  <si>
    <t>ISRELE 3.75 02/32- חברת החשמל לישראל בע"מ</t>
  </si>
  <si>
    <t>IL0060004004</t>
  </si>
  <si>
    <t>בלומברג</t>
  </si>
  <si>
    <t>BBB+</t>
  </si>
  <si>
    <t>HAPOAL 3.255 01/32- בנק הפועלים בע"מ</t>
  </si>
  <si>
    <t>IL0066204707</t>
  </si>
  <si>
    <t>BBB</t>
  </si>
  <si>
    <t>LUMIIT 3.275 01/31-01/26- בנק לאומי לישראל בע"מ</t>
  </si>
  <si>
    <t>IL0060404899</t>
  </si>
  <si>
    <t>LUMIIT 7.129 07/33- בנק לאומי לישראל בע"מ</t>
  </si>
  <si>
    <t>IL0060406795</t>
  </si>
  <si>
    <t>ICLIT 6 3/8 05/31/38- israel chemicals limited</t>
  </si>
  <si>
    <t>IL0028103310</t>
  </si>
  <si>
    <t>BBB-</t>
  </si>
  <si>
    <t>MZRHIT 3.077 04/31- בנק מזרחי טפחות בע"מ</t>
  </si>
  <si>
    <t>IL0069508369</t>
  </si>
  <si>
    <t>520000522</t>
  </si>
  <si>
    <t>ENOIGA 8.5 30/09/33- אנרג'יאן ישראל פיננס בע"מ</t>
  </si>
  <si>
    <t>IL0011971442</t>
  </si>
  <si>
    <t>516301843</t>
  </si>
  <si>
    <t>Energy</t>
  </si>
  <si>
    <t>BB-</t>
  </si>
  <si>
    <t>TEVA 4.375 2030- טבע תעשיות פרמצבטיות בע"מ</t>
  </si>
  <si>
    <t>XS2406607171</t>
  </si>
  <si>
    <t>520013954</t>
  </si>
  <si>
    <t>פארמה</t>
  </si>
  <si>
    <t>TEVA 7.375 09/29- TEVA PHARMACEUTICALS NE</t>
  </si>
  <si>
    <t>XS2592804434</t>
  </si>
  <si>
    <t>TEVA 8.125 09/31- טבע תעשיות פרמצבטיות בע"מ</t>
  </si>
  <si>
    <t>US88167AAR23</t>
  </si>
  <si>
    <t>ALVGR 4.252 07/52- allianz se-reg</t>
  </si>
  <si>
    <t>DE000A30VJZ6</t>
  </si>
  <si>
    <t>Insurance</t>
  </si>
  <si>
    <t>A+</t>
  </si>
  <si>
    <t>Srenvx 4.5% 09/2044- Cloverie plc swiss reins</t>
  </si>
  <si>
    <t>XS1108784510</t>
  </si>
  <si>
    <t>A</t>
  </si>
  <si>
    <t>ZURNVX 3 04/51- ZURICH FINANCE IRELAND DESIG</t>
  </si>
  <si>
    <t>XS2283177561</t>
  </si>
  <si>
    <t>A2</t>
  </si>
  <si>
    <t>ZURNVX 3.5 05/52- WILLOW NO.2 FOR ZURICH</t>
  </si>
  <si>
    <t>XS2416978190</t>
  </si>
  <si>
    <t>ALVGR 3.2 PERP- ALLIANZ NFJ</t>
  </si>
  <si>
    <t>US018820AB64</t>
  </si>
  <si>
    <t>A3</t>
  </si>
  <si>
    <t>AXASA 4.25 03/43- AXA GLOBAL</t>
  </si>
  <si>
    <t>XS2487052487</t>
  </si>
  <si>
    <t>A-</t>
  </si>
  <si>
    <t>FABSJV 5.875 01/34- Foundry JV Holdco LLC</t>
  </si>
  <si>
    <t>US350930AA10</t>
  </si>
  <si>
    <t>Other</t>
  </si>
  <si>
    <t>SHBASS 4.625 08/32- SVENSKA  HANDELSBANKEN AB</t>
  </si>
  <si>
    <t>XS2523511165</t>
  </si>
  <si>
    <t>Banks</t>
  </si>
  <si>
    <t>ANZ 6.742 12/32- ANZNZ</t>
  </si>
  <si>
    <t>USQ0954PVM14</t>
  </si>
  <si>
    <t>NAB 3.933 08/2034-08/29- NATIONAL AUSTRALIA</t>
  </si>
  <si>
    <t>USG6S94TAB96</t>
  </si>
  <si>
    <t>SCENTRE GROUP 4.75 09/80- SCENTRE GROUP</t>
  </si>
  <si>
    <t>USQ8053LAA28</t>
  </si>
  <si>
    <t>Real Estate</t>
  </si>
  <si>
    <t>SCGAU 5.125 09/2080- SCENTRE GROUP</t>
  </si>
  <si>
    <t>USQ8053LAB01</t>
  </si>
  <si>
    <t>AER 3.3 01/32- AERCAP IRELAND CAPITAL</t>
  </si>
  <si>
    <t>US00774MAX39</t>
  </si>
  <si>
    <t>Capital Goods</t>
  </si>
  <si>
    <t>ASSGEN 5.8 07/32- Assicurazioni generali</t>
  </si>
  <si>
    <t>XS2468223107</t>
  </si>
  <si>
    <t>Baa2</t>
  </si>
  <si>
    <t>C 6.174 05/34- CITIGROUP INC</t>
  </si>
  <si>
    <t>US17327CAR43</t>
  </si>
  <si>
    <t>GM 6.4 01/09/2033- GENERAL MOTORS CORP</t>
  </si>
  <si>
    <t>US37045XED49</t>
  </si>
  <si>
    <t>Automobiles &amp; Components</t>
  </si>
  <si>
    <t>INTNED 4.125 08/33- ING Groep</t>
  </si>
  <si>
    <t>XS2524746687</t>
  </si>
  <si>
    <t>MQGAU 6.798 01/33- MQGAU O</t>
  </si>
  <si>
    <t>USQ568A9SS79</t>
  </si>
  <si>
    <t>Diversified Financials</t>
  </si>
  <si>
    <t>PRU 6 09/52- PRUDENTIAL</t>
  </si>
  <si>
    <t>US744320BK76</t>
  </si>
  <si>
    <t>STLA 6.375 09/32- STLA 6.375 09/32</t>
  </si>
  <si>
    <t>USU85861AE97</t>
  </si>
  <si>
    <t>TD 8.125 10/82- Toronto Dominion Bank</t>
  </si>
  <si>
    <t>US89117F8Z56</t>
  </si>
  <si>
    <t>ACAFP 7.25 PERP- CREDIT AGRICOLE SA</t>
  </si>
  <si>
    <t>FR001400F067</t>
  </si>
  <si>
    <t>BACR 7.119 06/34- BARCLAYS BANK</t>
  </si>
  <si>
    <t>US06738ECH62</t>
  </si>
  <si>
    <t>BCRED 2.625 12/26- BCRED Castle Peak Funding LLC</t>
  </si>
  <si>
    <t>US09261HAD98</t>
  </si>
  <si>
    <t>BCRED 7.05 09/25- BCRED Castle Peak Funding LLC</t>
  </si>
  <si>
    <t>US09261HBA41</t>
  </si>
  <si>
    <t>ENBCN 5.5% 15/07/2017- ENBRIDGE</t>
  </si>
  <si>
    <t>US29250NAS45</t>
  </si>
  <si>
    <t>ENBCN 6 01/27-01/77- ENBRIDGE</t>
  </si>
  <si>
    <t>us29250nan57</t>
  </si>
  <si>
    <t>ENELIM 6.625 PERP- ENELIM 5 1/8 10</t>
  </si>
  <si>
    <t>XS2576550243</t>
  </si>
  <si>
    <t>Utilities</t>
  </si>
  <si>
    <t>FS KKR CAPITAL 4.25 2/25-01/25- FS KKR CAPITAL CORP</t>
  </si>
  <si>
    <t>US30313RAA77</t>
  </si>
  <si>
    <t>FSK 3.125 10/28- FS KKR CAPITAL CORP</t>
  </si>
  <si>
    <t>US302635AK33</t>
  </si>
  <si>
    <t>IBSEM 4.875 PERP- IBSEM 4.875 PERP</t>
  </si>
  <si>
    <t>XS2580221658</t>
  </si>
  <si>
    <t>J 5.9 03/33- J 5.9 03/33</t>
  </si>
  <si>
    <t>US469814AA50</t>
  </si>
  <si>
    <t>Commercial &amp; Professional Services</t>
  </si>
  <si>
    <t>KD 3.15 10/31- KD</t>
  </si>
  <si>
    <t>US50155QAL41</t>
  </si>
  <si>
    <t>Software &amp; Services</t>
  </si>
  <si>
    <t>LKQ 6.25 6/33- LKQ Corporation</t>
  </si>
  <si>
    <t>US501889AE98</t>
  </si>
  <si>
    <t>Consumer Durables &amp; Apparel</t>
  </si>
  <si>
    <t>MTZ 4.5 08/28- MASTEC INC</t>
  </si>
  <si>
    <t>US576323AP42</t>
  </si>
  <si>
    <t>NGLS 4 01/32- NGLS</t>
  </si>
  <si>
    <t>US87612BBU52</t>
  </si>
  <si>
    <t>NGLS 6.875 15/01/29- NGLS</t>
  </si>
  <si>
    <t>US87612BBN10</t>
  </si>
  <si>
    <t>NSANY 7.05 09/15/28 CORP- NISSAN MOTOR CO LTD</t>
  </si>
  <si>
    <t>USU6547TAF76</t>
  </si>
  <si>
    <t>NWG 7.416 06/33- NATWEST GROUP PLC</t>
  </si>
  <si>
    <t>XS2563349765</t>
  </si>
  <si>
    <t>ORCINC 4.7 02/27- ORDH</t>
  </si>
  <si>
    <t>US69120VAF85</t>
  </si>
  <si>
    <t>owl rock 7.95 06/28- OWL ROCK CAPITAL CORP</t>
  </si>
  <si>
    <t>US69120VAR24</t>
  </si>
  <si>
    <t>SEB 6.875 PERP- SKANDINAVISKA ENSKILDA</t>
  </si>
  <si>
    <t>XS2479344561</t>
  </si>
  <si>
    <t>Baa3</t>
  </si>
  <si>
    <t>SRENVX 5.75 08/15/50 08/25- ARGENTUM (SWISS RE LTD)</t>
  </si>
  <si>
    <t>XS1261170515</t>
  </si>
  <si>
    <t>דירוג פנימי</t>
  </si>
  <si>
    <t>SSE PLC 4%- SSE PLC</t>
  </si>
  <si>
    <t>XS2439704318</t>
  </si>
  <si>
    <t>TELIAS 4.625 PREP- TELIA</t>
  </si>
  <si>
    <t>XS2526881532</t>
  </si>
  <si>
    <t>Telecommunication Services</t>
  </si>
  <si>
    <t>VW 4.625 PERP 06/28- Volkswagen intl fin</t>
  </si>
  <si>
    <t>XS1799939027</t>
  </si>
  <si>
    <t>VW 7.875- Volkswagen AG</t>
  </si>
  <si>
    <t>XS2675884733</t>
  </si>
  <si>
    <t>US55903VBC63</t>
  </si>
  <si>
    <t>Media</t>
  </si>
  <si>
    <t>AER 6.5 06/45- AER</t>
  </si>
  <si>
    <t>US00773HAA59</t>
  </si>
  <si>
    <t>BB+</t>
  </si>
  <si>
    <t>AY 4.125 06/28- AYR WELLNESS INC</t>
  </si>
  <si>
    <t>US04916WAA27</t>
  </si>
  <si>
    <t>BAYNGR 3.125 11/79-11/27- BAYNGR</t>
  </si>
  <si>
    <t>XS2077670342</t>
  </si>
  <si>
    <t>Pharmaceuticals &amp; Biotechnology</t>
  </si>
  <si>
    <t>BAYNGR 6.625 09/25/2083- BAYNGR</t>
  </si>
  <si>
    <t>XS2684826014</t>
  </si>
  <si>
    <t>Health Care Equipment &amp; Services</t>
  </si>
  <si>
    <t>BNP 7.75 PERP- BNP Paribas Asset Manag</t>
  </si>
  <si>
    <t>USF1067PAC08</t>
  </si>
  <si>
    <t>Ba1</t>
  </si>
  <si>
    <t>BRITEL 8.375 09/28- British Telecommunications PLC</t>
  </si>
  <si>
    <t>XS2636324274</t>
  </si>
  <si>
    <t>F 6.1 08/32- Ford Motor Company</t>
  </si>
  <si>
    <t>US345370DB39</t>
  </si>
  <si>
    <t>F 6.125 05/15/28- Ford Motor Company</t>
  </si>
  <si>
    <t>XS2623496085</t>
  </si>
  <si>
    <t>F 7.35 11/27- Ford motor credit co LLC</t>
  </si>
  <si>
    <t>US345397C353</t>
  </si>
  <si>
    <t>INTNED 7.5 PERP- Intned</t>
  </si>
  <si>
    <t>XS2585240984</t>
  </si>
  <si>
    <t>MATTEL 3.75 04/29- Mattel Inc</t>
  </si>
  <si>
    <t>US577081BF84</t>
  </si>
  <si>
    <t>NWSA 5.125 02/32- NWSA</t>
  </si>
  <si>
    <t>US65249BAB53</t>
  </si>
  <si>
    <t>RRX 6.4 15/4/2033- RRX 6.4 15/4/2033</t>
  </si>
  <si>
    <t>US758750AF08</t>
  </si>
  <si>
    <t>SWEDA 7.625 PERP- SWEDA 7.625 PERP</t>
  </si>
  <si>
    <t>XS2580715147</t>
  </si>
  <si>
    <t>Trpcn 5.3 3/77- Trpcn</t>
  </si>
  <si>
    <t>US89356BAC28</t>
  </si>
  <si>
    <t>VODAFONE 4.125 06/81- Vodafone Group</t>
  </si>
  <si>
    <t>US92857WBW91</t>
  </si>
  <si>
    <t>VODAFONE 6.5 08/84- Vodafone Group</t>
  </si>
  <si>
    <t>XS2630490717</t>
  </si>
  <si>
    <t>VODAFONE GROUP- Vodafone Group</t>
  </si>
  <si>
    <t>XS1888180640</t>
  </si>
  <si>
    <t>ZFFNGR 5.75 08/26- ZFFNGR 5.75 08/26</t>
  </si>
  <si>
    <t>XS2582404724</t>
  </si>
  <si>
    <t>ZFFNGR 6.125 03/29- ZFFNGR 5.75 08/26</t>
  </si>
  <si>
    <t>XS2681541327</t>
  </si>
  <si>
    <t>ALLISON TRANS 3.75 01/31- allison</t>
  </si>
  <si>
    <t>US019736AG29</t>
  </si>
  <si>
    <t>Ba2</t>
  </si>
  <si>
    <t>ALLISON TRANSM 5.875 06/29- ALLISON TRANSMISSION</t>
  </si>
  <si>
    <t>US019736AF46</t>
  </si>
  <si>
    <t>CHARLES RIVER LAB 4 03/31- CHARLES RIVER LABORATORIES</t>
  </si>
  <si>
    <t>US159864AJ65</t>
  </si>
  <si>
    <t>BB</t>
  </si>
  <si>
    <t>GPK 3.75 02/30- GRAND PEAK</t>
  </si>
  <si>
    <t>US38869AAD90</t>
  </si>
  <si>
    <t>HESM 5.125 06/28- HESS MIDSTREAM PARTNERS LP</t>
  </si>
  <si>
    <t>US428104AA14</t>
  </si>
  <si>
    <t>HILTON DOMESTIC 4 05/31- HILTON DOMESTIC OPERATING</t>
  </si>
  <si>
    <t>US432833AL52</t>
  </si>
  <si>
    <t>Hotels Restaurants &amp; Leisure</t>
  </si>
  <si>
    <t>SOCGEN 7.875 PERP- Societe Generale</t>
  </si>
  <si>
    <t>FR001400F877</t>
  </si>
  <si>
    <t>TELEFO 6.135 PER- TELEFONAKTIEBOL</t>
  </si>
  <si>
    <t>XS2582389156</t>
  </si>
  <si>
    <t>TELEFO 7.125 PERP- TELEFONICA EUROPE BV</t>
  </si>
  <si>
    <t>XS2462605671</t>
  </si>
  <si>
    <t>ASGN 4.625 15/05/2028- ASGN INC</t>
  </si>
  <si>
    <t>US00191UAA07</t>
  </si>
  <si>
    <t>BACR 8.875 15/09/2027- BARCLAYS CAPITAL INC</t>
  </si>
  <si>
    <t>XS2492482828</t>
  </si>
  <si>
    <t>CLH 6.375 02/01/31- CLEAN HARBORS INC</t>
  </si>
  <si>
    <t>US184496AQ03</t>
  </si>
  <si>
    <t>Ba3</t>
  </si>
  <si>
    <t>LLOYDS 8.5 PERP_28- LLOYDS BANKING GROUP PLC</t>
  </si>
  <si>
    <t>XS2575900977</t>
  </si>
  <si>
    <t>LLOYDS 8.500% Perpetual Corp- LLOYDS BANKING GROUP PLC</t>
  </si>
  <si>
    <t>XS2529511722</t>
  </si>
  <si>
    <t>MTCHII 4.125 08/30- MATCH GROUP INC</t>
  </si>
  <si>
    <t>US57665RAL06</t>
  </si>
  <si>
    <t>ATRFIN 2.625 09/27- Atrium Finance PLC</t>
  </si>
  <si>
    <t>XS2294495838</t>
  </si>
  <si>
    <t>B1</t>
  </si>
  <si>
    <t>CCO HOLDINGS 4.75 03/30-09/24- CCO HOLDINGS</t>
  </si>
  <si>
    <t>US1248EPCD32</t>
  </si>
  <si>
    <t>CHTR 7.375 03/31- CCO HOLDINGS</t>
  </si>
  <si>
    <t>US1248EPCT83</t>
  </si>
  <si>
    <t>EDF 5 01/22/49- Electricite DE France SA</t>
  </si>
  <si>
    <t>FR0011697028</t>
  </si>
  <si>
    <t>B+</t>
  </si>
  <si>
    <t>ELECTRICITE DE FRANCE- ELEC DE FRANCE</t>
  </si>
  <si>
    <t>FR0011401728</t>
  </si>
  <si>
    <t>ORGNON 5.125 2031- CLEAN HARBORS INC</t>
  </si>
  <si>
    <t>US68622TAB70</t>
  </si>
  <si>
    <t>ATRSAV 3.625 04/2026- ATRIUM FINANCE ISSUER BV</t>
  </si>
  <si>
    <t>XS2338530467</t>
  </si>
  <si>
    <t>B3</t>
  </si>
  <si>
    <t>סה"כ תל אביב 35</t>
  </si>
  <si>
    <t>*או פי סי אנרגיה- או.פי.סי. אנרגיה בע"מ</t>
  </si>
  <si>
    <t>1141571</t>
  </si>
  <si>
    <t>*אורמת טכנולוגיות- אורמת טכנולגיות אינק</t>
  </si>
  <si>
    <t>1134402</t>
  </si>
  <si>
    <t>880326081</t>
  </si>
  <si>
    <t>*אנלייט אנרגיה- אנלייט אנרגיה מתחדשת בע"מ</t>
  </si>
  <si>
    <t>720011</t>
  </si>
  <si>
    <t>*אנרג'יקס- אנרג'יקס אנרגיות מתחדשות בע"מ</t>
  </si>
  <si>
    <t>1123355</t>
  </si>
  <si>
    <t>הפניקס- הפניקס אחזקות בע"מ</t>
  </si>
  <si>
    <t>767012</t>
  </si>
  <si>
    <t>הראל השקעות- הראל השקעות בביטוח ושרותים פיננסים בע"מ</t>
  </si>
  <si>
    <t>585018</t>
  </si>
  <si>
    <t>אלביט מערכות- אלביט מערכות בע"מ</t>
  </si>
  <si>
    <t>1081124</t>
  </si>
  <si>
    <t>אשטרום קבוצה- קבוצת אשטרום</t>
  </si>
  <si>
    <t>1132315</t>
  </si>
  <si>
    <t>*שיכון ובינוי- שיכון ובינוי בע"מ</t>
  </si>
  <si>
    <t>1081942</t>
  </si>
  <si>
    <t>520036104</t>
  </si>
  <si>
    <t>דיסקונט- בנק דיסקונט לישראל בע"מ</t>
  </si>
  <si>
    <t>691212</t>
  </si>
  <si>
    <t>520007030</t>
  </si>
  <si>
    <t>פועלים- בנק הפועלים בע"מ</t>
  </si>
  <si>
    <t>662577</t>
  </si>
  <si>
    <t>לאומי- בנק לאומי לישראל בע"מ</t>
  </si>
  <si>
    <t>604611</t>
  </si>
  <si>
    <t>מזרחי טפחות- בנק מזרחי טפחות בע"מ</t>
  </si>
  <si>
    <t>695437</t>
  </si>
  <si>
    <t>בינלאומי 5- הבנק הבינלאומי הראשון לישראל בע"מ</t>
  </si>
  <si>
    <t>593038</t>
  </si>
  <si>
    <t>520029083</t>
  </si>
  <si>
    <t>*אלקטרה- אלקטרה בע"מ</t>
  </si>
  <si>
    <t>739037</t>
  </si>
  <si>
    <t>חברה לישראל- החברה לישראל בע"מ</t>
  </si>
  <si>
    <t>576017</t>
  </si>
  <si>
    <t>520028010</t>
  </si>
  <si>
    <t>אנרג'יאן- Energean plc</t>
  </si>
  <si>
    <t>1155290</t>
  </si>
  <si>
    <t>10758801</t>
  </si>
  <si>
    <t>ניו-מד אנרג'י יהש- ניו-מד אנרג'י- שותפות מוגבלת</t>
  </si>
  <si>
    <t>475020</t>
  </si>
  <si>
    <t>550013098</t>
  </si>
  <si>
    <t>דלק קבוצה- קבוצת דלק בע"מ</t>
  </si>
  <si>
    <t>1084128</t>
  </si>
  <si>
    <t>520044322</t>
  </si>
  <si>
    <t>*איי.סי.אל- איי.סי.אל גרופ בע"מ (דואלי)</t>
  </si>
  <si>
    <t>281014</t>
  </si>
  <si>
    <t>טאואר- טאואר סמיקונדקטור בע"מ</t>
  </si>
  <si>
    <t>1082379</t>
  </si>
  <si>
    <t>520041997</t>
  </si>
  <si>
    <t>מוליכים למחצה</t>
  </si>
  <si>
    <t>*נובה- נובה מכשירי מדידה בע"מ</t>
  </si>
  <si>
    <t>1084557</t>
  </si>
  <si>
    <t>511812463</t>
  </si>
  <si>
    <t>שטראוס- שטראוס גרופ בע"מ</t>
  </si>
  <si>
    <t>746016</t>
  </si>
  <si>
    <t>520003781</t>
  </si>
  <si>
    <t>מזון</t>
  </si>
  <si>
    <t>שפיר הנדסה- שפיר הנדסה חוצה ישראל צפון בע"מ</t>
  </si>
  <si>
    <t>1133875</t>
  </si>
  <si>
    <t>אירפורט סיטי- איירפורט סיטי בע"מ</t>
  </si>
  <si>
    <t>1095835</t>
  </si>
  <si>
    <t>אלוני חץ- אלוני-חץ נכסים והשקעות בע"מ</t>
  </si>
  <si>
    <t>390013</t>
  </si>
  <si>
    <t>520038506</t>
  </si>
  <si>
    <t>אמות- אמות השקעות בע"מ</t>
  </si>
  <si>
    <t>1097278</t>
  </si>
  <si>
    <t>ביג- ביג מרכזי קניות (2004) בע"מ</t>
  </si>
  <si>
    <t>1097260</t>
  </si>
  <si>
    <t>*מבנה  - מבנה נדל"ן (כ.ד)  בע"מ</t>
  </si>
  <si>
    <t>226019</t>
  </si>
  <si>
    <t>*מליסרון- מליסרון בע"מ</t>
  </si>
  <si>
    <t>323014</t>
  </si>
  <si>
    <t>עזריאלי קבוצה- קבוצת עזריאלי בע"מ (לשעבר קנית מימון)</t>
  </si>
  <si>
    <t>1119478</t>
  </si>
  <si>
    <t>טבע- טבע תעשיות פרמצבטיות בע"מ</t>
  </si>
  <si>
    <t>629014</t>
  </si>
  <si>
    <t>נייס- נייס מערכות בע"מ</t>
  </si>
  <si>
    <t>273011</t>
  </si>
  <si>
    <t>520036872</t>
  </si>
  <si>
    <t>בזק- בזק החברה הישראלית לתקשורת בע"מ</t>
  </si>
  <si>
    <t>230011</t>
  </si>
  <si>
    <t>סה"כ תל אביב 90</t>
  </si>
  <si>
    <t>דלתא גליל- דלתא-גליל תעשיות בע"מ</t>
  </si>
  <si>
    <t>627034</t>
  </si>
  <si>
    <t>520025602</t>
  </si>
  <si>
    <t>בזן- בתי זקוק לנפט בע"מ</t>
  </si>
  <si>
    <t>2590248</t>
  </si>
  <si>
    <t>משק אנרגיה- משק אנרגיה-אנרגיות מתחדשות בע"מ</t>
  </si>
  <si>
    <t>1166974</t>
  </si>
  <si>
    <t>*פז בית זיקוק אשדוד- פז בית זיקוק לנפט-אשדוד בע"מ</t>
  </si>
  <si>
    <t>1198910</t>
  </si>
  <si>
    <t>513775163</t>
  </si>
  <si>
    <t>*פז נפט- פז חברת הנפט בע"מ</t>
  </si>
  <si>
    <t>1100007</t>
  </si>
  <si>
    <t>שוב אנרגיה- שיכון ובינוי אנרגיה בע"מ</t>
  </si>
  <si>
    <t>1188242</t>
  </si>
  <si>
    <t>*נופר אנרגי- ע.י נופר אנרגי' בע"מ</t>
  </si>
  <si>
    <t>1170877</t>
  </si>
  <si>
    <t>*דוראל אנרגיה- קבוצת דוראל משאבי אנרגיה מתחדשת בעמ</t>
  </si>
  <si>
    <t>1166768</t>
  </si>
  <si>
    <t>515364891</t>
  </si>
  <si>
    <t>מימון ישיר- מימון ישיר מקבוצת ישיר 2006 בע"מ</t>
  </si>
  <si>
    <t>1168186</t>
  </si>
  <si>
    <t>איידיאיי ביטוח- איי.די.איי. חברה לביטוח בע"מ</t>
  </si>
  <si>
    <t>1129501</t>
  </si>
  <si>
    <t>513910703</t>
  </si>
  <si>
    <t>כלל ביטוח- כלל החזקות עסקי ביטוח בע"מ</t>
  </si>
  <si>
    <t>224014</t>
  </si>
  <si>
    <t>מנורה מבטחים החזקות- מנורה מבטחים החזקות בע"מ</t>
  </si>
  <si>
    <t>566018</t>
  </si>
  <si>
    <t>520007469</t>
  </si>
  <si>
    <t>אאורה- אאורה השקעות בע"מ</t>
  </si>
  <si>
    <t>373019</t>
  </si>
  <si>
    <t>520038274</t>
  </si>
  <si>
    <t>*אזורים- אזורים-חברה להשקעות בפתוח ובבנין בע"מ</t>
  </si>
  <si>
    <t>715011</t>
  </si>
  <si>
    <t>*אפריקה מגורים- אפריקה ישראל מגורים בע"מ</t>
  </si>
  <si>
    <t>1097948</t>
  </si>
  <si>
    <t>דניה סיבוס- דניה סיבוס בע"מ</t>
  </si>
  <si>
    <t>1173137</t>
  </si>
  <si>
    <t>512569237</t>
  </si>
  <si>
    <t>*דמרי- י.ח.דמרי בניה ופיתוח בע"מ</t>
  </si>
  <si>
    <t>1090315</t>
  </si>
  <si>
    <t>*ישראל קנדה- ישראל קנדה (ט.ר) בעמ</t>
  </si>
  <si>
    <t>434019</t>
  </si>
  <si>
    <t>520039298</t>
  </si>
  <si>
    <t>*פרשקובסקי- פרשקובסקי השקעות ובניין בע"מ</t>
  </si>
  <si>
    <t>1102128</t>
  </si>
  <si>
    <t>513817817</t>
  </si>
  <si>
    <t>אקרו קבוצה- קבוצת אקרו בע"מ</t>
  </si>
  <si>
    <t>1184902</t>
  </si>
  <si>
    <t>קרסו נדלן- קרסו נדלן בע"מ</t>
  </si>
  <si>
    <t>1187962</t>
  </si>
  <si>
    <t>אקויטל- אקויטל בע"מ</t>
  </si>
  <si>
    <t>755017</t>
  </si>
  <si>
    <t>520030859</t>
  </si>
  <si>
    <t>*ג'נריישן קפיטל- ג'נריישן קפיטל בע"מ</t>
  </si>
  <si>
    <t>1156926</t>
  </si>
  <si>
    <t>*ערד- ערד השקעות ופתוח תעשיה בע"מ</t>
  </si>
  <si>
    <t>731018</t>
  </si>
  <si>
    <t>520025198</t>
  </si>
  <si>
    <t>*ישראמקו יהש- ישראמקו נגב 2 שותפות מוגבלת</t>
  </si>
  <si>
    <t>232017</t>
  </si>
  <si>
    <t>נאוויטס פט יהש- נאוויטס פטרוליום, שותפות מוגבלת</t>
  </si>
  <si>
    <t>1141969</t>
  </si>
  <si>
    <t>550263107</t>
  </si>
  <si>
    <t>*נפטא- נפטא חברה ישראלית לנפט בע"מ</t>
  </si>
  <si>
    <t>643015</t>
  </si>
  <si>
    <t>520020942</t>
  </si>
  <si>
    <t>רציו יהש- רציו חיפושי נפט (1992) - שותפות מוגבלת</t>
  </si>
  <si>
    <t>394015</t>
  </si>
  <si>
    <t>550012777</t>
  </si>
  <si>
    <t>*פלסאון תעשיות- פלסאון תעשיות בע"מ</t>
  </si>
  <si>
    <t>1081603</t>
  </si>
  <si>
    <t>520042912</t>
  </si>
  <si>
    <t>*קמטק- קמטק בע"מ</t>
  </si>
  <si>
    <t>1095264</t>
  </si>
  <si>
    <t>511235434</t>
  </si>
  <si>
    <t>תורפז תעשיות- תורפז תעשיות בעמ</t>
  </si>
  <si>
    <t>1175611</t>
  </si>
  <si>
    <t>514574524</t>
  </si>
  <si>
    <t>*פתאל החזקות- פתאל החזקות 1998 בע"מ</t>
  </si>
  <si>
    <t>1143429</t>
  </si>
  <si>
    <t>דיפלומט- דיפלומט אחזקות בע"מ</t>
  </si>
  <si>
    <t>1173491</t>
  </si>
  <si>
    <t>510400740</t>
  </si>
  <si>
    <t>*סקופ- קבוצת סקופ מתכות בע"מ</t>
  </si>
  <si>
    <t>288019</t>
  </si>
  <si>
    <t>520037425</t>
  </si>
  <si>
    <t>*תדיראן גרופ- תדיראן גרופ בע"מ</t>
  </si>
  <si>
    <t>258012</t>
  </si>
  <si>
    <t>520036732</t>
  </si>
  <si>
    <t>*אינרום- אינרום תעשיות בנייה בע"מ</t>
  </si>
  <si>
    <t>1132356</t>
  </si>
  <si>
    <t>515001659</t>
  </si>
  <si>
    <t>אלקטרה נדלן- אלקטרה נדל"ן בע"מ</t>
  </si>
  <si>
    <t>1094044</t>
  </si>
  <si>
    <t>510607328</t>
  </si>
  <si>
    <t>ארגו פרופרטיז אן. וי- ארגו פרופרטיז אן. וי</t>
  </si>
  <si>
    <t>1175371</t>
  </si>
  <si>
    <t>70252750</t>
  </si>
  <si>
    <t>ג'י סיטי- ג'י סיטי בע"מ</t>
  </si>
  <si>
    <t>126011</t>
  </si>
  <si>
    <t>סאמיט- סאמיט אחזקות נדל"ן בע"מ</t>
  </si>
  <si>
    <t>1081686</t>
  </si>
  <si>
    <t>520043720</t>
  </si>
  <si>
    <t>הכשרה הישוב- חברת הכשרת הישוב בישראל בע"מ</t>
  </si>
  <si>
    <t>612010</t>
  </si>
  <si>
    <t>ישרס- ישרס חברה להשקעות בע"מ</t>
  </si>
  <si>
    <t>613034</t>
  </si>
  <si>
    <t>*מגדלי תיכון- מגדלי הים התיכון</t>
  </si>
  <si>
    <t>1131523</t>
  </si>
  <si>
    <t>512719485</t>
  </si>
  <si>
    <t>*מגה אור- מגה אור החזקות בע"מ</t>
  </si>
  <si>
    <t>1104488</t>
  </si>
  <si>
    <t>מניבים ריט- מניבים קרן הריט החדשה בע"מ</t>
  </si>
  <si>
    <t>1140573</t>
  </si>
  <si>
    <t>*רבוע נדלן- רבוע כחול נדל"ן בע"מ</t>
  </si>
  <si>
    <t>1098565</t>
  </si>
  <si>
    <t>*ריט 1- ריט 1 בע"מ</t>
  </si>
  <si>
    <t>1098920</t>
  </si>
  <si>
    <t>*ורידיס אינווירונמנט- ורידיס אינווירונמנט בע"מ</t>
  </si>
  <si>
    <t>1176387</t>
  </si>
  <si>
    <t>515935807</t>
  </si>
  <si>
    <t>*מיטרוניקס- מיטרוניקס בע"מ</t>
  </si>
  <si>
    <t>1091065</t>
  </si>
  <si>
    <t>511527202</t>
  </si>
  <si>
    <t>רובוטיקה ותלת מימד</t>
  </si>
  <si>
    <t>אלקטרה צריכה- אלקטרה מוצרי צריכה בע"מ</t>
  </si>
  <si>
    <t>5010129</t>
  </si>
  <si>
    <t>520039967</t>
  </si>
  <si>
    <t>*מ. יוחננוף- יוחננוף</t>
  </si>
  <si>
    <t>1161264</t>
  </si>
  <si>
    <t>511344186</t>
  </si>
  <si>
    <t>פוקס- ויזל- פוקס-ויזל בע"מ</t>
  </si>
  <si>
    <t>1087022</t>
  </si>
  <si>
    <t>512157603</t>
  </si>
  <si>
    <t>ריטיילורס- ריטיילורס בע"מ</t>
  </si>
  <si>
    <t>1175488</t>
  </si>
  <si>
    <t>514211457</t>
  </si>
  <si>
    <t>רמי לוי- רשת חנויות רמי לוי שיווק השיקמה 2006 בע"מ</t>
  </si>
  <si>
    <t>1104249</t>
  </si>
  <si>
    <t>513770669</t>
  </si>
  <si>
    <t>*שופרסל- שופר-סל בע"מ</t>
  </si>
  <si>
    <t>777037</t>
  </si>
  <si>
    <t>*וואן טכנולוגיות תוכנה- וואן טכנולוגיות תוכנה(או.אס.טי)בע"מ</t>
  </si>
  <si>
    <t>161018</t>
  </si>
  <si>
    <t>520034695</t>
  </si>
  <si>
    <t>שירותי מידע</t>
  </si>
  <si>
    <t>*חילן- חילן בע"מ</t>
  </si>
  <si>
    <t>1084698</t>
  </si>
  <si>
    <t>520039942</t>
  </si>
  <si>
    <t>*מטריקס- מטריקס אי.טי בע"מ</t>
  </si>
  <si>
    <t>445015</t>
  </si>
  <si>
    <t>520039413</t>
  </si>
  <si>
    <t>*דנאל כא- דנאל (אדיר יהושע) בע"מ</t>
  </si>
  <si>
    <t>314013</t>
  </si>
  <si>
    <t>520037565</t>
  </si>
  <si>
    <t>*נובולוג- נובולוג פארם אפ 1966 בע"מ</t>
  </si>
  <si>
    <t>1140151</t>
  </si>
  <si>
    <t>510475312</t>
  </si>
  <si>
    <t>אלטשולר פיננסים- אלטשולר שחם פיננסים בע"מ</t>
  </si>
  <si>
    <t>1184936</t>
  </si>
  <si>
    <t>516508603</t>
  </si>
  <si>
    <t>ישראכרט- ישראכרט בע"מ</t>
  </si>
  <si>
    <t>1157403</t>
  </si>
  <si>
    <t>510706153</t>
  </si>
  <si>
    <t>נאייקס בעמ- נאייקס בע"מ</t>
  </si>
  <si>
    <t>1175116</t>
  </si>
  <si>
    <t>513639013</t>
  </si>
  <si>
    <t>*פרטנר- חברת פרטנר תקשורת בע"מ</t>
  </si>
  <si>
    <t>1083484</t>
  </si>
  <si>
    <t>*סלקום- סלקום ישראל בע"מ</t>
  </si>
  <si>
    <t>1101534</t>
  </si>
  <si>
    <t>סה"כ מניות היתר</t>
  </si>
  <si>
    <t>אקוואריוס מנועים- אקוואריוס מנועים (א.מ) בע"מ</t>
  </si>
  <si>
    <t>1170240</t>
  </si>
  <si>
    <t>515114429</t>
  </si>
  <si>
    <t>אלקטרוניקה ואופטיקה</t>
  </si>
  <si>
    <t>*ארד- ארד בע"מ</t>
  </si>
  <si>
    <t>1091651</t>
  </si>
  <si>
    <t>510007800</t>
  </si>
  <si>
    <t>*אלקטרה פאוור- סופרגז אנרגיה בע"מ</t>
  </si>
  <si>
    <t>1166917</t>
  </si>
  <si>
    <t>516077989</t>
  </si>
  <si>
    <t>אלומיי קפיטל- אלומיי קפיטל בע"מ</t>
  </si>
  <si>
    <t>1082635</t>
  </si>
  <si>
    <t>אקונרג'י- אקונרג'י אנרגיה מתחדשת בע"מ</t>
  </si>
  <si>
    <t>1178334</t>
  </si>
  <si>
    <t>516339777</t>
  </si>
  <si>
    <t>טראלייט- טראלייט בע"מ</t>
  </si>
  <si>
    <t>1180173</t>
  </si>
  <si>
    <t>516414679</t>
  </si>
  <si>
    <t>*סולגרין- סולגרין בע"מ</t>
  </si>
  <si>
    <t>1102235</t>
  </si>
  <si>
    <t>512882747</t>
  </si>
  <si>
    <t>*פנינסולה- קבוצת פנינסולה בע"מ</t>
  </si>
  <si>
    <t>333013</t>
  </si>
  <si>
    <t>520033713</t>
  </si>
  <si>
    <t>קמהדע- קמהדע בע"מ</t>
  </si>
  <si>
    <t>1094119</t>
  </si>
  <si>
    <t>511524605</t>
  </si>
  <si>
    <t>ביוטכנולוגיה</t>
  </si>
  <si>
    <t>*לוינשטין- משולם לוינשטין הנדסה וקבלנות בע"מ</t>
  </si>
  <si>
    <t>573014</t>
  </si>
  <si>
    <t>520033424</t>
  </si>
  <si>
    <t>קרדן נדלן יזום- קרדן נדל"ן יזום ופיתוח בע"מ</t>
  </si>
  <si>
    <t>1118447</t>
  </si>
  <si>
    <t>*רימון ( מועמדת)- רימון שירותי ייעוץ וניהול בע"מ</t>
  </si>
  <si>
    <t>1178722</t>
  </si>
  <si>
    <t>512467994</t>
  </si>
  <si>
    <t>*או.אר.טי- או.אר.טי.טכנולוגיות בע"מ</t>
  </si>
  <si>
    <t>1086230</t>
  </si>
  <si>
    <t>513057588</t>
  </si>
  <si>
    <t>השקעות בהי-טק</t>
  </si>
  <si>
    <t>אלרון- אלרון תעשיה אלקטרונית בע"מ</t>
  </si>
  <si>
    <t>749077</t>
  </si>
  <si>
    <t>520028036</t>
  </si>
  <si>
    <t>השקעות במדעי החיים</t>
  </si>
  <si>
    <t>אמיליה פיתוח- אמיליה פיתוח (מ.עו.פ) בע"מ</t>
  </si>
  <si>
    <t>589010</t>
  </si>
  <si>
    <t>520014846</t>
  </si>
  <si>
    <t>*אפקון החזקות- אפקון החזקות בע"מ</t>
  </si>
  <si>
    <t>578013</t>
  </si>
  <si>
    <t>520033473</t>
  </si>
  <si>
    <t>*קיסטון ריט- קיסטון ריט בע"מ</t>
  </si>
  <si>
    <t>1175934</t>
  </si>
  <si>
    <t>515983476</t>
  </si>
  <si>
    <t>*קרדן אן.וי.- קרדן אן.וי.</t>
  </si>
  <si>
    <t>1087949</t>
  </si>
  <si>
    <t>*מספנות ישראל- תעשיות מספנות ישראל בע"מ</t>
  </si>
  <si>
    <t>1168533</t>
  </si>
  <si>
    <t>516084753</t>
  </si>
  <si>
    <t>*תומר אנרגיה- תומר תמלוגי אנרגיה (2012)  בע"מ</t>
  </si>
  <si>
    <t>1129493</t>
  </si>
  <si>
    <t>514837111</t>
  </si>
  <si>
    <t>*אלספק- אלספק הנדסה בע"מ</t>
  </si>
  <si>
    <t>1090364</t>
  </si>
  <si>
    <t>511297541</t>
  </si>
  <si>
    <t>חשמל</t>
  </si>
  <si>
    <t>*גולן פלסטיק- גולן מוצרי פלסטיק בע"מ</t>
  </si>
  <si>
    <t>1091933</t>
  </si>
  <si>
    <t>513029975</t>
  </si>
  <si>
    <t>*גניגר- גניגר מפעלי פלסטיק בע"מ</t>
  </si>
  <si>
    <t>1095892</t>
  </si>
  <si>
    <t>512416991</t>
  </si>
  <si>
    <t>פלסטופיל- חברת פלסטופיל הזורע בע"מ</t>
  </si>
  <si>
    <t>1092840</t>
  </si>
  <si>
    <t>513681247</t>
  </si>
  <si>
    <t>*פולירם- פולירם תעשיות פלסטיק בע"מ</t>
  </si>
  <si>
    <t>1170216</t>
  </si>
  <si>
    <t>515251593</t>
  </si>
  <si>
    <t>*פלרם- פלרם (1990) תעשיות בע"מ</t>
  </si>
  <si>
    <t>644013</t>
  </si>
  <si>
    <t>520039843</t>
  </si>
  <si>
    <t>*רבל- רבל אי.סי.אס. בע"מ</t>
  </si>
  <si>
    <t>1103878</t>
  </si>
  <si>
    <t>513506329</t>
  </si>
  <si>
    <t>*רימוני- רימוני תעשיות בע"מ</t>
  </si>
  <si>
    <t>1080456</t>
  </si>
  <si>
    <t>520041823</t>
  </si>
  <si>
    <t>*רם-און- רם-און השקעות והחזקות (1999) בע"מ</t>
  </si>
  <si>
    <t>1090943</t>
  </si>
  <si>
    <t>512776964</t>
  </si>
  <si>
    <t>*זנלכל- זנלכל בע"מ</t>
  </si>
  <si>
    <t>130013</t>
  </si>
  <si>
    <t>520034208</t>
  </si>
  <si>
    <t>*קרור  1- קרור אחזקות בע"מ</t>
  </si>
  <si>
    <t>621011</t>
  </si>
  <si>
    <t>520001546</t>
  </si>
  <si>
    <t>פלסאנמור- פלסאנמור בע"מ</t>
  </si>
  <si>
    <t>1176700</t>
  </si>
  <si>
    <t>515139129</t>
  </si>
  <si>
    <t>מכשור רפואי</t>
  </si>
  <si>
    <t>ישרוטל- ישרוטל בע"מ</t>
  </si>
  <si>
    <t>1080985</t>
  </si>
  <si>
    <t>520042482</t>
  </si>
  <si>
    <t>אייקון גרופ בעמ- אייקון גרופ בע"מ</t>
  </si>
  <si>
    <t>1182484</t>
  </si>
  <si>
    <t>513955252</t>
  </si>
  <si>
    <t>*ביכורי השדה דרום שיווק- בכורי שדה (אחזקות) בע"מ</t>
  </si>
  <si>
    <t>1172618</t>
  </si>
  <si>
    <t>512402538</t>
  </si>
  <si>
    <t>*מנדלסוןתשת- מנדלסון תשתיות ותעשיות בע"מ</t>
  </si>
  <si>
    <t>1129444</t>
  </si>
  <si>
    <t>513660373</t>
  </si>
  <si>
    <t>*בית שמש- מנועי בית שמש אחזקות (1997) בע"מ</t>
  </si>
  <si>
    <t>1081561</t>
  </si>
  <si>
    <t>520043480</t>
  </si>
  <si>
    <t>קבוצת אקרשטיין- קבוצת אקרשטיין בע"מ</t>
  </si>
  <si>
    <t>1176205</t>
  </si>
  <si>
    <t>512714494</t>
  </si>
  <si>
    <t>תדיר גן- תדיר-גן (מוצרים מדוייקים) 1993 בע"מ</t>
  </si>
  <si>
    <t>1090141</t>
  </si>
  <si>
    <t>511870891</t>
  </si>
  <si>
    <t>*אדגר- אדגר השקעות ופיתוח בע"מ</t>
  </si>
  <si>
    <t>1820083</t>
  </si>
  <si>
    <t>520035171</t>
  </si>
  <si>
    <t>ריט אזורים ליווינג- ריט אזורים - ה.פ ליווינג בע"מ</t>
  </si>
  <si>
    <t>1162775</t>
  </si>
  <si>
    <t>*אבגול- אבגול תעשיות 1953 בע"מ</t>
  </si>
  <si>
    <t>1100957</t>
  </si>
  <si>
    <t>510119068</t>
  </si>
  <si>
    <t>עץ, נייר ודפוס</t>
  </si>
  <si>
    <t>*טופ גאם- טופ גאם</t>
  </si>
  <si>
    <t>1179142</t>
  </si>
  <si>
    <t>513561399</t>
  </si>
  <si>
    <t>פודטק</t>
  </si>
  <si>
    <t>*ג'נסל- ג'נסל בע"מ</t>
  </si>
  <si>
    <t>1169689</t>
  </si>
  <si>
    <t>514579887</t>
  </si>
  <si>
    <t>*הום ביוגז- הום ביוגז בע"מ</t>
  </si>
  <si>
    <t>1172204</t>
  </si>
  <si>
    <t>514739325</t>
  </si>
  <si>
    <t>*נוסטרומו- נוסטרומו אנרגיה לימיטד</t>
  </si>
  <si>
    <t>1129451</t>
  </si>
  <si>
    <t>1522277</t>
  </si>
  <si>
    <t>*פינרג'י- פינרג'י בע"מ</t>
  </si>
  <si>
    <t>1172360</t>
  </si>
  <si>
    <t>514354786</t>
  </si>
  <si>
    <t>אקופיה סיינטיפיק- אקופיה סיינטיפיק</t>
  </si>
  <si>
    <t>1169895</t>
  </si>
  <si>
    <t>514856772</t>
  </si>
  <si>
    <t>*הייקון מערכות- הייקון מערכות בע"מ</t>
  </si>
  <si>
    <t>1169945</t>
  </si>
  <si>
    <t>514347160</t>
  </si>
  <si>
    <t>*מאסיבית טכנולוגיות הדפסה תלת מימד- מאסיבית טכנולוגיות הדפסה תלת מימד בע"מ</t>
  </si>
  <si>
    <t>1172972</t>
  </si>
  <si>
    <t>514919810</t>
  </si>
  <si>
    <t>המשביר 365 החזקות בעמ- המשביר 365</t>
  </si>
  <si>
    <t>1104959</t>
  </si>
  <si>
    <t>513389270</t>
  </si>
  <si>
    <t>טרמינל איקס אונליין בעמ- טרמינל איקס אונליין בע"מ</t>
  </si>
  <si>
    <t>1178714</t>
  </si>
  <si>
    <t>515722536</t>
  </si>
  <si>
    <t>מקס סטוק- מקס סטוק בע"מ</t>
  </si>
  <si>
    <t>1168558</t>
  </si>
  <si>
    <t>513618967</t>
  </si>
  <si>
    <t>*אוברסיז- אוברסיז קומרס בע"מ</t>
  </si>
  <si>
    <t>1139617</t>
  </si>
  <si>
    <t>510490071</t>
  </si>
  <si>
    <t>*אוריין- אוריין ש.מ. בע"מ</t>
  </si>
  <si>
    <t>1103506</t>
  </si>
  <si>
    <t>511068256</t>
  </si>
  <si>
    <t>*אמנת- אמנת ניהול ומערכות בע"מ</t>
  </si>
  <si>
    <t>654012</t>
  </si>
  <si>
    <t>520040833</t>
  </si>
  <si>
    <t>*גי וואן- ג'י וואן פתרונות אבטחה בע"מ</t>
  </si>
  <si>
    <t>1156280</t>
  </si>
  <si>
    <t>510095987</t>
  </si>
  <si>
    <t>*הולמס פלייס- הולמס פלייס אינטרנשיונל בע"מ</t>
  </si>
  <si>
    <t>1142587</t>
  </si>
  <si>
    <t>512466723</t>
  </si>
  <si>
    <t>*לודן- לודן חברה להנדסה בע"מ</t>
  </si>
  <si>
    <t>1081439</t>
  </si>
  <si>
    <t>520043381</t>
  </si>
  <si>
    <t>*גלאסבוקס- גלאסבוקס בע"מ</t>
  </si>
  <si>
    <t>1176288</t>
  </si>
  <si>
    <t>514525260</t>
  </si>
  <si>
    <t>*סיפיה וויזן- סיפיה ווז'ן בע"מ</t>
  </si>
  <si>
    <t>1181932</t>
  </si>
  <si>
    <t>513476010</t>
  </si>
  <si>
    <t>*רייזור לאבס- רייזור לאבס בע"מ</t>
  </si>
  <si>
    <t>1172527</t>
  </si>
  <si>
    <t>515369296</t>
  </si>
  <si>
    <t>סה"כ call 001 אופציות</t>
  </si>
  <si>
    <t>Mobileye NV- Mobileye NV</t>
  </si>
  <si>
    <t>nl0010831061</t>
  </si>
  <si>
    <t>NYSE</t>
  </si>
  <si>
    <t>560030876</t>
  </si>
  <si>
    <t>Kornit Digital ltd- קורנית דיגיטל בע"מ</t>
  </si>
  <si>
    <t>IL0011216723</t>
  </si>
  <si>
    <t>NASDAQ</t>
  </si>
  <si>
    <t>513195420</t>
  </si>
  <si>
    <t>FIVERR INTERNATIONAL LTD- פייבר אינטרנשיונל בע"מ</t>
  </si>
  <si>
    <t>IL0011582033</t>
  </si>
  <si>
    <t>514440874</t>
  </si>
  <si>
    <t>*Ormat Technologies MG- אורמת טכנולגיות אינק</t>
  </si>
  <si>
    <t>US6866881021</t>
  </si>
  <si>
    <t>INMODE LTD- אינמוד בע"מ</t>
  </si>
  <si>
    <t>IL0011595993</t>
  </si>
  <si>
    <t>514073618</t>
  </si>
  <si>
    <t>SOL-GEL TECHNOL- SOL GEL TECHNOLOGIES</t>
  </si>
  <si>
    <t>IL0011417206</t>
  </si>
  <si>
    <t>512544693</t>
  </si>
  <si>
    <t>UROGEN PHARMA LTD- יורוג'ן פארמה בעמ</t>
  </si>
  <si>
    <t>IL0011407140</t>
  </si>
  <si>
    <t>513537621</t>
  </si>
  <si>
    <t>GLOBAL-E ONLINE LTD- גלובל -אי אונליין בע"מ</t>
  </si>
  <si>
    <t>IL0011741688</t>
  </si>
  <si>
    <t>514889534</t>
  </si>
  <si>
    <t>Retailing</t>
  </si>
  <si>
    <t>SOLAREDGE TECHNOLOGI- סולראדג' טכנולוגיות בע"מ</t>
  </si>
  <si>
    <t>US83417M1045</t>
  </si>
  <si>
    <t>513865329</t>
  </si>
  <si>
    <t>Semiconductors &amp; Semiconductor Equipment</t>
  </si>
  <si>
    <t>*CAMTEK- קמטק בע"מ</t>
  </si>
  <si>
    <t>IL0010952641</t>
  </si>
  <si>
    <t>JFROG Ltd- JFROG LTD</t>
  </si>
  <si>
    <t>IL0011684185</t>
  </si>
  <si>
    <t>514130491</t>
  </si>
  <si>
    <t>RISKIFIED- Riskified Ltd</t>
  </si>
  <si>
    <t>IL0011786493</t>
  </si>
  <si>
    <t>514844117</t>
  </si>
  <si>
    <t>SIMILARWEB LTD- similarweb ltd</t>
  </si>
  <si>
    <t>IL0011751653</t>
  </si>
  <si>
    <t>514244714</t>
  </si>
  <si>
    <t>SPLITIT PAYMENTS- SPLITIT PAYMENTS</t>
  </si>
  <si>
    <t>IL0011570806</t>
  </si>
  <si>
    <t>514193291</t>
  </si>
  <si>
    <t>Verint Systems Inc- VERINT SYSTEMS</t>
  </si>
  <si>
    <t>US92343X1000</t>
  </si>
  <si>
    <t>10467</t>
  </si>
  <si>
    <t>Wix.Com Ltd- וויקס.קום בע"מ</t>
  </si>
  <si>
    <t>IL0011301780</t>
  </si>
  <si>
    <t>513881177</t>
  </si>
  <si>
    <t>ARBE ROBOTICS- ARBE ROBOTICS</t>
  </si>
  <si>
    <t>IL0011796625</t>
  </si>
  <si>
    <t>515333128</t>
  </si>
  <si>
    <t>Technology Hardware &amp; Equipment</t>
  </si>
  <si>
    <t>INNOVIZ TECHNOLOGIES LTD- INNOVIZ TECHNOLOGIES KTS 8097</t>
  </si>
  <si>
    <t>IL0011745804</t>
  </si>
  <si>
    <t>515382422</t>
  </si>
  <si>
    <t>Stratasys- Stratasys Ltd</t>
  </si>
  <si>
    <t>IL0011267213</t>
  </si>
  <si>
    <t>512607698</t>
  </si>
  <si>
    <t>ZIM US Equity- צים שירותי ספנות משולבים בע"מ</t>
  </si>
  <si>
    <t>IL0065100930</t>
  </si>
  <si>
    <t>520015041</t>
  </si>
  <si>
    <t>Transportation</t>
  </si>
  <si>
    <t>Tower semiconductor- טאואר סמיקונדקטור בע"מ</t>
  </si>
  <si>
    <t>IL0010823792</t>
  </si>
  <si>
    <t>*Nova measuring inst- נובה מכשירי מדידה בע"מ</t>
  </si>
  <si>
    <t>IL0010845571</t>
  </si>
  <si>
    <t>PAYONEER GLOBAL INC- PAYONEER GLOBAL</t>
  </si>
  <si>
    <t>US70451X1046</t>
  </si>
  <si>
    <t>90240</t>
  </si>
  <si>
    <t>Teva Pharm- טבע תעשיות פרמצבטיות בע"מ</t>
  </si>
  <si>
    <t>US8816242098</t>
  </si>
  <si>
    <t>*BRENMILLER ENERGY LTD- ברנמילר אנרג'י בע"מ</t>
  </si>
  <si>
    <t>IL0011415309</t>
  </si>
  <si>
    <t>514720374</t>
  </si>
  <si>
    <t>Nice Sys Adr- נייס מערכות בע"מ</t>
  </si>
  <si>
    <t>US6536561086</t>
  </si>
  <si>
    <t>Perion networks ltd- פריון נטוורק בע"מ לשעבר אינקרדימייל</t>
  </si>
  <si>
    <t>IL0010958192</t>
  </si>
  <si>
    <t>512849498</t>
  </si>
  <si>
    <t>Bank amer crop- Bank of America</t>
  </si>
  <si>
    <t>US0605051046</t>
  </si>
  <si>
    <t>AGCO CORP- AGCO CORP</t>
  </si>
  <si>
    <t>US0010841023</t>
  </si>
  <si>
    <t>VINCI SA- VINCI SA</t>
  </si>
  <si>
    <t>FR0000125486</t>
  </si>
  <si>
    <t>BYTE ACQUISITION- BYTE ACQUISITION CORP</t>
  </si>
  <si>
    <t>KYG1R25Q1216</t>
  </si>
  <si>
    <t>MORGAN STANLEY- MORGAN STANLEY</t>
  </si>
  <si>
    <t>US6174464486</t>
  </si>
  <si>
    <t>ENERGEAN OIL- Energean plc</t>
  </si>
  <si>
    <t>GB00BG12Y042</t>
  </si>
  <si>
    <t>LSE</t>
  </si>
  <si>
    <t>*ENLIGHT- אנלייט אנרגיה מתחדשת בע"מ</t>
  </si>
  <si>
    <t>IL0007200111</t>
  </si>
  <si>
    <t>TALKSPACE INC US- TALKSPACE INC</t>
  </si>
  <si>
    <t>US87427V1035</t>
  </si>
  <si>
    <t>ALPHABET-C- ALPHABET INC</t>
  </si>
  <si>
    <t>US02079K1079</t>
  </si>
  <si>
    <t>Taboola- Innovid Corp</t>
  </si>
  <si>
    <t>KYG493921061</t>
  </si>
  <si>
    <t>Pfizer inc- PFIZER INC</t>
  </si>
  <si>
    <t>US7170811035</t>
  </si>
  <si>
    <t>AROUNDTOWN SA- Aroundtown property</t>
  </si>
  <si>
    <t>LU1673108939</t>
  </si>
  <si>
    <t>FWB</t>
  </si>
  <si>
    <t>Amazon inc- amazon.com</t>
  </si>
  <si>
    <t>US0231351067</t>
  </si>
  <si>
    <t>APPLIED MATERIALS INC- APPLIED MATERIALS</t>
  </si>
  <si>
    <t>US0382221051</t>
  </si>
  <si>
    <t>TAIWAN SEMICONDUCTOR- TAIWAN Semiconductor</t>
  </si>
  <si>
    <t>US8740391003</t>
  </si>
  <si>
    <t>DYNATRACE INC- DYNATRACE INC</t>
  </si>
  <si>
    <t>US2681501092</t>
  </si>
  <si>
    <t>FORTINET- Fortinet Inc</t>
  </si>
  <si>
    <t>US34959E1091</t>
  </si>
  <si>
    <t>Palo alto networks- Palo alto networks inc</t>
  </si>
  <si>
    <t>US6974351057</t>
  </si>
  <si>
    <t>SENTINELONE INC -CLASS A- SentinelOne Inc</t>
  </si>
  <si>
    <t>US81730H1095</t>
  </si>
  <si>
    <t>PURE STORAGE INC- CLASS A- PURE STORAGE</t>
  </si>
  <si>
    <t>US74624M1027</t>
  </si>
  <si>
    <t>סה"כ שמחקות מדדי מניות בישראל</t>
  </si>
  <si>
    <t>הראל סל תא בנקים- הראל קרנות נאמנות בע"מ</t>
  </si>
  <si>
    <t>1148949</t>
  </si>
  <si>
    <t>511776783</t>
  </si>
  <si>
    <t>מניות</t>
  </si>
  <si>
    <t>הראל קרן סל תא 125- הראל קרנות נאמנות בע"מ</t>
  </si>
  <si>
    <t>1148899</t>
  </si>
  <si>
    <t>תכלית סל (40) תא -ביטוח- מיטב תכלית קרנות נאמנות בע"מ</t>
  </si>
  <si>
    <t>1197698</t>
  </si>
  <si>
    <t>513534974</t>
  </si>
  <si>
    <t>תכלית סל תא בנקים- מיטב תכלית קרנות נאמנות בע"מ</t>
  </si>
  <si>
    <t>1143726</t>
  </si>
  <si>
    <t>תכלית קרן סל תא 125- מיטב תכלית קרנות נאמנות בע"מ</t>
  </si>
  <si>
    <t>1143718</t>
  </si>
  <si>
    <t>תכלית קרן סל תא 35- מיטב תכלית קרנות נאמנות בע"מ</t>
  </si>
  <si>
    <t>1143700</t>
  </si>
  <si>
    <t>פסגות ת"א בנקים- פסגות קרנות נאמנות בע"מ</t>
  </si>
  <si>
    <t>1148774</t>
  </si>
  <si>
    <t>513765339</t>
  </si>
  <si>
    <t>קסם ETF תא בנקים- קסם קרנות נאמנות בע"מ</t>
  </si>
  <si>
    <t>1146430</t>
  </si>
  <si>
    <t>510938608</t>
  </si>
  <si>
    <t>קסם קרן סל תא 125- קסם קרנות נאמנות בע"מ</t>
  </si>
  <si>
    <t>1146356</t>
  </si>
  <si>
    <t>קסם תא 35- קסם קרנות נאמנות בע"מ</t>
  </si>
  <si>
    <t>1146570</t>
  </si>
  <si>
    <t>סה"כ שמחקות מדדי מניות בחו"ל</t>
  </si>
  <si>
    <t>סה"כ שמחקות מדדים אחרים בישראל</t>
  </si>
  <si>
    <t>הראל סל (00) תל בונד תשואות- הראל קרנות נאמנות בע"מ</t>
  </si>
  <si>
    <t>1150622</t>
  </si>
  <si>
    <t>אג"ח</t>
  </si>
  <si>
    <t>הראל סל תל בונד 60- הראל קרנות נאמנות בע"מ</t>
  </si>
  <si>
    <t>1150473</t>
  </si>
  <si>
    <t>תכלית סל תלבונד תשו- מיטב תכלית קרנות נאמנות בע"מ</t>
  </si>
  <si>
    <t>1145259</t>
  </si>
  <si>
    <t>פסג קרן סל .תלבונד 60- פסגות קרנות נאמנות בע"מ</t>
  </si>
  <si>
    <t>1148006</t>
  </si>
  <si>
    <t>קסם קרן סל תל בונד 60- קסם קרנות נאמנות בע"מ</t>
  </si>
  <si>
    <t>1146232</t>
  </si>
  <si>
    <t>קסם קרן סל תל בונד תשואות- קסם קרנות נאמנות בע"מ</t>
  </si>
  <si>
    <t>1146950</t>
  </si>
  <si>
    <t>סה"כ שמחקות מדדים אחרים בחו"ל</t>
  </si>
  <si>
    <t>סה"כ short</t>
  </si>
  <si>
    <t>סה"כ שמחקות מדדי מניות</t>
  </si>
  <si>
    <t>AMUNDI INDEX MSCI E- Amundi etf</t>
  </si>
  <si>
    <t>LU1437017350</t>
  </si>
  <si>
    <t>AMUNDI MSCI EM MKT 2- Amundi etf</t>
  </si>
  <si>
    <t>LU2573967036</t>
  </si>
  <si>
    <t>GVI_Ishares  S&amp;P North Am- BlackRock  Asset Managment</t>
  </si>
  <si>
    <t>US4642875151</t>
  </si>
  <si>
    <t>ISH MSCI USA ESG EHNCD USD-D- BlackRock  Asset Managment</t>
  </si>
  <si>
    <t>IE00BHZPJ890</t>
  </si>
  <si>
    <t>ISH S&amp;P HLTH CR- BlackRock  Asset Managment</t>
  </si>
  <si>
    <t>IE00B43HR379</t>
  </si>
  <si>
    <t>ISHARES CORE MSCI CH IND ETF- BlackRock  Asset Managment</t>
  </si>
  <si>
    <t>HK2801040828</t>
  </si>
  <si>
    <t>HKSE</t>
  </si>
  <si>
    <t>ISHARES MSCI BRAZIL UCITS DE- BlackRock  Asset Managment</t>
  </si>
  <si>
    <t>DE000A0Q4R85</t>
  </si>
  <si>
    <t>ISHARES MSCI EM ESG ENHANCED UCITS ETF- BlackRock  Asset Managment</t>
  </si>
  <si>
    <t>IE00BHZPJ122</t>
  </si>
  <si>
    <t>ISHARES MSCI EMERGING MARKET UCITS- BlackRock  Asset Managment</t>
  </si>
  <si>
    <t>IE00B0M63177</t>
  </si>
  <si>
    <t>ISHARES MSCI EUROPE ESG EHNCD- BlackRock  Asset Managment</t>
  </si>
  <si>
    <t>IE00BHZPJ783</t>
  </si>
  <si>
    <t>ISHARES S&amp;P500 SWAP UCITS- BlackRock  Asset Managment</t>
  </si>
  <si>
    <t>IE00BMTX1Y45</t>
  </si>
  <si>
    <t>ISHARES US MEDICAL DEVICES A- BlackRock  Asset Managment</t>
  </si>
  <si>
    <t>IE00BMX0DF60</t>
  </si>
  <si>
    <t>ISHR MSCI EUR-I- BlackRock  Asset Managment</t>
  </si>
  <si>
    <t>IE00B1YZSC51</t>
  </si>
  <si>
    <t>COMM SERV SELECT- COMM SERV SELECT</t>
  </si>
  <si>
    <t>US81369Y8527</t>
  </si>
  <si>
    <t>Consumer staples- CONSUMER STAPLES</t>
  </si>
  <si>
    <t>US81369Y3080</t>
  </si>
  <si>
    <t>HORIZON S&amp;P/TSX 60- GLOBAL HORIZON</t>
  </si>
  <si>
    <t>CA44049A1241</t>
  </si>
  <si>
    <t>HSBC MSCI EMERGING MARKETS- HSBC BANK PLC</t>
  </si>
  <si>
    <t>IE00B5SSQT16</t>
  </si>
  <si>
    <t>*INVESCO MSCI EMERGING MKTS- Invesco investment management limited</t>
  </si>
  <si>
    <t>IE00B3DWVS88</t>
  </si>
  <si>
    <t>INVESCO S&amp;P500 ESG ACC- Invesco investment management limited</t>
  </si>
  <si>
    <t>IE00BKS7L097</t>
  </si>
  <si>
    <t>LYX CORE EURSTX600 גר- LYXOR ETF</t>
  </si>
  <si>
    <t>LU0908500753</t>
  </si>
  <si>
    <t>Lyxor etf basic rs- LYXOR ETF</t>
  </si>
  <si>
    <t>lu1834983550</t>
  </si>
  <si>
    <t>LYXOR ETF DJ STX BANK- LYXOR ETF</t>
  </si>
  <si>
    <t>FR0010345371</t>
  </si>
  <si>
    <t>NOMURA ETF- Nomura asset management</t>
  </si>
  <si>
    <t>JP3027630007</t>
  </si>
  <si>
    <t>TSE</t>
  </si>
  <si>
    <t>SPDR EUR ENERGY- Spider</t>
  </si>
  <si>
    <t>IE00BKWQ0F09</t>
  </si>
  <si>
    <t>Consumer discretionary etf- State Street Corp</t>
  </si>
  <si>
    <t>US81369Y4070</t>
  </si>
  <si>
    <t>Energy s.sector spdr- State Street Corp</t>
  </si>
  <si>
    <t>US81369Y5069</t>
  </si>
  <si>
    <t>FIN sel sector spdr- State Street Corp</t>
  </si>
  <si>
    <t>US81369Y6059</t>
  </si>
  <si>
    <t>Industrail select- State Street Corp</t>
  </si>
  <si>
    <t>US81369Y7040</t>
  </si>
  <si>
    <t>SPDR EMERGING MARKETS- State Street Corp</t>
  </si>
  <si>
    <t>IE00B469F816</t>
  </si>
  <si>
    <t>SPDR EUROPE HEALTH- State Street Corp</t>
  </si>
  <si>
    <t>IE00BKWQ0H23</t>
  </si>
  <si>
    <t>Spdr s&amp;p biotech etf- State Street Corp</t>
  </si>
  <si>
    <t>US78464A8707</t>
  </si>
  <si>
    <t>SPDR S&amp;P US ENERGY SELECT- State Street Corp</t>
  </si>
  <si>
    <t>IE00BWBXM492</t>
  </si>
  <si>
    <t>TECHNOLOGY SELECT SECT SPDR- State Street Corp</t>
  </si>
  <si>
    <t>US81369Y8030</t>
  </si>
  <si>
    <t>VANECK SEMICONDUCTOR ETF- Van Eck ETF</t>
  </si>
  <si>
    <t>US57060U2336</t>
  </si>
  <si>
    <t>Vanguard aust share- Vanguard Group</t>
  </si>
  <si>
    <t>AU000000VAS1</t>
  </si>
  <si>
    <t>סה"כ שמחקות מדדים אחרים</t>
  </si>
  <si>
    <t>Ishares markit iboxx $ hy- BlackRock  Asset Managment</t>
  </si>
  <si>
    <t>IE00B4PY7Y77</t>
  </si>
  <si>
    <t>סה"כ אג"ח ממשלתי</t>
  </si>
  <si>
    <t>סה"כ אגח קונצרני</t>
  </si>
  <si>
    <t>LION VII EUR- M&amp;G Investments</t>
  </si>
  <si>
    <t>IE00B62G6V03</t>
  </si>
  <si>
    <t>AMUNDI PLANET- Amundi etf</t>
  </si>
  <si>
    <t>LU1688575437</t>
  </si>
  <si>
    <t>NOMURA-US HIGH YLD BD-I USD- Nomura asset management</t>
  </si>
  <si>
    <t>IE00B3RW8498</t>
  </si>
  <si>
    <t>LION III EUR C3 ACC- M&amp;G Investments</t>
  </si>
  <si>
    <t>IE00B804LV55</t>
  </si>
  <si>
    <t>B</t>
  </si>
  <si>
    <t>MONEDA LATAM CORP DEBI- MONEDA LATAM CORP DEBI</t>
  </si>
  <si>
    <t>KYG620101306</t>
  </si>
  <si>
    <t>B-</t>
  </si>
  <si>
    <t>REAL ESTATE CRED- Real Estate Credit Investments Pcc ltd</t>
  </si>
  <si>
    <t>GB00B0HW5366</t>
  </si>
  <si>
    <t>Cheyne Real Estate Debt Fund C- Cheyn Capital</t>
  </si>
  <si>
    <t>KYG210181668</t>
  </si>
  <si>
    <t>GS INDIA EQ IUSDA- goldman sachs</t>
  </si>
  <si>
    <t>LU0333811072</t>
  </si>
  <si>
    <t>VANGUARD-EMR MK ST IN-USD PL- Vanguard Group</t>
  </si>
  <si>
    <t>IE00BFPM9H50</t>
  </si>
  <si>
    <t>ISE</t>
  </si>
  <si>
    <t>סה"כ כתבי אופציות בישראל</t>
  </si>
  <si>
    <t>מניבים ריט אפ 4- מניבים קרן הריט החדשה בע"מ</t>
  </si>
  <si>
    <t>1199322</t>
  </si>
  <si>
    <t>*סיפיה אופציה 1- סיפיה ווז'ן בע"מ</t>
  </si>
  <si>
    <t>1182005</t>
  </si>
  <si>
    <t>סה"כ כתבי אופציה בחו"ל</t>
  </si>
  <si>
    <t>BYTE ACQUISITION CORP- BYTE ACQUISITION CORP</t>
  </si>
  <si>
    <t>KYG1R25Q1133</t>
  </si>
  <si>
    <t>סה"כ מדדים כולל מניות</t>
  </si>
  <si>
    <t>סה"כ ש"ח/מט"ח</t>
  </si>
  <si>
    <t>סה"כ ריבית</t>
  </si>
  <si>
    <t>סה"כ מטבע</t>
  </si>
  <si>
    <t>סה"כ סחורות</t>
  </si>
  <si>
    <t>MSCI EMGMKT DEC23</t>
  </si>
  <si>
    <t>1096194</t>
  </si>
  <si>
    <t>NASDAQ 100 DEC23</t>
  </si>
  <si>
    <t>1096198</t>
  </si>
  <si>
    <t>S&amp;P500 EMINI FUT DEC23</t>
  </si>
  <si>
    <t>1091010</t>
  </si>
  <si>
    <t>TOPIX FUTR DEC23</t>
  </si>
  <si>
    <t>1103437</t>
  </si>
  <si>
    <t>US 10YR ULTRA FUT DEC23- חוזים עתידיים בחול</t>
  </si>
  <si>
    <t>1038930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</si>
  <si>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</si>
  <si>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</si>
  <si>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</si>
  <si>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</si>
  <si>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</si>
  <si>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</si>
  <si>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</si>
  <si>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</si>
  <si>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</si>
  <si>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</si>
  <si>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</si>
  <si>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</si>
  <si>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</si>
  <si>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</si>
  <si>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אלביט מערכות נעמ1-OTC- אלביט מערכות בע"מ</t>
  </si>
  <si>
    <t>714000289</t>
  </si>
  <si>
    <t>סה"כ תעודות חוב מסחריות של חברות ישראליות</t>
  </si>
  <si>
    <t>סה"כ תעודות חוב מסחריות של חברות זרות</t>
  </si>
  <si>
    <t>מקורות אגח 6 רמ- מקורות חברת מים בע"מ</t>
  </si>
  <si>
    <t>1100908</t>
  </si>
  <si>
    <t>מקורות אגח 8 רמ- מקורות חברת מים בע"מ</t>
  </si>
  <si>
    <t>1124346</t>
  </si>
  <si>
    <t>רפאל אגח ג- רפאל-רשות לפיתוח אמצעי לחימה בע"מ</t>
  </si>
  <si>
    <t>1140276</t>
  </si>
  <si>
    <t>520042185</t>
  </si>
  <si>
    <t>לאומי למשכנתאות שה- בנק לאומי לישראל בע"מ</t>
  </si>
  <si>
    <t>301790</t>
  </si>
  <si>
    <t>נתיבי גז אג"ח א - רמ- נתיבי הגז הטבעי לישראל בע"מ</t>
  </si>
  <si>
    <t>1103084</t>
  </si>
  <si>
    <t>אגד אגח 1-רמ- אגד חברה לתחבורה בע"מ</t>
  </si>
  <si>
    <t>1198787</t>
  </si>
  <si>
    <t>570012377</t>
  </si>
  <si>
    <t>יהב קוקו סדרה ד (לס)- לא ברצף- בנק יהב</t>
  </si>
  <si>
    <t>6620300</t>
  </si>
  <si>
    <t>520020421</t>
  </si>
  <si>
    <t>אלון חברת הדלק אגח סד' א MG- אלון חברת הדלק לישראל בע"מ</t>
  </si>
  <si>
    <t>11015671</t>
  </si>
  <si>
    <t>520041690</t>
  </si>
  <si>
    <t>רפאל אגח סדרה ה 2020/2026- רפאל-רשות לפיתוח אמצעי לחימה בע"מ</t>
  </si>
  <si>
    <t>1140292</t>
  </si>
  <si>
    <t>רפאל סד' ד 2020/2034- רפאל-רשות לפיתוח אמצעי לחימה בע"מ</t>
  </si>
  <si>
    <t>1140284</t>
  </si>
  <si>
    <t>מתם מרכז תעשיות מדע חיפה אגח א לס- מת"ם - מרכז תעשיות מדע חיפה בע"מ</t>
  </si>
  <si>
    <t>1138999</t>
  </si>
  <si>
    <t>510687403</t>
  </si>
  <si>
    <t>*אורמת אגח 4 רמ- אורמת טכנולגיות אינק</t>
  </si>
  <si>
    <t>1167212</t>
  </si>
  <si>
    <t>גב-ים נגב אגח א רמ- גב-ים נגב בע"מ</t>
  </si>
  <si>
    <t>1151141</t>
  </si>
  <si>
    <t>514189596</t>
  </si>
  <si>
    <t>מקס איט התח אגח ד-רמ- מגדל- מקס איט פיננסים בע"מ לשעבר לאומי קארד</t>
  </si>
  <si>
    <t>11979531</t>
  </si>
  <si>
    <t>512905423</t>
  </si>
  <si>
    <t>אול-יר אג"ח סדרה ג בהשעיה- אול-יר  הולדינגס לימיטד</t>
  </si>
  <si>
    <t>9555</t>
  </si>
  <si>
    <t>נתיבים אגח א רמ</t>
  </si>
  <si>
    <t>1090281</t>
  </si>
  <si>
    <t>513502229</t>
  </si>
  <si>
    <t>Crslnx 4.555 06/30/5- Crosslinx Transit Solutions</t>
  </si>
  <si>
    <t>CA22766TAB04</t>
  </si>
  <si>
    <t>Transed 3.951 9/50- TRANSED PARTNERS GP</t>
  </si>
  <si>
    <t>CA89366TAA57</t>
  </si>
  <si>
    <t>OHA Private Credit Advisors- OAK HILL</t>
  </si>
  <si>
    <t>9720</t>
  </si>
  <si>
    <t>salem מניה לא סחירה- SALEM LIBOR</t>
  </si>
  <si>
    <t>93890</t>
  </si>
  <si>
    <t>אלון דלק מניה לא סחירה- אלון חברת הדלק לישראל בע"מ</t>
  </si>
  <si>
    <t>499906</t>
  </si>
  <si>
    <t>AEW RELog SCSp- ReLog</t>
  </si>
  <si>
    <t>8735</t>
  </si>
  <si>
    <t>USBT- us bank tower, la</t>
  </si>
  <si>
    <t>7854</t>
  </si>
  <si>
    <t>*Migdal WORE 2021-1- White Oak</t>
  </si>
  <si>
    <t>8784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</si>
  <si>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</si>
  <si>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</si>
  <si>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</si>
  <si>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</si>
  <si>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</si>
  <si>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</si>
  <si>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</si>
  <si>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</si>
  <si>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Klirmark Opportunity Fund IV</t>
  </si>
  <si>
    <t>9536</t>
  </si>
  <si>
    <t>Kartesia Senior Opportunities- KARTESIA</t>
  </si>
  <si>
    <t>9014</t>
  </si>
  <si>
    <t>PCS IV- PCS</t>
  </si>
  <si>
    <t>70131</t>
  </si>
  <si>
    <t>Oak Hill Advisors - OCREDIT- Surgix ltd</t>
  </si>
  <si>
    <t>9695</t>
  </si>
  <si>
    <t>ICG SDP V</t>
  </si>
  <si>
    <t>9157</t>
  </si>
  <si>
    <t>*AUDAX DIRECT LENDING SOLUTIONS- Ares special situation fund IB</t>
  </si>
  <si>
    <t>5339</t>
  </si>
  <si>
    <t>KCO VI- KARTESIA</t>
  </si>
  <si>
    <t>93841</t>
  </si>
  <si>
    <t>*ACE 4- ACE</t>
  </si>
  <si>
    <t>5238</t>
  </si>
  <si>
    <t>*ACE V- ACE</t>
  </si>
  <si>
    <t>70701</t>
  </si>
  <si>
    <t>Cheyne Real Estate Credit Holdings VII- Cheyne Capital</t>
  </si>
  <si>
    <t>9011</t>
  </si>
  <si>
    <t>Audax Direct Lending Solutions</t>
  </si>
  <si>
    <t>8314</t>
  </si>
  <si>
    <t>ICG SDP 4- ICG Senior Debt Partners Fund-ICG</t>
  </si>
  <si>
    <t>70430</t>
  </si>
  <si>
    <t>KASS Unlevered II S.a r.l- KASS Unlevered</t>
  </si>
  <si>
    <t>9015</t>
  </si>
  <si>
    <t>Ambition HOLDINGS OFFSHORE LP</t>
  </si>
  <si>
    <t>8400</t>
  </si>
  <si>
    <t>Monarch MCP VI</t>
  </si>
  <si>
    <t>9667</t>
  </si>
  <si>
    <t>Cheyne Co-Invest 2023-1 SP- Cheyn Capital</t>
  </si>
  <si>
    <t>9730</t>
  </si>
  <si>
    <t>ICG SDP 3- Cheyn Capital</t>
  </si>
  <si>
    <t>5304</t>
  </si>
  <si>
    <t>DIRECT LENDING FUND IV SLP- KARTESIA</t>
  </si>
  <si>
    <t>9317</t>
  </si>
  <si>
    <t>KLIRMARK III- Klirmark Opportunity Fund</t>
  </si>
  <si>
    <t>70191</t>
  </si>
  <si>
    <t>ORCC III- ORACLE CORP</t>
  </si>
  <si>
    <t>70851</t>
  </si>
  <si>
    <t>PERMIRA- Permira VI</t>
  </si>
  <si>
    <t>5287</t>
  </si>
  <si>
    <t>PORCUPINE HOLDINGS (OFFSHORE) LP- porcupine holdings</t>
  </si>
  <si>
    <t>8339</t>
  </si>
  <si>
    <t>סה"כ כתבי אופציה בישראל</t>
  </si>
  <si>
    <t>ג'י סיטי כתב  אופציה לס  02/22</t>
  </si>
  <si>
    <t>633476</t>
  </si>
  <si>
    <t>נוסטרומו אופ</t>
  </si>
  <si>
    <t>623209</t>
  </si>
  <si>
    <t>OTC_שקל מטח</t>
  </si>
  <si>
    <t>702004078</t>
  </si>
  <si>
    <t>OTC_שקל מטח- מסלקת הבורסה</t>
  </si>
  <si>
    <t>702003973</t>
  </si>
  <si>
    <t>702003974</t>
  </si>
  <si>
    <t>סה"כ מט"ח/מט"ח</t>
  </si>
  <si>
    <t>מימון ישיר אגח 16 -רמ- מימון ישיר הנפקות(סדרה 16) בע"מ</t>
  </si>
  <si>
    <t>1198340</t>
  </si>
  <si>
    <t>לאומי אגח 1 צמודות אשראי - CLN רמ- בנק לאומי לישראל בע"מ</t>
  </si>
  <si>
    <t>1198639</t>
  </si>
  <si>
    <t>סה"כ כנגד חסכון עמיתים/מבוטחים</t>
  </si>
  <si>
    <t>סה"כ מבוטחות במשכנתא או תיקי משכנתאות</t>
  </si>
  <si>
    <t>לא</t>
  </si>
  <si>
    <t>סה"כ מובטחות בערבות בנקאית</t>
  </si>
  <si>
    <t>סה"כ מובטחות בבטחונות אחרים</t>
  </si>
  <si>
    <t>כן</t>
  </si>
  <si>
    <t>AA</t>
  </si>
  <si>
    <t>AA-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</si>
  <si>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</si>
  <si>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</si>
  <si>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</si>
  <si>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</si>
  <si>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</si>
  <si>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</si>
  <si>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</si>
  <si>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Fitch</t>
  </si>
  <si>
    <t>סה"כ נקוב במט"ח</t>
  </si>
  <si>
    <t>סה"כ צמודי מט"ח</t>
  </si>
  <si>
    <t>סה"כ מניב</t>
  </si>
  <si>
    <t>סה"כ לא מניב</t>
  </si>
  <si>
    <t>חייבים בגין עסקה עתידית SPAC-B</t>
  </si>
  <si>
    <t>8397</t>
  </si>
  <si>
    <t>דאבל יו אילת</t>
  </si>
  <si>
    <t>299918783</t>
  </si>
  <si>
    <t>זכאים</t>
  </si>
  <si>
    <t>28080000</t>
  </si>
  <si>
    <t>זכאים מס עמיתים</t>
  </si>
  <si>
    <t>28200000</t>
  </si>
  <si>
    <t>חייבים</t>
  </si>
  <si>
    <t>27960000</t>
  </si>
  <si>
    <t>חייבים וזכאים בגין שיקוף</t>
  </si>
  <si>
    <t>26630548</t>
  </si>
  <si>
    <t>חייבים/זכאים עמלת up front</t>
  </si>
  <si>
    <t>75621</t>
  </si>
  <si>
    <t>מניות הפחתת שווי ניירות חסומים</t>
  </si>
  <si>
    <t>3140130</t>
  </si>
  <si>
    <t>עמלות UP FRONT - דולר</t>
  </si>
  <si>
    <t>7890</t>
  </si>
  <si>
    <t>עמלת upfront - $אוסטרלי</t>
  </si>
  <si>
    <t>7760</t>
  </si>
  <si>
    <t>עמלת upfront - יורו</t>
  </si>
  <si>
    <t>8919</t>
  </si>
  <si>
    <t>עמלת upfront - כתר נורבגי</t>
  </si>
  <si>
    <t>8770</t>
  </si>
  <si>
    <t>עמלת upfront - לי"ש</t>
  </si>
  <si>
    <t>8295</t>
  </si>
  <si>
    <t>קליטת לא סחיר</t>
  </si>
  <si>
    <t>366310</t>
  </si>
  <si>
    <t>בטחונות דולר ארצות הברית לאומי</t>
  </si>
  <si>
    <t>300011017</t>
  </si>
  <si>
    <t>בטחונות ין יפני לאומי</t>
  </si>
  <si>
    <t>300011010</t>
  </si>
  <si>
    <t>אגח הפחתת  שווי ניירות חסומים</t>
  </si>
  <si>
    <t>11109151</t>
  </si>
  <si>
    <t>רבית עוש לקבל</t>
  </si>
  <si>
    <t>1111110</t>
  </si>
  <si>
    <t>מגדל מקפת קרנות פנסיה וקופות גמל בע"מ</t>
  </si>
  <si>
    <t>מגדל השתלמות מסלול אג"ח</t>
  </si>
  <si>
    <t>ICG Senior Debt Partners III</t>
  </si>
  <si>
    <t>Ares Capital Europe IV</t>
  </si>
  <si>
    <t>ICG Senior Debt Partners IV</t>
  </si>
  <si>
    <t>Klirmark Opportunity III</t>
  </si>
  <si>
    <t>Permira Credit Solutions III</t>
  </si>
  <si>
    <t>Cheyne Real Estate Credit Holdings VII</t>
  </si>
  <si>
    <t>Permira Credit Solutions IV</t>
  </si>
  <si>
    <t>Ares Capital Europe V</t>
  </si>
  <si>
    <t>Audax Direct Lending Solutions Fund II B-1</t>
  </si>
  <si>
    <t>PORCUPINE HOLDINGS (OFFSHORE) LP</t>
  </si>
  <si>
    <t>ICG Senior Debt Partners Fund 5-A (EUR) SCSp</t>
  </si>
  <si>
    <t>DIRECT LENDING FUND IV (EUR) SLP</t>
  </si>
  <si>
    <t>Kartesia Credit Opportunities VI SCS</t>
  </si>
  <si>
    <t>Kartesia Senior Opportunities II SCS SICAV-RAIF</t>
  </si>
  <si>
    <t>KASS Unlevered II S,a.r.l</t>
  </si>
  <si>
    <t>Oak Hill Advisors - OCREDIT</t>
  </si>
  <si>
    <t>נדלן מגדל צפירה</t>
  </si>
  <si>
    <t>השכרה</t>
  </si>
  <si>
    <t>פינת הרחובות הצפירה, יד חרוצים ואליאשברג, תל אביב</t>
  </si>
  <si>
    <t>נדלן קמפוס תל השומר מגרש 33</t>
  </si>
  <si>
    <t>תל השומר</t>
  </si>
  <si>
    <t>נדלן קמפוס תל השומר מגרש 36</t>
  </si>
  <si>
    <t>נדלן נדלן אלביט מודיעין</t>
  </si>
  <si>
    <t>אזור התעסוקה הפארק הטכנולוגי, מודיעין</t>
  </si>
  <si>
    <t>בנק דיסקונט לישראל בע"מ</t>
  </si>
  <si>
    <t>1111111111- 11- דיסקונט</t>
  </si>
  <si>
    <t>מעלות S&amp;P</t>
  </si>
  <si>
    <t>בנק הפועלים בע"מ</t>
  </si>
  <si>
    <t>בנק לאומי לישראל בע"מ</t>
  </si>
  <si>
    <t>1111111111- 10- בנק לאומי</t>
  </si>
  <si>
    <t>בנק מזרחי טפחות בע"מ</t>
  </si>
  <si>
    <t>1111111111- 20- מזרחי</t>
  </si>
  <si>
    <t>20003- 11- בנק דיסקונט</t>
  </si>
  <si>
    <t>20003- 10- בנק לאומי</t>
  </si>
  <si>
    <t>20003- 20- בנק מזרחי</t>
  </si>
  <si>
    <t>130018- 10- בנק לאומי</t>
  </si>
  <si>
    <t>20001- 11- בנק דיסקונט</t>
  </si>
  <si>
    <t>20001- 10- בנק לאומי</t>
  </si>
  <si>
    <t>20001- 20- בנק מזרחי</t>
  </si>
  <si>
    <t>100006- 10- בנק לאומי</t>
  </si>
  <si>
    <t>100006- 20- בנק מזרחי</t>
  </si>
  <si>
    <t>80031- 10- בנק לאומי</t>
  </si>
  <si>
    <t>280028- 10- בנק לאומי</t>
  </si>
  <si>
    <t>200005- 10- בנק לאומי</t>
  </si>
  <si>
    <t>70002- 11- בנק דיסקונט</t>
  </si>
  <si>
    <t>70002- 10- בנק לאומי</t>
  </si>
  <si>
    <t>70002- 20- בנק מזרחי</t>
  </si>
  <si>
    <t>30005- 10- בנק לאומי</t>
  </si>
  <si>
    <t>פרנק שווצרי</t>
  </si>
  <si>
    <t>JP MORGAN</t>
  </si>
  <si>
    <t>20003- 85- JP MORGAN</t>
  </si>
  <si>
    <t>20001- 85- JP MORGAN</t>
  </si>
  <si>
    <t>80031- 85- JP MORGAN</t>
  </si>
  <si>
    <t>ל.ר.</t>
  </si>
  <si>
    <t>Dbrs</t>
  </si>
  <si>
    <t>WBD 4.279 03/15/32</t>
  </si>
  <si>
    <t>סה"כ חוזים עתידיים בישראל</t>
  </si>
  <si>
    <t>הפניקס</t>
  </si>
  <si>
    <t>10000632</t>
  </si>
  <si>
    <t>פועלים</t>
  </si>
  <si>
    <t>10000643</t>
  </si>
  <si>
    <t>או פי סי אנרגיה</t>
  </si>
  <si>
    <t>10000668</t>
  </si>
  <si>
    <t>בזק</t>
  </si>
  <si>
    <t>10000669</t>
  </si>
  <si>
    <t>10000677</t>
  </si>
  <si>
    <t>ישראכרט</t>
  </si>
  <si>
    <t>10000676</t>
  </si>
  <si>
    <t>10000667</t>
  </si>
  <si>
    <t>לאומי</t>
  </si>
  <si>
    <t>10000757</t>
  </si>
  <si>
    <t>10000721</t>
  </si>
  <si>
    <t>+ILS/-USD 3.31 11-10-23 (11) -437</t>
  </si>
  <si>
    <t>10003349</t>
  </si>
  <si>
    <t>10000665</t>
  </si>
  <si>
    <t>+ILS/-USD 3.31 11-10-23 (98) -438</t>
  </si>
  <si>
    <t>10003353</t>
  </si>
  <si>
    <t>+ILS/-USD 3.3115 11-10-23 (20) -435</t>
  </si>
  <si>
    <t>10000110</t>
  </si>
  <si>
    <t>10003351</t>
  </si>
  <si>
    <t>+ILS/-USD 3.332 10-10-23 (11) -442</t>
  </si>
  <si>
    <t>10000663</t>
  </si>
  <si>
    <t>+ILS/-USD 3.3358 10-10-23 (10) -442</t>
  </si>
  <si>
    <t>10003345</t>
  </si>
  <si>
    <t>+ILS/-USD 3.336 10-10-23 (12) -444</t>
  </si>
  <si>
    <t>10003347</t>
  </si>
  <si>
    <t>+ILS/-USD 3.3392 12-10-23 (20) -438</t>
  </si>
  <si>
    <t>10003359</t>
  </si>
  <si>
    <t>+ILS/-USD 3.34 12-10-23 (10) -438</t>
  </si>
  <si>
    <t>10003355</t>
  </si>
  <si>
    <t>+ILS/-USD 3.3413 12-10-23 (11) -437</t>
  </si>
  <si>
    <t>10003357</t>
  </si>
  <si>
    <t>+ILS/-USD 3.3736 19-10-23 (94) -435</t>
  </si>
  <si>
    <t>10003396</t>
  </si>
  <si>
    <t>+ILS/-USD 3.374 19-10-23 (10) -420</t>
  </si>
  <si>
    <t>10000837</t>
  </si>
  <si>
    <t>+ILS/-USD 3.3767 19-10-23 (11) -433</t>
  </si>
  <si>
    <t>10003394</t>
  </si>
  <si>
    <t>10000673</t>
  </si>
  <si>
    <t>+ILS/-USD 3.3915 18-10-23 (11) -455</t>
  </si>
  <si>
    <t>10000671</t>
  </si>
  <si>
    <t>10003389</t>
  </si>
  <si>
    <t>+ILS/-USD 3.393 18-10-23 (12) -456</t>
  </si>
  <si>
    <t>10000833</t>
  </si>
  <si>
    <t>10003391</t>
  </si>
  <si>
    <t>+ILS/-USD 3.3933 18-10-23 (10) -457</t>
  </si>
  <si>
    <t>10003387</t>
  </si>
  <si>
    <t>10000831</t>
  </si>
  <si>
    <t>+ILS/-USD 3.3945 23-10-23 (20) -455</t>
  </si>
  <si>
    <t>10003405</t>
  </si>
  <si>
    <t>+ILS/-USD 3.3954 19-10-23 (20) -446</t>
  </si>
  <si>
    <t>10000839</t>
  </si>
  <si>
    <t>+ILS/-USD 3.397 23-10-23 (10) -455</t>
  </si>
  <si>
    <t>10003401</t>
  </si>
  <si>
    <t>+ILS/-USD 3.4 23-10-23 (12) -457</t>
  </si>
  <si>
    <t>10003403</t>
  </si>
  <si>
    <t>+ILS/-USD 3.4241 25-10-23 (20) -449</t>
  </si>
  <si>
    <t>10000112</t>
  </si>
  <si>
    <t>+ILS/-USD 3.4242 25-10-23 (10) -448</t>
  </si>
  <si>
    <t>10000199</t>
  </si>
  <si>
    <t>10000843</t>
  </si>
  <si>
    <t>+ILS/-USD 3.4253 25-10-23 (11) -447</t>
  </si>
  <si>
    <t>10003415</t>
  </si>
  <si>
    <t>10000845</t>
  </si>
  <si>
    <t>10000675</t>
  </si>
  <si>
    <t>+ILS/-USD 3.4262 25-10-23 (93) -448</t>
  </si>
  <si>
    <t>10000847</t>
  </si>
  <si>
    <t>+ILS/-USD 3.4289 24-10-23 (11) -451</t>
  </si>
  <si>
    <t>10003413</t>
  </si>
  <si>
    <t>+ILS/-USD 3.43 16-10-23 (10) -463</t>
  </si>
  <si>
    <t>10003370</t>
  </si>
  <si>
    <t>+ILS/-USD 3.43 16-10-23 (12) -463</t>
  </si>
  <si>
    <t>10003374</t>
  </si>
  <si>
    <t>+ILS/-USD 3.432 17-10-23 (93) -460</t>
  </si>
  <si>
    <t>10003380</t>
  </si>
  <si>
    <t>+ILS/-USD 3.432 24-10-23 (10) -448</t>
  </si>
  <si>
    <t>10000197</t>
  </si>
  <si>
    <t>10000841</t>
  </si>
  <si>
    <t>+ILS/-USD 3.4335 16-10-23 (11) -465</t>
  </si>
  <si>
    <t>10003372</t>
  </si>
  <si>
    <t>+ILS/-USD 3.4336 16-10-23 (94) -464</t>
  </si>
  <si>
    <t>10003376</t>
  </si>
  <si>
    <t>+ILS/-USD 3.488 26-10-23 (12) -481</t>
  </si>
  <si>
    <t>10000864</t>
  </si>
  <si>
    <t>+ILS/-USD 3.49 26-10-23 (20) -480</t>
  </si>
  <si>
    <t>10000862</t>
  </si>
  <si>
    <t>+ILS/-USD 3.491 26-10-23 (10) -483</t>
  </si>
  <si>
    <t>10003478</t>
  </si>
  <si>
    <t>10000681</t>
  </si>
  <si>
    <t>+ILS/-USD 3.4916 26-10-23 (98) -484</t>
  </si>
  <si>
    <t>10003476</t>
  </si>
  <si>
    <t>+ILS/-USD 3.502 01-11-23 (12) -436</t>
  </si>
  <si>
    <t>10003490</t>
  </si>
  <si>
    <t>+ILS/-USD 3.5024 01-11-23 (11) -436</t>
  </si>
  <si>
    <t>10003488</t>
  </si>
  <si>
    <t>+ILS/-USD 3.5131 02-11-23 (20) -449</t>
  </si>
  <si>
    <t>10003494</t>
  </si>
  <si>
    <t>+ILS/-USD 3.5143 02-11-23 (11) -447</t>
  </si>
  <si>
    <t>10000683</t>
  </si>
  <si>
    <t>+ILS/-USD 3.517 16-11-23 (20) -393</t>
  </si>
  <si>
    <t>10003599</t>
  </si>
  <si>
    <t>10000711</t>
  </si>
  <si>
    <t>+ILS/-USD 3.52 16-11-23 (12) -390</t>
  </si>
  <si>
    <t>10003597</t>
  </si>
  <si>
    <t>+ILS/-USD 3.524 16-11-23 (93) -390</t>
  </si>
  <si>
    <t>10003601</t>
  </si>
  <si>
    <t>+ILS/-USD 3.526 21-11-23 (11) -390</t>
  </si>
  <si>
    <t>10000713</t>
  </si>
  <si>
    <t>10003603</t>
  </si>
  <si>
    <t>+ILS/-USD 3.5275 20-11-23 (10) -380</t>
  </si>
  <si>
    <t>10003593</t>
  </si>
  <si>
    <t>+ILS/-USD 3.528 21-11-23 (94) -390</t>
  </si>
  <si>
    <t>10003605</t>
  </si>
  <si>
    <t>+ILS/-USD 3.53 20-11-23 (12) -383</t>
  </si>
  <si>
    <t>10003595</t>
  </si>
  <si>
    <t>+ILS/-USD 3.55 15-11-23 (12) -462</t>
  </si>
  <si>
    <t>10000887</t>
  </si>
  <si>
    <t>+ILS/-USD 3.5626 14-11-23 (11) -474</t>
  </si>
  <si>
    <t>10003556</t>
  </si>
  <si>
    <t>+ILS/-USD 3.5656 14-11-23 (98) -474</t>
  </si>
  <si>
    <t>10003560</t>
  </si>
  <si>
    <t>+ILS/-USD 3.5657 14-11-23 (10) -473</t>
  </si>
  <si>
    <t>10000213</t>
  </si>
  <si>
    <t>10003554</t>
  </si>
  <si>
    <t>+ILS/-USD 3.5662 08-11-23 (10) -438</t>
  </si>
  <si>
    <t>10000209</t>
  </si>
  <si>
    <t>10003524</t>
  </si>
  <si>
    <t>+ILS/-USD 3.5672 08-11-23 (20) -438</t>
  </si>
  <si>
    <t>10003526</t>
  </si>
  <si>
    <t>+ILS/-USD 3.57 14-11-23 (12) -473</t>
  </si>
  <si>
    <t>10003558</t>
  </si>
  <si>
    <t>10000697</t>
  </si>
  <si>
    <t>+ILS/-USD 3.5717 06-11-23 (11) -483</t>
  </si>
  <si>
    <t>10000685</t>
  </si>
  <si>
    <t>10003498</t>
  </si>
  <si>
    <t>10000869</t>
  </si>
  <si>
    <t>+ILS/-USD 3.572 14-12-23 (10) -460</t>
  </si>
  <si>
    <t>10003564</t>
  </si>
  <si>
    <t>+ILS/-USD 3.5759 14-11-23 (11) -441</t>
  </si>
  <si>
    <t>10000883</t>
  </si>
  <si>
    <t>+ILS/-USD 3.58 10-10-23 (20) -365</t>
  </si>
  <si>
    <t>10000885</t>
  </si>
  <si>
    <t>+ILS/-USD 3.5882 14-12-23 (11) -458</t>
  </si>
  <si>
    <t>10003568</t>
  </si>
  <si>
    <t>10000703</t>
  </si>
  <si>
    <t>+ILS/-USD 3.595 26-10-23 (11) -420</t>
  </si>
  <si>
    <t>10000875</t>
  </si>
  <si>
    <t>10000693</t>
  </si>
  <si>
    <t>+ILS/-USD 3.596 26-10-23 (20) -420</t>
  </si>
  <si>
    <t>10000877</t>
  </si>
  <si>
    <t>+ILS/-USD 3.602 09-11-23 (12) -440</t>
  </si>
  <si>
    <t>10003546</t>
  </si>
  <si>
    <t>+ILS/-USD 3.602 09-11-23 (20) -443</t>
  </si>
  <si>
    <t>10003544</t>
  </si>
  <si>
    <t>+ILS/-USD 3.603 08-11-23 (10) -430</t>
  </si>
  <si>
    <t>10000211</t>
  </si>
  <si>
    <t>+ILS/-USD 3.603 09-11-23 (98) -440</t>
  </si>
  <si>
    <t>10003548</t>
  </si>
  <si>
    <t>+ILS/-USD 3.604 09-11-23 (11) -440</t>
  </si>
  <si>
    <t>10003542</t>
  </si>
  <si>
    <t>+ILS/-USD 3.611 13-12-23 (12) -440</t>
  </si>
  <si>
    <t>10003589</t>
  </si>
  <si>
    <t>+ILS/-USD 3.612 13-12-23 (20) -445</t>
  </si>
  <si>
    <t>10003591</t>
  </si>
  <si>
    <t>+ILS/-USD 3.6125 07-11-23 (12) -450</t>
  </si>
  <si>
    <t>10003519</t>
  </si>
  <si>
    <t>10000871</t>
  </si>
  <si>
    <t>+ILS/-USD 3.6125 13-11-23 (12) -445</t>
  </si>
  <si>
    <t>10000879</t>
  </si>
  <si>
    <t>+ILS/-USD 3.612902 07-11-23 (93) -443</t>
  </si>
  <si>
    <t>10000691</t>
  </si>
  <si>
    <t>+ILS/-USD 3.613 07-11-23 (11) -450</t>
  </si>
  <si>
    <t>10003517</t>
  </si>
  <si>
    <t>+ILS/-USD 3.6146 07-11-23 (20) -444</t>
  </si>
  <si>
    <t>10003521</t>
  </si>
  <si>
    <t>10000689</t>
  </si>
  <si>
    <t>+ILS/-USD 3.6149 13-11-23 (11) -441</t>
  </si>
  <si>
    <t>10000695</t>
  </si>
  <si>
    <t>+ILS/-USD 3.617 13-11-23 (20) -446</t>
  </si>
  <si>
    <t>10000881</t>
  </si>
  <si>
    <t>+ILS/-USD 3.617 16-11-23 (10) -390</t>
  </si>
  <si>
    <t>10000910</t>
  </si>
  <si>
    <t>10000218</t>
  </si>
  <si>
    <t>10003587</t>
  </si>
  <si>
    <t>+ILS/-USD 3.625 07-11-23 (12) -463</t>
  </si>
  <si>
    <t>10003506</t>
  </si>
  <si>
    <t>+ILS/-USD 3.637 15-11-23 (12) -433</t>
  </si>
  <si>
    <t>10003579</t>
  </si>
  <si>
    <t>+ILS/-USD 3.537 30-11-23 (11) -260</t>
  </si>
  <si>
    <t>10003829</t>
  </si>
  <si>
    <t>+ILS/-USD 3.542 30-11-23 (12) -266</t>
  </si>
  <si>
    <t>10003831</t>
  </si>
  <si>
    <t>+ILS/-USD 3.547 30-11-23 (10) -264</t>
  </si>
  <si>
    <t>10000249</t>
  </si>
  <si>
    <t>10000748</t>
  </si>
  <si>
    <t>+ILS/-USD 3.555 22-11-23 (11) -400</t>
  </si>
  <si>
    <t>10003615</t>
  </si>
  <si>
    <t>10000717</t>
  </si>
  <si>
    <t>+ILS/-USD 3.5568 22-11-23 (10) -397</t>
  </si>
  <si>
    <t>10000223</t>
  </si>
  <si>
    <t>10000715</t>
  </si>
  <si>
    <t>10003611</t>
  </si>
  <si>
    <t>+ILS/-USD 3.558 16-10-23 (11) -178</t>
  </si>
  <si>
    <t>10000753</t>
  </si>
  <si>
    <t>+ILS/-USD 3.558 22-11-23 (94) -380</t>
  </si>
  <si>
    <t>10003613</t>
  </si>
  <si>
    <t>+ILS/-USD 3.56 16-10-23 (20) -179</t>
  </si>
  <si>
    <t>10000976</t>
  </si>
  <si>
    <t>10000751</t>
  </si>
  <si>
    <t>+ILS/-USD 3.5603 22-11-23 (12) -397</t>
  </si>
  <si>
    <t>10000912</t>
  </si>
  <si>
    <t>+ILS/-USD 3.582 17-10-23 (11) -174</t>
  </si>
  <si>
    <t>10000756</t>
  </si>
  <si>
    <t>+ILS/-USD 3.596 24-10-23 (12) -192</t>
  </si>
  <si>
    <t>10003844</t>
  </si>
  <si>
    <t>+ILS/-USD 3.6041 09-11-23 (10) -364</t>
  </si>
  <si>
    <t>10003632</t>
  </si>
  <si>
    <t>+ILS/-USD 3.6055 27-11-23 (94) -375</t>
  </si>
  <si>
    <t>10003645</t>
  </si>
  <si>
    <t>+ILS/-USD 3.6076 09-11-23 (12) -359</t>
  </si>
  <si>
    <t>10003636</t>
  </si>
  <si>
    <t>+ILS/-USD 3.608 27-11-23 (10) -374</t>
  </si>
  <si>
    <t>10003639</t>
  </si>
  <si>
    <t>+ILS/-USD 3.6085 27-11-23 (11) -375</t>
  </si>
  <si>
    <t>10003641</t>
  </si>
  <si>
    <t>10000720</t>
  </si>
  <si>
    <t>+ILS/-USD 3.6085 27-11-23 (93) -375</t>
  </si>
  <si>
    <t>10003643</t>
  </si>
  <si>
    <t>+ILS/-USD 3.6092 15-11-23 (11) -348</t>
  </si>
  <si>
    <t>10003646</t>
  </si>
  <si>
    <t>+ILS/-USD 3.612 30-10-23 (10) -190</t>
  </si>
  <si>
    <t>10001496</t>
  </si>
  <si>
    <t>+ILS/-USD 3.6122 15-11-23 (11) -348</t>
  </si>
  <si>
    <t>10003648</t>
  </si>
  <si>
    <t>+ILS/-USD 3.615 28-11-23 (11) -368</t>
  </si>
  <si>
    <t>10003651</t>
  </si>
  <si>
    <t>+ILS/-USD 3.616 28-11-23 (10) -368</t>
  </si>
  <si>
    <t>10000117</t>
  </si>
  <si>
    <t>10000227</t>
  </si>
  <si>
    <t>+ILS/-USD 3.616 28-11-23 (12) -369</t>
  </si>
  <si>
    <t>10000924</t>
  </si>
  <si>
    <t>+ILS/-USD 3.617 29-11-23 (10) -370</t>
  </si>
  <si>
    <t>10003660</t>
  </si>
  <si>
    <t>+ILS/-USD 3.62 05-12-23 (11) -370</t>
  </si>
  <si>
    <t>10000936</t>
  </si>
  <si>
    <t>+ILS/-USD 3.62 05-12-23 (12) -370</t>
  </si>
  <si>
    <t>10000938</t>
  </si>
  <si>
    <t>+ILS/-USD 3.62 29-11-23 (12) -370</t>
  </si>
  <si>
    <t>10003656</t>
  </si>
  <si>
    <t>10000926</t>
  </si>
  <si>
    <t>+ILS/-USD 3.62 29-11-23 (20) -371</t>
  </si>
  <si>
    <t>10000928</t>
  </si>
  <si>
    <t>10003658</t>
  </si>
  <si>
    <t>+ILS/-USD 3.62 29-11-23 (98) -370</t>
  </si>
  <si>
    <t>10003662</t>
  </si>
  <si>
    <t>+ILS/-USD 3.62 30-11-23 (11) -330</t>
  </si>
  <si>
    <t>10000950</t>
  </si>
  <si>
    <t>+ILS/-USD 3.621 05-12-23 (20) -373</t>
  </si>
  <si>
    <t>10000940</t>
  </si>
  <si>
    <t>+ILS/-USD 3.628 30-10-23 (10) -320</t>
  </si>
  <si>
    <t>10001490</t>
  </si>
  <si>
    <t>+ILS/-USD 3.63 30-11-23 (11) -327</t>
  </si>
  <si>
    <t>10003706</t>
  </si>
  <si>
    <t>+ILS/-USD 3.63 30-11-23 (12) -328</t>
  </si>
  <si>
    <t>10003708</t>
  </si>
  <si>
    <t>+ILS/-USD 3.63 30-11-23 (20) -327</t>
  </si>
  <si>
    <t>10000948</t>
  </si>
  <si>
    <t>+ILS/-USD 3.6317 30-11-23 (10) -327</t>
  </si>
  <si>
    <t>10003704</t>
  </si>
  <si>
    <t>+ILS/-USD 3.643 11-10-23 (20) -145</t>
  </si>
  <si>
    <t>10000981</t>
  </si>
  <si>
    <t>+ILS/-USD 3.646 07-12-23 (20) -264</t>
  </si>
  <si>
    <t>10000985</t>
  </si>
  <si>
    <t>+ILS/-USD 3.649 07-12-23 (11) -269</t>
  </si>
  <si>
    <t>10003870</t>
  </si>
  <si>
    <t>+ILS/-USD 3.663 07-12-23 (10) -271</t>
  </si>
  <si>
    <t>10000983</t>
  </si>
  <si>
    <t>+USD/-ILS 3.5342 29-11-23 (12) -248</t>
  </si>
  <si>
    <t>10003832</t>
  </si>
  <si>
    <t>+USD/-ILS 3.539 29-11-23 (20) -250</t>
  </si>
  <si>
    <t>10003827</t>
  </si>
  <si>
    <t>+USD/-ILS 3.554 14-12-23 (11) -282</t>
  </si>
  <si>
    <t>10003822</t>
  </si>
  <si>
    <t>+USD/-ILS 3.557 30-11-23 (10) -251</t>
  </si>
  <si>
    <t>10003820</t>
  </si>
  <si>
    <t>+USD/-ILS 3.557 30-11-23 (11) -251</t>
  </si>
  <si>
    <t>10003824</t>
  </si>
  <si>
    <t>+USD/-ILS 3.5628 14-11-23 (10) -227</t>
  </si>
  <si>
    <t>10003825</t>
  </si>
  <si>
    <t>+USD/-ILS 3.567 16-11-23 (10) -230</t>
  </si>
  <si>
    <t>10000974</t>
  </si>
  <si>
    <t>+USD/-ILS 3.5745 06-11-23 (11) -220</t>
  </si>
  <si>
    <t>10003812</t>
  </si>
  <si>
    <t>+USD/-ILS 3.575 07-11-23 (12) -220</t>
  </si>
  <si>
    <t>10003813</t>
  </si>
  <si>
    <t>+USD/-ILS 3.58 28-11-23 (11) -242</t>
  </si>
  <si>
    <t>10003861</t>
  </si>
  <si>
    <t>+USD/-ILS 3.5842 26-10-23 (10) -183</t>
  </si>
  <si>
    <t>10003863</t>
  </si>
  <si>
    <t>+USD/-ILS 3.5848 23-10-23 (10) -177</t>
  </si>
  <si>
    <t>10003865</t>
  </si>
  <si>
    <t>+USD/-ILS 3.59 29-11-23 (10) -252</t>
  </si>
  <si>
    <t>10003851</t>
  </si>
  <si>
    <t>+USD/-ILS 3.59 30-11-23 (11) -253</t>
  </si>
  <si>
    <t>10003847</t>
  </si>
  <si>
    <t>+USD/-ILS 3.59 30-11-23 (12) -252</t>
  </si>
  <si>
    <t>10003849</t>
  </si>
  <si>
    <t>+USD/-ILS 3.5953 14-12-23 (11) -272</t>
  </si>
  <si>
    <t>10000765</t>
  </si>
  <si>
    <t>+USD/-ILS 3.608 22-11-23 (11) -315</t>
  </si>
  <si>
    <t>10003686</t>
  </si>
  <si>
    <t>+USD/-ILS 3.6092 27-11-23 (11) -338</t>
  </si>
  <si>
    <t>10003687</t>
  </si>
  <si>
    <t>+USD/-ILS 3.6223 04-12-23 (10) -377</t>
  </si>
  <si>
    <t>10001343</t>
  </si>
  <si>
    <t>+USD/-ILS 3.643 11-10-23 (20) -145</t>
  </si>
  <si>
    <t>10000120</t>
  </si>
  <si>
    <t>+USD/-ILS 3.713 24-10-23 (10) -242</t>
  </si>
  <si>
    <t>10000968</t>
  </si>
  <si>
    <t>+ILS/-USD 3.56 22-01-24 (11) -320</t>
  </si>
  <si>
    <t>10001003</t>
  </si>
  <si>
    <t>10003961</t>
  </si>
  <si>
    <t>+ILS/-USD 3.563 22-01-24 (20) -320</t>
  </si>
  <si>
    <t>10001005</t>
  </si>
  <si>
    <t>+ILS/-USD 3.564 22-01-24 (10) -320</t>
  </si>
  <si>
    <t>10003959</t>
  </si>
  <si>
    <t>+ILS/-USD 3.572 20-11-23 (11) -187</t>
  </si>
  <si>
    <t>10000781</t>
  </si>
  <si>
    <t>+ILS/-USD 3.6527 25-01-24 (12) -333</t>
  </si>
  <si>
    <t>10003972</t>
  </si>
  <si>
    <t>+ILS/-USD 3.6654 23-01-24 (12) -346</t>
  </si>
  <si>
    <t>10000788</t>
  </si>
  <si>
    <t>+ILS/-USD 3.6675 04-12-23 (10) -260</t>
  </si>
  <si>
    <t>10001346</t>
  </si>
  <si>
    <t>+ILS/-USD 3.675 23-01-24 (11) -340</t>
  </si>
  <si>
    <t>10000786</t>
  </si>
  <si>
    <t>+ILS/-USD 3.6758 23-01-24 (10) -342</t>
  </si>
  <si>
    <t>10003965</t>
  </si>
  <si>
    <t>+ILS/-USD 3.6761 23-01-24 (11) -339</t>
  </si>
  <si>
    <t>10003966</t>
  </si>
  <si>
    <t>+ILS/-USD 3.678 22-01-24 (10) -358</t>
  </si>
  <si>
    <t>10001010</t>
  </si>
  <si>
    <t>+ILS/-USD 3.6801 23-01-24 (11) -339</t>
  </si>
  <si>
    <t>10003967</t>
  </si>
  <si>
    <t>+ILS/-USD 3.694 29-11-23 (10) -235</t>
  </si>
  <si>
    <t>10003875</t>
  </si>
  <si>
    <t>10000989</t>
  </si>
  <si>
    <t>+ILS/-USD 3.696 07-12-23 (12) -245</t>
  </si>
  <si>
    <t>10003873</t>
  </si>
  <si>
    <t>+ILS/-USD 3.6968 29-11-23 (11) -232</t>
  </si>
  <si>
    <t>10000987</t>
  </si>
  <si>
    <t>10000769</t>
  </si>
  <si>
    <t>+ILS/-USD 3.7189 04-12-23 (10) -186</t>
  </si>
  <si>
    <t>10001364</t>
  </si>
  <si>
    <t>+ILS/-USD 3.7359 09-11-23 (11) -141</t>
  </si>
  <si>
    <t>10003985</t>
  </si>
  <si>
    <t>+ILS/-USD 3.741 29-01-24 (11) -308</t>
  </si>
  <si>
    <t>10004007</t>
  </si>
  <si>
    <t>+ILS/-USD 3.7437 25-01-24 (12) -293</t>
  </si>
  <si>
    <t>10003998</t>
  </si>
  <si>
    <t>+ILS/-USD 3.744 25-01-24 (10) -295</t>
  </si>
  <si>
    <t>10003996</t>
  </si>
  <si>
    <t>+ILS/-USD 3.744 29-01-24 (10) -306</t>
  </si>
  <si>
    <t>10004005</t>
  </si>
  <si>
    <t>+ILS/-USD 3.744 29-01-24 (12) -310</t>
  </si>
  <si>
    <t>10004003</t>
  </si>
  <si>
    <t>+ILS/-USD 3.751 29-01-24 (11) -310</t>
  </si>
  <si>
    <t>10004029</t>
  </si>
  <si>
    <t>+ILS/-USD 3.765 21-02-24 (11) -324</t>
  </si>
  <si>
    <t>10000799</t>
  </si>
  <si>
    <t>10004046</t>
  </si>
  <si>
    <t>+ILS/-USD 3.7659 14-02-24 (10) -316</t>
  </si>
  <si>
    <t>10004033</t>
  </si>
  <si>
    <t>+ILS/-USD 3.769 21-02-24 (10) -324</t>
  </si>
  <si>
    <t>10004044</t>
  </si>
  <si>
    <t>10000274</t>
  </si>
  <si>
    <t>10000797</t>
  </si>
  <si>
    <t>+ILS/-USD 3.7697 25-01-24 (10) -308</t>
  </si>
  <si>
    <t>10000265</t>
  </si>
  <si>
    <t>+ILS/-USD 3.77 28-02-24 (11) -340</t>
  </si>
  <si>
    <t>10000801</t>
  </si>
  <si>
    <t>10004077</t>
  </si>
  <si>
    <t>+ILS/-USD 3.7705 28-02-24 (10) -340</t>
  </si>
  <si>
    <t>10004075</t>
  </si>
  <si>
    <t>10000286</t>
  </si>
  <si>
    <t>+ILS/-USD 3.7725 25-01-24 (11) -315</t>
  </si>
  <si>
    <t>10004001</t>
  </si>
  <si>
    <t>+ILS/-USD 3.7732 29-01-24 (20) -318</t>
  </si>
  <si>
    <t>10004023</t>
  </si>
  <si>
    <t>+ILS/-USD 3.7736 07-03-24 (94) -334</t>
  </si>
  <si>
    <t>10004107</t>
  </si>
  <si>
    <t>+ILS/-USD 3.776 21-02-24 (20) -327</t>
  </si>
  <si>
    <t>10001036</t>
  </si>
  <si>
    <t>10004048</t>
  </si>
  <si>
    <t>+ILS/-USD 3.776 29-01-24 (12) -318</t>
  </si>
  <si>
    <t>10000792</t>
  </si>
  <si>
    <t>+ILS/-USD 3.7766 07-03-24 (11) -334</t>
  </si>
  <si>
    <t>10000803</t>
  </si>
  <si>
    <t>+ILS/-USD 3.7766 07-03-24 (12) -334</t>
  </si>
  <si>
    <t>10004105</t>
  </si>
  <si>
    <t>+ILS/-USD 3.777 12-03-24 (20) -330</t>
  </si>
  <si>
    <t>10004112</t>
  </si>
  <si>
    <t>+ILS/-USD 3.78 06-03-24 (11) -331</t>
  </si>
  <si>
    <t>10004102</t>
  </si>
  <si>
    <t>+ILS/-USD 3.78 06-03-24 (12) -331</t>
  </si>
  <si>
    <t>10004100</t>
  </si>
  <si>
    <t>+ILS/-USD 3.78 12-03-24 (11) -330</t>
  </si>
  <si>
    <t>10004110</t>
  </si>
  <si>
    <t>10001063</t>
  </si>
  <si>
    <t>+ILS/-USD 3.783 29-02-24 (10) -353</t>
  </si>
  <si>
    <t>10004084</t>
  </si>
  <si>
    <t>+ILS/-USD 3.784 29-02-24 (20) -349</t>
  </si>
  <si>
    <t>10001047</t>
  </si>
  <si>
    <t>+ILS/-USD 3.7847 29-02-24 (11) -353</t>
  </si>
  <si>
    <t>10004080</t>
  </si>
  <si>
    <t>10001045</t>
  </si>
  <si>
    <t>+ILS/-USD 3.785 29-02-24 (12) -353</t>
  </si>
  <si>
    <t>10004082</t>
  </si>
  <si>
    <t>+ILS/-USD 3.786 15-02-24 (11) -305</t>
  </si>
  <si>
    <t>10004036</t>
  </si>
  <si>
    <t>+ILS/-USD 3.786 15-02-24 (12) -300</t>
  </si>
  <si>
    <t>10004038</t>
  </si>
  <si>
    <t>+ILS/-USD 3.7875 15-02-24 (20) -305</t>
  </si>
  <si>
    <t>10000795</t>
  </si>
  <si>
    <t>10004040</t>
  </si>
  <si>
    <t>+ILS/-USD 3.788 13-03-24 (10) -334</t>
  </si>
  <si>
    <t>10004116</t>
  </si>
  <si>
    <t>+ILS/-USD 3.788 15-02-24 (12) -303</t>
  </si>
  <si>
    <t>10004042</t>
  </si>
  <si>
    <t>+ILS/-USD 3.7896 13-03-24 (11) -334</t>
  </si>
  <si>
    <t>10004118</t>
  </si>
  <si>
    <t>10000805</t>
  </si>
  <si>
    <t>+ILS/-USD 3.79 05-03-24 (20) -337</t>
  </si>
  <si>
    <t>10004098</t>
  </si>
  <si>
    <t>+ILS/-USD 3.79 13-03-24 (98) -334</t>
  </si>
  <si>
    <t>10004120</t>
  </si>
  <si>
    <t>+ILS/-USD 3.79 22-02-24 (11) -340</t>
  </si>
  <si>
    <t>10004050</t>
  </si>
  <si>
    <t>+ILS/-USD 3.7902 22-01-24 (20) -248</t>
  </si>
  <si>
    <t>10004034</t>
  </si>
  <si>
    <t>+ILS/-USD 3.7913 22-02-24 (20) -337</t>
  </si>
  <si>
    <t>10004054</t>
  </si>
  <si>
    <t>+ILS/-USD 3.792 22-02-24 (12) -339</t>
  </si>
  <si>
    <t>10004052</t>
  </si>
  <si>
    <t>+ILS/-USD 3.7925 05-03-24 (12) -335</t>
  </si>
  <si>
    <t>10001053</t>
  </si>
  <si>
    <t>10004096</t>
  </si>
  <si>
    <t>+ILS/-USD 3.793 22-02-24 (98) -347</t>
  </si>
  <si>
    <t>10004056</t>
  </si>
  <si>
    <t>+ILS/-USD 3.7936 05-03-24 (11) -334</t>
  </si>
  <si>
    <t>10004094</t>
  </si>
  <si>
    <t>+ILS/-USD 3.7939 04-12-23 (10) -156</t>
  </si>
  <si>
    <t>10001368</t>
  </si>
  <si>
    <t>+ILS/-USD 3.7943 22-02-24 (10) -337</t>
  </si>
  <si>
    <t>10000279</t>
  </si>
  <si>
    <t>+ILS/-USD 3.8132 26-02-24 (11) -328</t>
  </si>
  <si>
    <t>10004063</t>
  </si>
  <si>
    <t>+ILS/-USD 3.8135 26-02-24 (10) -330</t>
  </si>
  <si>
    <t>10000282</t>
  </si>
  <si>
    <t>+ILS/-USD 3.818 22-02-24 (20) -305</t>
  </si>
  <si>
    <t>10004126</t>
  </si>
  <si>
    <t>+ILS/-USD 3.8307 04-12-23 (10) -118</t>
  </si>
  <si>
    <t>10001375</t>
  </si>
  <si>
    <t>+ILS/-USD 3.836 04-12-23 (10) -140</t>
  </si>
  <si>
    <t>10001369</t>
  </si>
  <si>
    <t>+ILS/-USD 3.8367 04-12-23 (10) -143</t>
  </si>
  <si>
    <t>10001371</t>
  </si>
  <si>
    <t>+USD/-ILS 3.5511 07-12-23 (11) -219</t>
  </si>
  <si>
    <t>10003933</t>
  </si>
  <si>
    <t>+USD/-ILS 3.5625 30-11-23 (10) -195</t>
  </si>
  <si>
    <t>10000264</t>
  </si>
  <si>
    <t>+USD/-ILS 3.5695 09-11-23 (10) -155</t>
  </si>
  <si>
    <t>10003927</t>
  </si>
  <si>
    <t>+USD/-ILS 3.57 09-11-23 (11) -155</t>
  </si>
  <si>
    <t>10003929</t>
  </si>
  <si>
    <t>+USD/-ILS 3.57 09-11-23 (12) -155</t>
  </si>
  <si>
    <t>10003931</t>
  </si>
  <si>
    <t>+USD/-ILS 3.5745 15-11-23 (11) -155</t>
  </si>
  <si>
    <t>10003950</t>
  </si>
  <si>
    <t>+USD/-ILS 3.5756 20-11-23 (10) -164</t>
  </si>
  <si>
    <t>10003952</t>
  </si>
  <si>
    <t>+USD/-ILS 3.65425 08-11-23 (10) -157.5</t>
  </si>
  <si>
    <t>10003963</t>
  </si>
  <si>
    <t>+USD/-ILS 3.6733 04-12-23 (10) -242</t>
  </si>
  <si>
    <t>10001350</t>
  </si>
  <si>
    <t>+USD/-ILS 3.6881 19-10-23 (10) -119</t>
  </si>
  <si>
    <t>10001017</t>
  </si>
  <si>
    <t>+USD/-ILS 3.6883 18-10-23 (10) -117</t>
  </si>
  <si>
    <t>10001015</t>
  </si>
  <si>
    <t>+USD/-ILS 3.6887 30-10-23 (10) -178</t>
  </si>
  <si>
    <t>10001345</t>
  </si>
  <si>
    <t>+USD/-ILS 3.765 21-02-24 (10) -310</t>
  </si>
  <si>
    <t>10000288</t>
  </si>
  <si>
    <t>+USD/-ILS 3.78 21-02-24 (20) -288</t>
  </si>
  <si>
    <t>10001061</t>
  </si>
  <si>
    <t>+USD/-ILS 3.785 07-12-23 (10) -155</t>
  </si>
  <si>
    <t>10001034</t>
  </si>
  <si>
    <t>+USD/-ILS 3.8055 22-01-24 (10) -235</t>
  </si>
  <si>
    <t>10001057</t>
  </si>
  <si>
    <t>+USD/-ILS 3.8105 11-10-23 (20) -45</t>
  </si>
  <si>
    <t>10000124</t>
  </si>
  <si>
    <t>+USD/-ILS 3.8234 24-10-23 (10) -56</t>
  </si>
  <si>
    <t>10001055</t>
  </si>
  <si>
    <t>+USD/-ILS 3.8422 25-10-23 (20) -63</t>
  </si>
  <si>
    <t>10000126</t>
  </si>
  <si>
    <t>+USD/-ILS 3.843 30-10-23 (10) -70</t>
  </si>
  <si>
    <t>10001502</t>
  </si>
  <si>
    <t>סה"כ מט"ח/ מט"ח</t>
  </si>
  <si>
    <t>+USD/-EUR 1.0759 06-11-23 (10) +89</t>
  </si>
  <si>
    <t>10003771</t>
  </si>
  <si>
    <t>10000960</t>
  </si>
  <si>
    <t>+USD/-EUR 1.0759 06-11-23 (20) +89</t>
  </si>
  <si>
    <t>10003773</t>
  </si>
  <si>
    <t>+USD/-EUR 1.11079 10-01-24 (10) +112.9</t>
  </si>
  <si>
    <t>10000253</t>
  </si>
  <si>
    <t>10003867</t>
  </si>
  <si>
    <t>10000979</t>
  </si>
  <si>
    <t>+AUD/-USD 0.641715 16-01-24 (10) +30.15</t>
  </si>
  <si>
    <t>10001370</t>
  </si>
  <si>
    <t>+AUD/-USD 0.64482 16-01-24 (10) +34.2</t>
  </si>
  <si>
    <t>10004021</t>
  </si>
  <si>
    <t>+AUD/-USD 0.64582 16-01-24 (10) +34.2</t>
  </si>
  <si>
    <t>10004022</t>
  </si>
  <si>
    <t>+AUD/-USD 0.65395 16-01-24 (10) +33.5</t>
  </si>
  <si>
    <t>10004030</t>
  </si>
  <si>
    <t>+CAD/-USD 1.3567 22-01-24 (10) -33</t>
  </si>
  <si>
    <t>10004020</t>
  </si>
  <si>
    <t>+CAD/-USD 1.36055 22-01-24 (12) -34.5</t>
  </si>
  <si>
    <t>10004026</t>
  </si>
  <si>
    <t>+EUR/-USD 1.1063 10-01-24 (10) +107</t>
  </si>
  <si>
    <t>10000258</t>
  </si>
  <si>
    <t>+GBP/-USD 1.25785 11-03-24 (10) +2.5</t>
  </si>
  <si>
    <t>10001031</t>
  </si>
  <si>
    <t>+JPY/-USD 135.582 16-01-24 (12) -391.8</t>
  </si>
  <si>
    <t>10003948</t>
  </si>
  <si>
    <t>+JPY/-USD 135.615 16-01-24 (11) -393.5</t>
  </si>
  <si>
    <t>10003954</t>
  </si>
  <si>
    <t>+JPY/-USD 135.623 16-01-24 (10) -393.5</t>
  </si>
  <si>
    <t>10003956</t>
  </si>
  <si>
    <t>+JPY/-USD 143 16-01-24 (12) -329</t>
  </si>
  <si>
    <t>10004028</t>
  </si>
  <si>
    <t>+JPY/-USD 143.088 16-01-24 (10) -335.2</t>
  </si>
  <si>
    <t>10004016</t>
  </si>
  <si>
    <t>+JPY/-USD 143.14 16-01-24 (12) -336</t>
  </si>
  <si>
    <t>10004017</t>
  </si>
  <si>
    <t>+JPY/-USD 143.145 16-01-24 (10) -329.5</t>
  </si>
  <si>
    <t>10004027</t>
  </si>
  <si>
    <t>+JPY/-USD 145.165 16-01-24 (12) -284.5</t>
  </si>
  <si>
    <t>10004103</t>
  </si>
  <si>
    <t>+JPY/-USD 145.22 16-01-24 (20) -285</t>
  </si>
  <si>
    <t>10004108</t>
  </si>
  <si>
    <t>+JPY/-USD 146.193 16-01-24 (12) -2.7</t>
  </si>
  <si>
    <t>10004121</t>
  </si>
  <si>
    <t>+JPY/-USD 146.62 16-01-24 (10) -257</t>
  </si>
  <si>
    <t>10004123</t>
  </si>
  <si>
    <t>+USD/-AUD 0.63995 16-01-24 (10) +29.5</t>
  </si>
  <si>
    <t>10004061</t>
  </si>
  <si>
    <t>+USD/-AUD 0.64493 16-01-24 (10) +34.3</t>
  </si>
  <si>
    <t>10004014</t>
  </si>
  <si>
    <t>+USD/-AUD 0.64637 16-01-24 (10) +28.7</t>
  </si>
  <si>
    <t>10004065</t>
  </si>
  <si>
    <t>+USD/-AUD 0.651 16-01-24 (10) +32</t>
  </si>
  <si>
    <t>10001365</t>
  </si>
  <si>
    <t>+USD/-AUD 0.68645 16-01-24 (12) +34.5</t>
  </si>
  <si>
    <t>10001358</t>
  </si>
  <si>
    <t>10001353</t>
  </si>
  <si>
    <t>+USD/-AUD 0.68695 16-01-24 (10) +34.5</t>
  </si>
  <si>
    <t>10001356</t>
  </si>
  <si>
    <t>10001352</t>
  </si>
  <si>
    <t>+USD/-CAD 1.30937 22-01-24 (10) -33.3</t>
  </si>
  <si>
    <t>10003942</t>
  </si>
  <si>
    <t>10001354</t>
  </si>
  <si>
    <t>+USD/-CAD 1.30967 22-01-24 (11) -33.3</t>
  </si>
  <si>
    <t>10003944</t>
  </si>
  <si>
    <t>+USD/-CAD 1.31013 22-01-24 (12) -33.7</t>
  </si>
  <si>
    <t>10003946</t>
  </si>
  <si>
    <t>+USD/-CAD 1.3424 22-01-24 (10) -32</t>
  </si>
  <si>
    <t>10001366</t>
  </si>
  <si>
    <t>+USD/-EUR 1.05772 13-02-24 (10) +68.2</t>
  </si>
  <si>
    <t>10001373</t>
  </si>
  <si>
    <t>+USD/-EUR 1.06675 04-03-24 (10) +79.5</t>
  </si>
  <si>
    <t>10004122</t>
  </si>
  <si>
    <t>+USD/-EUR 1.067 04-03-24 (12) +79</t>
  </si>
  <si>
    <t>10004113</t>
  </si>
  <si>
    <t>+USD/-EUR 1.07355 13-02-24 (10) +72.5</t>
  </si>
  <si>
    <t>10001372</t>
  </si>
  <si>
    <t>+USD/-EUR 1.08135 04-03-24 (12) +95.5</t>
  </si>
  <si>
    <t>10004073</t>
  </si>
  <si>
    <t>+USD/-EUR 1.08155 04-03-24 (11) +95.5</t>
  </si>
  <si>
    <t>10004071</t>
  </si>
  <si>
    <t>+USD/-EUR 1.0816 18-03-24 (11) +106</t>
  </si>
  <si>
    <t>10004060</t>
  </si>
  <si>
    <t>+USD/-EUR 1.08165 04-03-24 (10) +95.5</t>
  </si>
  <si>
    <t>10001043</t>
  </si>
  <si>
    <t>10000284</t>
  </si>
  <si>
    <t>+USD/-EUR 1.0818 18-03-24 (10) +106</t>
  </si>
  <si>
    <t>10004058</t>
  </si>
  <si>
    <t>+USD/-EUR 1.0818 18-03-24 (20) +106</t>
  </si>
  <si>
    <t>10001041</t>
  </si>
  <si>
    <t>+USD/-EUR 1.08296 27-02-24 (10) +98.8</t>
  </si>
  <si>
    <t>10001039</t>
  </si>
  <si>
    <t>+USD/-EUR 1.08345 25-03-24 (10) +98.5</t>
  </si>
  <si>
    <t>10004090</t>
  </si>
  <si>
    <t>10001049</t>
  </si>
  <si>
    <t>+USD/-EUR 1.08345 25-03-24 (20) +98.5</t>
  </si>
  <si>
    <t>10001051</t>
  </si>
  <si>
    <t>+USD/-EUR 1.0835 25-03-24 (12) +98</t>
  </si>
  <si>
    <t>10004092</t>
  </si>
  <si>
    <t>+USD/-EUR 1.0919 27-02-24 (10) +106</t>
  </si>
  <si>
    <t>10004011</t>
  </si>
  <si>
    <t>+USD/-EUR 1.0984 13-02-24 (10) +94</t>
  </si>
  <si>
    <t>10001367</t>
  </si>
  <si>
    <t>+USD/-EUR 1.1099 13-02-24 (10) +109</t>
  </si>
  <si>
    <t>10001363</t>
  </si>
  <si>
    <t>+USD/-EUR 1.1099 13-02-24 (12) +109</t>
  </si>
  <si>
    <t>10001361</t>
  </si>
  <si>
    <t>+USD/-EUR 1.11352 27-02-24 (10) +111</t>
  </si>
  <si>
    <t>10001019</t>
  </si>
  <si>
    <t>+USD/-EUR 1.11501 27-02-24 (20) +110.1</t>
  </si>
  <si>
    <t>10003983</t>
  </si>
  <si>
    <t>10001021</t>
  </si>
  <si>
    <t>+USD/-EUR 1.1171 12-02-24 (12) +111</t>
  </si>
  <si>
    <t>10003969</t>
  </si>
  <si>
    <t>+USD/-EUR 1.1176 12-02-24 (10) +111</t>
  </si>
  <si>
    <t>10003971</t>
  </si>
  <si>
    <t>+USD/-EUR 1.1176 12-02-24 (20) +111</t>
  </si>
  <si>
    <t>10001009</t>
  </si>
  <si>
    <t>+USD/-EUR 1.11762 12-02-24 (11) +111.2</t>
  </si>
  <si>
    <t>10001007</t>
  </si>
  <si>
    <t>+USD/-EUR 1.1308 18-01-24 (10) +102</t>
  </si>
  <si>
    <t>10003935</t>
  </si>
  <si>
    <t>10001001</t>
  </si>
  <si>
    <t>+USD/-EUR 1.1308 18-01-24 (20) +102</t>
  </si>
  <si>
    <t>10003939</t>
  </si>
  <si>
    <t>+USD/-EUR 1.1312 18-01-24 (12) +102</t>
  </si>
  <si>
    <t>10003937</t>
  </si>
  <si>
    <t>+USD/-GBP 1.21621 11-01-24 (10) +9.1</t>
  </si>
  <si>
    <t>10001374</t>
  </si>
  <si>
    <t>+USD/-GBP 1.22007 11-03-24 (11) +13.7</t>
  </si>
  <si>
    <t>10004114</t>
  </si>
  <si>
    <t>+USD/-GBP 1.268895 20-02-24 (11) -3.05</t>
  </si>
  <si>
    <t>10003989</t>
  </si>
  <si>
    <t>+USD/-GBP 1.269 20-02-24 (12) -3.2</t>
  </si>
  <si>
    <t>10003991</t>
  </si>
  <si>
    <t>+USD/-GBP 1.2692 11-03-24 (10) +1</t>
  </si>
  <si>
    <t>10001023</t>
  </si>
  <si>
    <t>+USD/-GBP 1.2692 20-02-24 (10) -3</t>
  </si>
  <si>
    <t>10003987</t>
  </si>
  <si>
    <t>+USD/-GBP 1.27056 11-01-24 (10) -12.4</t>
  </si>
  <si>
    <t>10000993</t>
  </si>
  <si>
    <t>10001349</t>
  </si>
  <si>
    <t>10003888</t>
  </si>
  <si>
    <t>10001348</t>
  </si>
  <si>
    <t>+USD/-GBP 1.27077 11-01-24 (12) -13.3</t>
  </si>
  <si>
    <t>10003886</t>
  </si>
  <si>
    <t>+USD/-GBP 1.2711 11-01-24 (11) -13</t>
  </si>
  <si>
    <t>10003884</t>
  </si>
  <si>
    <t>+USD/-JPY 139.172 16-01-24 (10) -377</t>
  </si>
  <si>
    <t>10003976</t>
  </si>
  <si>
    <t>SW0728__TELBOR3M/3.8_2</t>
  </si>
  <si>
    <t>10000036</t>
  </si>
  <si>
    <t>SW0928__TELBOR3M/4.21_12</t>
  </si>
  <si>
    <t>10000039</t>
  </si>
  <si>
    <t>SW0928__TELBOR3M/4.29_13</t>
  </si>
  <si>
    <t>10000040</t>
  </si>
  <si>
    <t>סה"כ חוזים עתידיים בחו"ל:</t>
  </si>
  <si>
    <t>NIKKEI 225 TOTAL RETURN</t>
  </si>
  <si>
    <t>10003228</t>
  </si>
  <si>
    <t>SPNASEUT INDX</t>
  </si>
  <si>
    <t>10003094</t>
  </si>
  <si>
    <t>SPTR TRS</t>
  </si>
  <si>
    <t>10003491</t>
  </si>
  <si>
    <t>TOPIX TOTAL RETURN INDEX JPY</t>
  </si>
  <si>
    <t>10003492</t>
  </si>
  <si>
    <t>BXTRNIFT</t>
  </si>
  <si>
    <t>10003757</t>
  </si>
  <si>
    <t>10003756</t>
  </si>
  <si>
    <t>10003789</t>
  </si>
  <si>
    <t>10003992</t>
  </si>
  <si>
    <t>SZCOMP</t>
  </si>
  <si>
    <t>10003957</t>
  </si>
  <si>
    <t>ISHARES IBOXX INV GR CORP BD</t>
  </si>
  <si>
    <t>US4642872422</t>
  </si>
  <si>
    <t>₪ / סה"כ מט"ח</t>
  </si>
  <si>
    <t>גורם 171</t>
  </si>
  <si>
    <t>גורם 155</t>
  </si>
  <si>
    <t>גורם 43</t>
  </si>
  <si>
    <t>גורם 183</t>
  </si>
  <si>
    <t>גורם 37</t>
  </si>
  <si>
    <t>גורם 105</t>
  </si>
  <si>
    <t>גורם 172</t>
  </si>
  <si>
    <t>גורם 35</t>
  </si>
  <si>
    <t>גורם 104</t>
  </si>
  <si>
    <t>גורם 189</t>
  </si>
  <si>
    <t>גורם 167</t>
  </si>
  <si>
    <t>גורם 190</t>
  </si>
  <si>
    <t>גורם 168</t>
  </si>
  <si>
    <t>גורם 184</t>
  </si>
  <si>
    <t>גורם 191</t>
  </si>
  <si>
    <t>גורם 176</t>
  </si>
  <si>
    <t>גורם 148</t>
  </si>
  <si>
    <t>גורם 181</t>
  </si>
  <si>
    <t>גורם 125</t>
  </si>
  <si>
    <t>גורם 173</t>
  </si>
  <si>
    <t>גורם 112</t>
  </si>
  <si>
    <t>גורם 153</t>
  </si>
  <si>
    <t>גורם 177</t>
  </si>
  <si>
    <t>גורם 161</t>
  </si>
  <si>
    <t>גורם 02</t>
  </si>
  <si>
    <t>גורם 01</t>
  </si>
  <si>
    <t>גורם 7</t>
  </si>
  <si>
    <t>גורם 80</t>
  </si>
  <si>
    <t>גורם 17</t>
  </si>
  <si>
    <t>גורם 29</t>
  </si>
  <si>
    <t>גורם 62</t>
  </si>
  <si>
    <t>גורם 63</t>
  </si>
  <si>
    <t>גורם 111</t>
  </si>
  <si>
    <t>גורם 144</t>
  </si>
  <si>
    <t>גורם 147</t>
  </si>
  <si>
    <t>גורם 156</t>
  </si>
  <si>
    <t>גורם 162</t>
  </si>
  <si>
    <t>גורם 185</t>
  </si>
  <si>
    <t>גורם 188</t>
  </si>
  <si>
    <t>גורם 26</t>
  </si>
  <si>
    <t>גורם 33</t>
  </si>
  <si>
    <t>גורם 64</t>
  </si>
  <si>
    <t>גורם 69</t>
  </si>
  <si>
    <t>*גורם 159</t>
  </si>
  <si>
    <t>גורם 103</t>
  </si>
  <si>
    <t>גורם 129</t>
  </si>
  <si>
    <t>גורם 130</t>
  </si>
  <si>
    <t>גורם 152</t>
  </si>
  <si>
    <t>גורם 158</t>
  </si>
  <si>
    <t>גורם 180</t>
  </si>
  <si>
    <t>גורם 187</t>
  </si>
  <si>
    <t>גורם 30</t>
  </si>
  <si>
    <t>גורם 40</t>
  </si>
  <si>
    <t>גורם 41</t>
  </si>
  <si>
    <t>גורם 47</t>
  </si>
  <si>
    <t>גורם 76</t>
  </si>
  <si>
    <t>גורם 77</t>
  </si>
  <si>
    <t>גורם 81</t>
  </si>
  <si>
    <t>גורם 90</t>
  </si>
  <si>
    <t>גורם 96</t>
  </si>
  <si>
    <t>גורם 154</t>
  </si>
  <si>
    <t>גורם 89</t>
  </si>
  <si>
    <t>*גורם 70</t>
  </si>
  <si>
    <t>גורם 117</t>
  </si>
  <si>
    <t>גורם 120</t>
  </si>
  <si>
    <t>גורם 135</t>
  </si>
  <si>
    <t>גורם 97</t>
  </si>
  <si>
    <t>גורם 178</t>
  </si>
  <si>
    <t>גורם 131</t>
  </si>
  <si>
    <t>גורם 102</t>
  </si>
  <si>
    <t>גורם 84</t>
  </si>
  <si>
    <t>גורם 100</t>
  </si>
  <si>
    <t>גורם 107</t>
  </si>
  <si>
    <t>גורם 110</t>
  </si>
  <si>
    <t>גורם 127</t>
  </si>
  <si>
    <t>גורם 133</t>
  </si>
  <si>
    <t>גורם 134</t>
  </si>
  <si>
    <t>גורם 138</t>
  </si>
  <si>
    <t>גורם 141</t>
  </si>
  <si>
    <t>גורם 142</t>
  </si>
  <si>
    <t>גורם 143</t>
  </si>
  <si>
    <t>גורם 146</t>
  </si>
  <si>
    <t>גורם 157</t>
  </si>
  <si>
    <t>גורם 160</t>
  </si>
  <si>
    <t>גורם 186</t>
  </si>
  <si>
    <t>*גורם 115</t>
  </si>
  <si>
    <t>10323</t>
  </si>
  <si>
    <t>364735039</t>
  </si>
  <si>
    <t>NR</t>
  </si>
  <si>
    <t>NV1239114</t>
  </si>
  <si>
    <t xml:space="preserve"> NR</t>
  </si>
  <si>
    <t>516100120</t>
  </si>
  <si>
    <t>אול יר אגח ה ל א סחיר</t>
  </si>
  <si>
    <t>נדל"ן מניב בחו"ל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</si>
</sst>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0.00000"/>
  </numFmts>
  <fonts count="21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charset val="177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3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  <xf numFmtId="43" fontId="19" fillId="0" borderId="0" applyFont="0" applyFill="0" applyBorder="0" applyAlignment="0" applyProtection="0"/>
    <xf numFmtId="9" fontId="20" fillId="0" borderId="0" applyFont="0" applyFill="0" applyBorder="0" applyAlignment="0" applyProtection="0"/>
  </cellStyleXfs>
  <cellXfs count="121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67" fontId="0" fillId="0" borderId="0" xfId="0" applyNumberFormat="1"/>
    <xf numFmtId="43" fontId="0" fillId="0" borderId="0" xfId="11" applyFont="1" applyFill="1" applyBorder="1" applyAlignment="1">
      <alignment horizontal="right" readingOrder="2"/>
    </xf>
    <xf numFmtId="43" fontId="0" fillId="0" borderId="0" xfId="11" applyFont="1" applyFill="1" applyBorder="1" applyAlignment="1">
      <alignment horizontal="right"/>
    </xf>
    <xf numFmtId="4" fontId="0" fillId="0" borderId="0" xfId="0" applyNumberFormat="1"/>
    <xf numFmtId="43" fontId="0" fillId="0" borderId="0" xfId="11" applyFont="1" applyFill="1" applyBorder="1"/>
    <xf numFmtId="14" fontId="0" fillId="0" borderId="0" xfId="0" applyNumberFormat="1"/>
    <xf numFmtId="43" fontId="0" fillId="0" borderId="0" xfId="11" applyFont="1" applyFill="1"/>
    <xf numFmtId="43" fontId="0" fillId="0" borderId="0" xfId="11" applyFont="1"/>
    <xf numFmtId="166" fontId="0" fillId="0" borderId="0" xfId="0" applyNumberFormat="1"/>
    <xf numFmtId="14" fontId="2" fillId="0" borderId="0" xfId="0" applyNumberFormat="1" applyFont="1" applyAlignment="1">
      <alignment horizontal="right"/>
    </xf>
    <xf numFmtId="0" fontId="1" fillId="0" borderId="0" xfId="0" applyFont="1"/>
    <xf numFmtId="14" fontId="2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14" fontId="18" fillId="0" borderId="0" xfId="0" applyNumberFormat="1" applyFont="1"/>
    <xf numFmtId="14" fontId="5" fillId="0" borderId="0" xfId="0" applyNumberFormat="1" applyFont="1" applyAlignment="1">
      <alignment horizontal="center"/>
    </xf>
    <xf numFmtId="0" fontId="0" fillId="0" borderId="0" xfId="0" applyAlignment="1">
      <alignment horizontal="right" readingOrder="2"/>
    </xf>
    <xf numFmtId="0" fontId="0" fillId="0" borderId="0" xfId="0" applyAlignment="1">
      <alignment horizontal="right" readingOrder="1"/>
    </xf>
    <xf numFmtId="0" fontId="0" fillId="0" borderId="0" xfId="0" applyNumberFormat="1"/>
    <xf numFmtId="10" fontId="18" fillId="4" borderId="0" xfId="12" applyNumberFormat="1" applyFont="1" applyFill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4" fontId="2" fillId="0" borderId="0" xfId="1" applyNumberFormat="1" applyFont="1" applyAlignment="1">
      <alignment horizontal="center"/>
    </xf>
  </cellXfs>
  <cellStyles count="13">
    <cellStyle name="Comma" xfId="11" builtinId="3"/>
    <cellStyle name="Comma 2" xfId="3" xr:uid="{00000000-0005-0000-0000-000000000000}"/>
    <cellStyle name="Currency [0] _1" xfId="4" xr:uid="{00000000-0005-0000-0000-000001000000}"/>
    <cellStyle name="Hyperlink 2" xfId="5" xr:uid="{00000000-0005-0000-0000-000003000000}"/>
    <cellStyle name="Normal" xfId="0" builtinId="0"/>
    <cellStyle name="Normal 11" xfId="6" xr:uid="{00000000-0005-0000-0000-000005000000}"/>
    <cellStyle name="Normal 2" xfId="7" xr:uid="{00000000-0005-0000-0000-000006000000}"/>
    <cellStyle name="Normal 3" xfId="8" xr:uid="{00000000-0005-0000-0000-000007000000}"/>
    <cellStyle name="Normal_2007-16618" xfId="1" xr:uid="{00000000-0005-0000-0000-000008000000}"/>
    <cellStyle name="Percent" xfId="12" builtinId="5"/>
    <cellStyle name="Percent 2" xfId="9" xr:uid="{00000000-0005-0000-0000-000009000000}"/>
    <cellStyle name="Text" xfId="10" xr:uid="{00000000-0005-0000-0000-00000A000000}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62"/>
  <sheetViews>
    <sheetView rightToLeft="1" tabSelected="1" workbookViewId="0">
      <selection activeCell="C5" sqref="C5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 s="16" customFormat="1">
      <c r="B1" s="2" t="s">
        <v>0</v>
      </c>
      <c r="C1" s="82">
        <v>45197</v>
      </c>
      <c r="D1" s="15"/>
    </row>
    <row r="2" spans="1:36" s="16" customFormat="1">
      <c r="B2" s="2" t="s">
        <v>1</v>
      </c>
      <c r="C2" s="12" t="s">
        <v>2085</v>
      </c>
      <c r="D2" s="15"/>
    </row>
    <row r="3" spans="1:36" s="16" customFormat="1">
      <c r="B3" s="2" t="s">
        <v>2</v>
      </c>
      <c r="C3" s="26" t="s">
        <v>2086</v>
      </c>
      <c r="D3" s="15"/>
    </row>
    <row r="4" spans="1:36" s="16" customFormat="1">
      <c r="B4" s="2" t="s">
        <v>3</v>
      </c>
      <c r="C4" s="83" t="s">
        <v>196</v>
      </c>
      <c r="D4" s="15"/>
    </row>
    <row r="6" spans="1:36" ht="26.25" customHeight="1">
      <c r="B6" s="104" t="s">
        <v>4</v>
      </c>
      <c r="C6" s="105"/>
      <c r="D6" s="106"/>
    </row>
    <row r="7" spans="1:36" s="3" customFormat="1">
      <c r="B7" s="4"/>
      <c r="C7" s="61" t="s">
        <v>5</v>
      </c>
      <c r="D7" s="62" t="s">
        <v>190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22034.1166098186</v>
      </c>
      <c r="D11" s="103">
        <f>C11/$C$42</f>
        <v>4.7612038893315424E-2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154666.27739446572</v>
      </c>
      <c r="D13" s="78">
        <f t="shared" ref="D13:D22" si="0">C13/$C$42</f>
        <v>0.33420794421629596</v>
      </c>
    </row>
    <row r="14" spans="1:36">
      <c r="A14" s="10" t="s">
        <v>13</v>
      </c>
      <c r="B14" s="70" t="s">
        <v>17</v>
      </c>
      <c r="C14" s="77">
        <v>0</v>
      </c>
      <c r="D14" s="78">
        <f t="shared" si="0"/>
        <v>0</v>
      </c>
    </row>
    <row r="15" spans="1:36">
      <c r="A15" s="10" t="s">
        <v>13</v>
      </c>
      <c r="B15" s="70" t="s">
        <v>18</v>
      </c>
      <c r="C15" s="77">
        <f>'אג"ח קונצרני'!R11</f>
        <v>185960.70185189374</v>
      </c>
      <c r="D15" s="78">
        <f t="shared" si="0"/>
        <v>0.4018299587856039</v>
      </c>
    </row>
    <row r="16" spans="1:36">
      <c r="A16" s="10" t="s">
        <v>13</v>
      </c>
      <c r="B16" s="70" t="s">
        <v>19</v>
      </c>
      <c r="C16" s="77">
        <v>1.1957720249438699</v>
      </c>
      <c r="D16" s="78">
        <f t="shared" si="0"/>
        <v>2.5838632502197142E-6</v>
      </c>
    </row>
    <row r="17" spans="1:4">
      <c r="A17" s="10" t="s">
        <v>13</v>
      </c>
      <c r="B17" s="70" t="s">
        <v>194</v>
      </c>
      <c r="C17" s="77">
        <v>13263.752962969738</v>
      </c>
      <c r="D17" s="78">
        <f t="shared" si="0"/>
        <v>2.8660750649873317E-2</v>
      </c>
    </row>
    <row r="18" spans="1:4">
      <c r="A18" s="10" t="s">
        <v>13</v>
      </c>
      <c r="B18" s="70" t="s">
        <v>20</v>
      </c>
      <c r="C18" s="77">
        <v>5692.20797548869</v>
      </c>
      <c r="D18" s="78">
        <f t="shared" si="0"/>
        <v>1.2299908923829508E-2</v>
      </c>
    </row>
    <row r="19" spans="1:4">
      <c r="A19" s="10" t="s">
        <v>13</v>
      </c>
      <c r="B19" s="70" t="s">
        <v>21</v>
      </c>
      <c r="C19" s="77">
        <v>6.7665399999999998E-5</v>
      </c>
      <c r="D19" s="78">
        <f t="shared" si="0"/>
        <v>1.4621360654395977E-10</v>
      </c>
    </row>
    <row r="20" spans="1:4">
      <c r="A20" s="10" t="s">
        <v>13</v>
      </c>
      <c r="B20" s="70" t="s">
        <v>22</v>
      </c>
      <c r="C20" s="77">
        <v>0</v>
      </c>
      <c r="D20" s="78">
        <f t="shared" si="0"/>
        <v>0</v>
      </c>
    </row>
    <row r="21" spans="1:4">
      <c r="A21" s="10" t="s">
        <v>13</v>
      </c>
      <c r="B21" s="70" t="s">
        <v>23</v>
      </c>
      <c r="C21" s="77">
        <v>-222.24738452467597</v>
      </c>
      <c r="D21" s="78">
        <f t="shared" si="0"/>
        <v>-4.8023940797387005E-4</v>
      </c>
    </row>
    <row r="22" spans="1:4">
      <c r="A22" s="10" t="s">
        <v>13</v>
      </c>
      <c r="B22" s="70" t="s">
        <v>24</v>
      </c>
      <c r="C22" s="77">
        <v>0</v>
      </c>
      <c r="D22" s="78">
        <f t="shared" si="0"/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f t="shared" ref="D24:D37" si="1">C24/$C$42</f>
        <v>0</v>
      </c>
    </row>
    <row r="25" spans="1:4">
      <c r="A25" s="10" t="s">
        <v>13</v>
      </c>
      <c r="B25" s="70" t="s">
        <v>27</v>
      </c>
      <c r="C25" s="77">
        <v>864.11273982</v>
      </c>
      <c r="D25" s="78">
        <f t="shared" si="1"/>
        <v>1.8672030335986274E-3</v>
      </c>
    </row>
    <row r="26" spans="1:4">
      <c r="A26" s="10" t="s">
        <v>13</v>
      </c>
      <c r="B26" s="70" t="s">
        <v>18</v>
      </c>
      <c r="C26" s="77">
        <f>'לא סחיר - אג"ח קונצרני'!P11</f>
        <v>7652.6268307425989</v>
      </c>
      <c r="D26" s="78">
        <f t="shared" si="1"/>
        <v>1.6536046021422297E-2</v>
      </c>
    </row>
    <row r="27" spans="1:4">
      <c r="A27" s="10" t="s">
        <v>13</v>
      </c>
      <c r="B27" s="70" t="s">
        <v>28</v>
      </c>
      <c r="C27" s="77">
        <v>843.3093333559101</v>
      </c>
      <c r="D27" s="78">
        <f t="shared" si="1"/>
        <v>1.8222503533881431E-3</v>
      </c>
    </row>
    <row r="28" spans="1:4">
      <c r="A28" s="10" t="s">
        <v>13</v>
      </c>
      <c r="B28" s="70" t="s">
        <v>29</v>
      </c>
      <c r="C28" s="77">
        <v>2206.0869326505886</v>
      </c>
      <c r="D28" s="78">
        <f t="shared" si="1"/>
        <v>4.7669847037384574E-3</v>
      </c>
    </row>
    <row r="29" spans="1:4">
      <c r="A29" s="10" t="s">
        <v>13</v>
      </c>
      <c r="B29" s="70" t="s">
        <v>30</v>
      </c>
      <c r="C29" s="77">
        <v>1.8323999999999999E-7</v>
      </c>
      <c r="D29" s="78">
        <f t="shared" si="1"/>
        <v>3.9595097735497296E-13</v>
      </c>
    </row>
    <row r="30" spans="1:4">
      <c r="A30" s="10" t="s">
        <v>13</v>
      </c>
      <c r="B30" s="70" t="s">
        <v>31</v>
      </c>
      <c r="C30" s="77">
        <v>-4.3392000000000001E-5</v>
      </c>
      <c r="D30" s="78">
        <f t="shared" si="1"/>
        <v>-9.3762850957143571E-11</v>
      </c>
    </row>
    <row r="31" spans="1:4">
      <c r="A31" s="10" t="s">
        <v>13</v>
      </c>
      <c r="B31" s="70" t="s">
        <v>32</v>
      </c>
      <c r="C31" s="77">
        <v>-1683.8359447629975</v>
      </c>
      <c r="D31" s="78">
        <f t="shared" si="1"/>
        <v>-3.6384877102943855E-3</v>
      </c>
    </row>
    <row r="32" spans="1:4">
      <c r="A32" s="10" t="s">
        <v>13</v>
      </c>
      <c r="B32" s="70" t="s">
        <v>33</v>
      </c>
      <c r="C32" s="77">
        <v>0</v>
      </c>
      <c r="D32" s="78">
        <f t="shared" si="1"/>
        <v>0</v>
      </c>
    </row>
    <row r="33" spans="1:7">
      <c r="A33" s="10" t="s">
        <v>13</v>
      </c>
      <c r="B33" s="69" t="s">
        <v>34</v>
      </c>
      <c r="C33" s="77">
        <v>69392.74050632352</v>
      </c>
      <c r="D33" s="78">
        <f t="shared" si="1"/>
        <v>0.149946100331908</v>
      </c>
    </row>
    <row r="34" spans="1:7">
      <c r="A34" s="10" t="s">
        <v>13</v>
      </c>
      <c r="B34" s="69" t="s">
        <v>35</v>
      </c>
      <c r="C34" s="77">
        <v>0</v>
      </c>
      <c r="D34" s="78">
        <f t="shared" si="1"/>
        <v>0</v>
      </c>
    </row>
    <row r="35" spans="1:7">
      <c r="A35" s="10" t="s">
        <v>13</v>
      </c>
      <c r="B35" s="69" t="s">
        <v>36</v>
      </c>
      <c r="C35" s="77">
        <v>403.22122000000002</v>
      </c>
      <c r="D35" s="78">
        <f t="shared" si="1"/>
        <v>8.7129358300188048E-4</v>
      </c>
    </row>
    <row r="36" spans="1:7">
      <c r="A36" s="10" t="s">
        <v>13</v>
      </c>
      <c r="B36" s="69" t="s">
        <v>37</v>
      </c>
      <c r="C36" s="77">
        <v>0</v>
      </c>
      <c r="D36" s="78">
        <f t="shared" si="1"/>
        <v>0</v>
      </c>
    </row>
    <row r="37" spans="1:7">
      <c r="A37" s="10" t="s">
        <v>13</v>
      </c>
      <c r="B37" s="69" t="s">
        <v>38</v>
      </c>
      <c r="C37" s="77">
        <v>1710.2961130368001</v>
      </c>
      <c r="D37" s="78">
        <f t="shared" si="1"/>
        <v>3.6956637061958762E-3</v>
      </c>
    </row>
    <row r="38" spans="1:7">
      <c r="A38" s="10"/>
      <c r="B38" s="71" t="s">
        <v>39</v>
      </c>
      <c r="C38" s="60"/>
      <c r="D38" s="60"/>
    </row>
    <row r="39" spans="1:7">
      <c r="A39" s="10" t="s">
        <v>13</v>
      </c>
      <c r="B39" s="72" t="s">
        <v>40</v>
      </c>
      <c r="C39" s="77">
        <v>0</v>
      </c>
      <c r="D39" s="78">
        <f t="shared" ref="D39:D42" si="2">C39/$C$42</f>
        <v>0</v>
      </c>
    </row>
    <row r="40" spans="1:7">
      <c r="A40" s="10" t="s">
        <v>13</v>
      </c>
      <c r="B40" s="72" t="s">
        <v>41</v>
      </c>
      <c r="C40" s="77">
        <v>0</v>
      </c>
      <c r="D40" s="78">
        <f t="shared" si="2"/>
        <v>0</v>
      </c>
    </row>
    <row r="41" spans="1:7">
      <c r="A41" s="10" t="s">
        <v>13</v>
      </c>
      <c r="B41" s="72" t="s">
        <v>42</v>
      </c>
      <c r="C41" s="77">
        <v>0</v>
      </c>
      <c r="D41" s="78">
        <f t="shared" si="2"/>
        <v>0</v>
      </c>
    </row>
    <row r="42" spans="1:7">
      <c r="B42" s="72" t="s">
        <v>43</v>
      </c>
      <c r="C42" s="77">
        <f>SUM(C11:C41)</f>
        <v>462784.56293775979</v>
      </c>
      <c r="D42" s="78">
        <f t="shared" si="2"/>
        <v>1</v>
      </c>
      <c r="F42" s="77"/>
      <c r="G42" s="120"/>
    </row>
    <row r="43" spans="1:7">
      <c r="A43" s="10" t="s">
        <v>13</v>
      </c>
      <c r="B43" s="73" t="s">
        <v>44</v>
      </c>
      <c r="C43" s="77">
        <f>'יתרת התחייבות להשקעה'!C11</f>
        <v>13366.805041916352</v>
      </c>
      <c r="D43" s="78">
        <f>C43/$C$42</f>
        <v>2.8883428948156299E-2</v>
      </c>
    </row>
    <row r="44" spans="1:7">
      <c r="B44" s="11" t="s">
        <v>197</v>
      </c>
    </row>
    <row r="45" spans="1:7">
      <c r="C45" s="13" t="s">
        <v>45</v>
      </c>
      <c r="D45" s="14" t="s">
        <v>46</v>
      </c>
    </row>
    <row r="46" spans="1:7">
      <c r="C46" s="13" t="s">
        <v>9</v>
      </c>
      <c r="D46" s="13" t="s">
        <v>10</v>
      </c>
    </row>
    <row r="47" spans="1:7">
      <c r="C47" t="s">
        <v>110</v>
      </c>
      <c r="D47" s="84">
        <v>4.0575000000000001</v>
      </c>
    </row>
    <row r="48" spans="1:7">
      <c r="C48" t="s">
        <v>120</v>
      </c>
      <c r="D48" s="84">
        <v>2.4618000000000002</v>
      </c>
    </row>
    <row r="49" spans="3:4">
      <c r="C49" t="s">
        <v>106</v>
      </c>
      <c r="D49" s="84">
        <v>3.8490000000000002</v>
      </c>
    </row>
    <row r="50" spans="3:4">
      <c r="C50" t="s">
        <v>200</v>
      </c>
      <c r="D50" s="84">
        <v>0.4909</v>
      </c>
    </row>
    <row r="51" spans="3:4">
      <c r="C51" t="s">
        <v>116</v>
      </c>
      <c r="D51" s="84">
        <v>2.8555000000000001</v>
      </c>
    </row>
    <row r="52" spans="3:4">
      <c r="C52" t="s">
        <v>198</v>
      </c>
      <c r="D52" s="84">
        <v>2.5780000000000001E-2</v>
      </c>
    </row>
    <row r="53" spans="3:4">
      <c r="C53" t="s">
        <v>201</v>
      </c>
      <c r="D53" s="84">
        <v>0.35849999999999999</v>
      </c>
    </row>
    <row r="54" spans="3:4">
      <c r="C54" t="s">
        <v>199</v>
      </c>
      <c r="D54" s="84">
        <v>0.34960000000000002</v>
      </c>
    </row>
    <row r="55" spans="3:4">
      <c r="C55" t="s">
        <v>113</v>
      </c>
      <c r="D55" s="84">
        <v>4.7003000000000004</v>
      </c>
    </row>
    <row r="56" spans="3:4">
      <c r="C56"/>
      <c r="D56"/>
    </row>
    <row r="57" spans="3:4">
      <c r="C57"/>
      <c r="D57"/>
    </row>
    <row r="58" spans="3:4">
      <c r="C58"/>
      <c r="D58"/>
    </row>
    <row r="59" spans="3:4">
      <c r="C59"/>
      <c r="D59"/>
    </row>
    <row r="60" spans="3:4">
      <c r="C60"/>
      <c r="D60"/>
    </row>
    <row r="61" spans="3:4">
      <c r="C61"/>
      <c r="D61"/>
    </row>
    <row r="62" spans="3:4">
      <c r="C62"/>
      <c r="D62"/>
    </row>
  </sheetData>
  <sortState xmlns:xlrd2="http://schemas.microsoft.com/office/spreadsheetml/2017/richdata2" ref="A47:BI62">
    <sortCondition ref="C47:C62"/>
  </sortState>
  <mergeCells count="1">
    <mergeCell ref="B6:D6"/>
  </mergeCells>
  <dataValidations count="1">
    <dataValidation allowBlank="1" showInputMessage="1" showErrorMessage="1" sqref="A1:XFD4" xr:uid="{BC3B8D8C-3C4D-4190-B562-1EA01AC75902}"/>
  </dataValidation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topLeftCell="A9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s="82">
        <v>45197</v>
      </c>
      <c r="E1" s="16"/>
    </row>
    <row r="2" spans="2:61">
      <c r="B2" s="2" t="s">
        <v>1</v>
      </c>
      <c r="C2" s="12" t="s">
        <v>2085</v>
      </c>
      <c r="E2" s="16"/>
    </row>
    <row r="3" spans="2:61">
      <c r="B3" s="2" t="s">
        <v>2</v>
      </c>
      <c r="C3" s="26" t="s">
        <v>2086</v>
      </c>
      <c r="E3" s="16"/>
    </row>
    <row r="4" spans="2:61">
      <c r="B4" s="2" t="s">
        <v>3</v>
      </c>
      <c r="C4" s="83" t="s">
        <v>196</v>
      </c>
      <c r="E4" s="16"/>
    </row>
    <row r="6" spans="2:61" ht="26.25" customHeight="1">
      <c r="B6" s="117" t="s">
        <v>68</v>
      </c>
      <c r="C6" s="118"/>
      <c r="D6" s="118"/>
      <c r="E6" s="118"/>
      <c r="F6" s="118"/>
      <c r="G6" s="118"/>
      <c r="H6" s="118"/>
      <c r="I6" s="118"/>
      <c r="J6" s="118"/>
      <c r="K6" s="118"/>
      <c r="L6" s="119"/>
    </row>
    <row r="7" spans="2:61" ht="26.25" customHeight="1">
      <c r="B7" s="117" t="s">
        <v>98</v>
      </c>
      <c r="C7" s="118"/>
      <c r="D7" s="118"/>
      <c r="E7" s="118"/>
      <c r="F7" s="118"/>
      <c r="G7" s="118"/>
      <c r="H7" s="118"/>
      <c r="I7" s="118"/>
      <c r="J7" s="118"/>
      <c r="K7" s="118"/>
      <c r="L7" s="119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186</v>
      </c>
      <c r="H8" s="28" t="s">
        <v>187</v>
      </c>
      <c r="I8" s="28" t="s">
        <v>56</v>
      </c>
      <c r="J8" s="28" t="s">
        <v>73</v>
      </c>
      <c r="K8" s="28" t="s">
        <v>57</v>
      </c>
      <c r="L8" s="36" t="s">
        <v>182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183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9" t="s">
        <v>202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1873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208</v>
      </c>
      <c r="C14" t="s">
        <v>208</v>
      </c>
      <c r="D14" s="16"/>
      <c r="E14" t="s">
        <v>208</v>
      </c>
      <c r="F14" t="s">
        <v>208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1874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208</v>
      </c>
      <c r="C16" t="s">
        <v>208</v>
      </c>
      <c r="D16" s="16"/>
      <c r="E16" t="s">
        <v>208</v>
      </c>
      <c r="F16" t="s">
        <v>208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1875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208</v>
      </c>
      <c r="C18" t="s">
        <v>208</v>
      </c>
      <c r="D18" s="16"/>
      <c r="E18" t="s">
        <v>208</v>
      </c>
      <c r="F18" t="s">
        <v>208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909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208</v>
      </c>
      <c r="C20" t="s">
        <v>208</v>
      </c>
      <c r="D20" s="16"/>
      <c r="E20" t="s">
        <v>208</v>
      </c>
      <c r="F20" t="s">
        <v>208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220</v>
      </c>
      <c r="C21" s="16"/>
      <c r="D21" s="16"/>
      <c r="E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s="79" t="s">
        <v>1873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208</v>
      </c>
      <c r="C23" t="s">
        <v>208</v>
      </c>
      <c r="D23" s="16"/>
      <c r="E23" t="s">
        <v>208</v>
      </c>
      <c r="F23" t="s">
        <v>208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1876</v>
      </c>
      <c r="C24" s="16"/>
      <c r="D24" s="16"/>
      <c r="E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208</v>
      </c>
      <c r="C25" t="s">
        <v>208</v>
      </c>
      <c r="D25" s="16"/>
      <c r="E25" t="s">
        <v>208</v>
      </c>
      <c r="F25" t="s">
        <v>208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1875</v>
      </c>
      <c r="C26" s="16"/>
      <c r="D26" s="16"/>
      <c r="E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208</v>
      </c>
      <c r="C27" t="s">
        <v>208</v>
      </c>
      <c r="D27" s="16"/>
      <c r="E27" t="s">
        <v>208</v>
      </c>
      <c r="F27" t="s">
        <v>208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1877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208</v>
      </c>
      <c r="C29" t="s">
        <v>208</v>
      </c>
      <c r="D29" s="16"/>
      <c r="E29" t="s">
        <v>208</v>
      </c>
      <c r="F29" t="s">
        <v>208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909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208</v>
      </c>
      <c r="C31" t="s">
        <v>208</v>
      </c>
      <c r="D31" s="16"/>
      <c r="E31" t="s">
        <v>208</v>
      </c>
      <c r="F31" t="s">
        <v>208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t="s">
        <v>222</v>
      </c>
      <c r="C32" s="16"/>
      <c r="D32" s="16"/>
      <c r="E32" s="16"/>
    </row>
    <row r="33" spans="2:5">
      <c r="B33" t="s">
        <v>316</v>
      </c>
      <c r="C33" s="16"/>
      <c r="D33" s="16"/>
      <c r="E33" s="16"/>
    </row>
    <row r="34" spans="2:5">
      <c r="B34" t="s">
        <v>317</v>
      </c>
      <c r="C34" s="16"/>
      <c r="D34" s="16"/>
      <c r="E34" s="16"/>
    </row>
    <row r="35" spans="2:5">
      <c r="B35" t="s">
        <v>318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activeCell="H25" sqref="H24:H25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2.28515625" style="16" bestFit="1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A1" s="16"/>
      <c r="B1" s="2" t="s">
        <v>0</v>
      </c>
      <c r="C1" s="82">
        <v>45197</v>
      </c>
      <c r="E1" s="16"/>
      <c r="K1" s="16"/>
      <c r="L1" s="16"/>
      <c r="M1" s="16"/>
      <c r="N1" s="16"/>
      <c r="O1" s="16"/>
      <c r="P1" s="16"/>
    </row>
    <row r="2" spans="1:60">
      <c r="A2" s="16"/>
      <c r="B2" s="2" t="s">
        <v>1</v>
      </c>
      <c r="C2" s="12" t="s">
        <v>2085</v>
      </c>
      <c r="E2" s="16"/>
      <c r="K2" s="16"/>
      <c r="L2" s="16"/>
      <c r="M2" s="16"/>
      <c r="N2" s="16"/>
      <c r="O2" s="16"/>
      <c r="P2" s="16"/>
    </row>
    <row r="3" spans="1:60">
      <c r="A3" s="16"/>
      <c r="B3" s="2" t="s">
        <v>2</v>
      </c>
      <c r="C3" s="26" t="s">
        <v>2086</v>
      </c>
      <c r="E3" s="16"/>
      <c r="K3" s="16"/>
      <c r="L3" s="16"/>
      <c r="M3" s="16"/>
      <c r="N3" s="16"/>
      <c r="O3" s="16"/>
      <c r="P3" s="16"/>
    </row>
    <row r="4" spans="1:60">
      <c r="A4" s="16"/>
      <c r="B4" s="2" t="s">
        <v>3</v>
      </c>
      <c r="C4" s="83" t="s">
        <v>196</v>
      </c>
      <c r="E4" s="16"/>
      <c r="K4" s="16"/>
      <c r="L4" s="16"/>
      <c r="M4" s="16"/>
      <c r="N4" s="16"/>
      <c r="O4" s="16"/>
      <c r="P4" s="16"/>
    </row>
    <row r="6" spans="1:60" ht="26.25" customHeight="1">
      <c r="B6" s="117" t="s">
        <v>68</v>
      </c>
      <c r="C6" s="118"/>
      <c r="D6" s="118"/>
      <c r="E6" s="118"/>
      <c r="F6" s="118"/>
      <c r="G6" s="118"/>
      <c r="H6" s="118"/>
      <c r="I6" s="118"/>
      <c r="J6" s="118"/>
      <c r="K6" s="119"/>
      <c r="BD6" s="16" t="s">
        <v>100</v>
      </c>
      <c r="BF6" s="16" t="s">
        <v>101</v>
      </c>
      <c r="BH6" s="19" t="s">
        <v>102</v>
      </c>
    </row>
    <row r="7" spans="1:60" ht="26.25" customHeight="1">
      <c r="B7" s="117" t="s">
        <v>103</v>
      </c>
      <c r="C7" s="118"/>
      <c r="D7" s="118"/>
      <c r="E7" s="118"/>
      <c r="F7" s="118"/>
      <c r="G7" s="118"/>
      <c r="H7" s="118"/>
      <c r="I7" s="118"/>
      <c r="J7" s="118"/>
      <c r="K7" s="119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186</v>
      </c>
      <c r="H8" s="28" t="s">
        <v>187</v>
      </c>
      <c r="I8" s="28" t="s">
        <v>56</v>
      </c>
      <c r="J8" s="28" t="s">
        <v>57</v>
      </c>
      <c r="K8" s="28" t="s">
        <v>182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183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20.68</v>
      </c>
      <c r="H11" s="25"/>
      <c r="I11" s="75">
        <v>-222.24738452467597</v>
      </c>
      <c r="J11" s="76">
        <v>1</v>
      </c>
      <c r="K11" s="76">
        <v>-5.0000000000000001E-4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202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208</v>
      </c>
      <c r="C13" t="s">
        <v>208</v>
      </c>
      <c r="D13" s="19"/>
      <c r="E13" t="s">
        <v>208</v>
      </c>
      <c r="F13" t="s">
        <v>208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220</v>
      </c>
      <c r="C14" s="19"/>
      <c r="D14" s="19"/>
      <c r="E14" s="19"/>
      <c r="F14" s="19"/>
      <c r="G14" s="81">
        <v>20.68</v>
      </c>
      <c r="H14" s="19"/>
      <c r="I14" s="81">
        <v>-222.24738452467597</v>
      </c>
      <c r="J14" s="80">
        <v>1</v>
      </c>
      <c r="K14" s="80">
        <v>-5.0000000000000001E-4</v>
      </c>
      <c r="BF14" s="16" t="s">
        <v>126</v>
      </c>
    </row>
    <row r="15" spans="1:60">
      <c r="B15" t="s">
        <v>1878</v>
      </c>
      <c r="C15" t="s">
        <v>1879</v>
      </c>
      <c r="D15" t="s">
        <v>123</v>
      </c>
      <c r="E15" t="s">
        <v>123</v>
      </c>
      <c r="F15" t="s">
        <v>106</v>
      </c>
      <c r="G15" s="77">
        <v>-0.01</v>
      </c>
      <c r="H15" s="77">
        <v>955.5</v>
      </c>
      <c r="I15" s="77">
        <v>6.4054249709999997E-2</v>
      </c>
      <c r="J15" s="78">
        <v>-2.9999999999999997E-4</v>
      </c>
      <c r="K15" s="78">
        <v>0</v>
      </c>
      <c r="BF15" s="16" t="s">
        <v>127</v>
      </c>
    </row>
    <row r="16" spans="1:60">
      <c r="B16" t="s">
        <v>1880</v>
      </c>
      <c r="C16" t="s">
        <v>1881</v>
      </c>
      <c r="D16" t="s">
        <v>123</v>
      </c>
      <c r="E16" t="s">
        <v>123</v>
      </c>
      <c r="F16" t="s">
        <v>106</v>
      </c>
      <c r="G16" s="77">
        <v>-0.01</v>
      </c>
      <c r="H16" s="77">
        <v>14859.75</v>
      </c>
      <c r="I16" s="77">
        <v>0.4910996858094</v>
      </c>
      <c r="J16" s="78">
        <v>-2.2000000000000001E-3</v>
      </c>
      <c r="K16" s="78">
        <v>0</v>
      </c>
      <c r="BF16" s="16" t="s">
        <v>128</v>
      </c>
    </row>
    <row r="17" spans="2:58">
      <c r="B17" t="s">
        <v>1882</v>
      </c>
      <c r="C17" t="s">
        <v>1883</v>
      </c>
      <c r="D17" t="s">
        <v>123</v>
      </c>
      <c r="E17" t="s">
        <v>123</v>
      </c>
      <c r="F17" t="s">
        <v>106</v>
      </c>
      <c r="G17" s="77">
        <v>-0.01</v>
      </c>
      <c r="H17" s="77">
        <v>4337.5</v>
      </c>
      <c r="I17" s="77">
        <v>0.32062553167949998</v>
      </c>
      <c r="J17" s="78">
        <v>-1.4E-3</v>
      </c>
      <c r="K17" s="78">
        <v>0</v>
      </c>
      <c r="BF17" s="16" t="s">
        <v>129</v>
      </c>
    </row>
    <row r="18" spans="2:58">
      <c r="B18" t="s">
        <v>1884</v>
      </c>
      <c r="C18" t="s">
        <v>1885</v>
      </c>
      <c r="D18" t="s">
        <v>123</v>
      </c>
      <c r="E18" t="s">
        <v>123</v>
      </c>
      <c r="F18" t="s">
        <v>198</v>
      </c>
      <c r="G18" s="77">
        <v>-0.01</v>
      </c>
      <c r="H18" s="77">
        <v>2340</v>
      </c>
      <c r="I18" s="77">
        <v>2.1475707085139999E-2</v>
      </c>
      <c r="J18" s="78">
        <v>-1E-4</v>
      </c>
      <c r="K18" s="78">
        <v>0</v>
      </c>
      <c r="BF18" s="16" t="s">
        <v>130</v>
      </c>
    </row>
    <row r="19" spans="2:58">
      <c r="B19" t="s">
        <v>1886</v>
      </c>
      <c r="C19" t="s">
        <v>1887</v>
      </c>
      <c r="D19" t="s">
        <v>123</v>
      </c>
      <c r="E19" t="s">
        <v>123</v>
      </c>
      <c r="F19" t="s">
        <v>106</v>
      </c>
      <c r="G19" s="77">
        <v>20.72</v>
      </c>
      <c r="H19" s="77">
        <v>111.328125</v>
      </c>
      <c r="I19" s="77">
        <v>-223.14463969895999</v>
      </c>
      <c r="J19" s="78">
        <v>1.004</v>
      </c>
      <c r="K19" s="78">
        <v>-5.0000000000000001E-4</v>
      </c>
      <c r="BF19" s="16" t="s">
        <v>131</v>
      </c>
    </row>
    <row r="20" spans="2:58">
      <c r="B20" t="s">
        <v>222</v>
      </c>
      <c r="C20" s="19"/>
      <c r="D20" s="19"/>
      <c r="E20" s="19"/>
      <c r="F20" s="19"/>
      <c r="G20" s="19"/>
      <c r="H20" s="19"/>
      <c r="BF20" s="16" t="s">
        <v>132</v>
      </c>
    </row>
    <row r="21" spans="2:58">
      <c r="B21" t="s">
        <v>316</v>
      </c>
      <c r="C21" s="19"/>
      <c r="D21" s="19"/>
      <c r="E21" s="19"/>
      <c r="F21" s="19"/>
      <c r="G21" s="19"/>
      <c r="H21" s="19"/>
      <c r="BF21" s="16" t="s">
        <v>123</v>
      </c>
    </row>
    <row r="22" spans="2:58">
      <c r="B22" t="s">
        <v>317</v>
      </c>
      <c r="C22" s="19"/>
      <c r="D22" s="19"/>
      <c r="E22" s="19"/>
      <c r="F22" s="19"/>
      <c r="G22" s="19"/>
      <c r="H22" s="19"/>
    </row>
    <row r="23" spans="2:58">
      <c r="B23" t="s">
        <v>318</v>
      </c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3"/>
  <sheetViews>
    <sheetView rightToLeft="1" topLeftCell="A18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s="82">
        <v>45197</v>
      </c>
    </row>
    <row r="2" spans="2:81">
      <c r="B2" s="2" t="s">
        <v>1</v>
      </c>
      <c r="C2" s="12" t="s">
        <v>2085</v>
      </c>
    </row>
    <row r="3" spans="2:81">
      <c r="B3" s="2" t="s">
        <v>2</v>
      </c>
      <c r="C3" s="26" t="s">
        <v>2086</v>
      </c>
    </row>
    <row r="4" spans="2:81">
      <c r="B4" s="2" t="s">
        <v>3</v>
      </c>
      <c r="C4" s="83" t="s">
        <v>196</v>
      </c>
    </row>
    <row r="6" spans="2:81" ht="26.25" customHeight="1">
      <c r="B6" s="117" t="s">
        <v>68</v>
      </c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9"/>
    </row>
    <row r="7" spans="2:81" ht="26.25" customHeight="1">
      <c r="B7" s="117" t="s">
        <v>133</v>
      </c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9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186</v>
      </c>
      <c r="M8" s="28" t="s">
        <v>187</v>
      </c>
      <c r="N8" s="28" t="s">
        <v>56</v>
      </c>
      <c r="O8" s="28" t="s">
        <v>73</v>
      </c>
      <c r="P8" s="28" t="s">
        <v>57</v>
      </c>
      <c r="Q8" s="36" t="s">
        <v>182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183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202</v>
      </c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81">
      <c r="B13" s="79" t="s">
        <v>1888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208</v>
      </c>
      <c r="C14" t="s">
        <v>208</v>
      </c>
      <c r="E14" t="s">
        <v>208</v>
      </c>
      <c r="H14" s="77">
        <v>0</v>
      </c>
      <c r="I14" t="s">
        <v>208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1889</v>
      </c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81">
      <c r="B16" t="s">
        <v>208</v>
      </c>
      <c r="C16" t="s">
        <v>208</v>
      </c>
      <c r="E16" t="s">
        <v>208</v>
      </c>
      <c r="H16" s="77">
        <v>0</v>
      </c>
      <c r="I16" t="s">
        <v>208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1890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1891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208</v>
      </c>
      <c r="C19" t="s">
        <v>208</v>
      </c>
      <c r="E19" t="s">
        <v>208</v>
      </c>
      <c r="H19" s="77">
        <v>0</v>
      </c>
      <c r="I19" t="s">
        <v>208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1892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208</v>
      </c>
      <c r="C21" t="s">
        <v>208</v>
      </c>
      <c r="E21" t="s">
        <v>208</v>
      </c>
      <c r="H21" s="77">
        <v>0</v>
      </c>
      <c r="I21" t="s">
        <v>208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1893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208</v>
      </c>
      <c r="C23" t="s">
        <v>208</v>
      </c>
      <c r="E23" t="s">
        <v>208</v>
      </c>
      <c r="H23" s="77">
        <v>0</v>
      </c>
      <c r="I23" t="s">
        <v>208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1894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208</v>
      </c>
      <c r="C25" t="s">
        <v>208</v>
      </c>
      <c r="E25" t="s">
        <v>208</v>
      </c>
      <c r="H25" s="77">
        <v>0</v>
      </c>
      <c r="I25" t="s">
        <v>208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220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1888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208</v>
      </c>
      <c r="C28" t="s">
        <v>208</v>
      </c>
      <c r="E28" t="s">
        <v>208</v>
      </c>
      <c r="H28" s="77">
        <v>0</v>
      </c>
      <c r="I28" t="s">
        <v>208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1889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208</v>
      </c>
      <c r="C30" t="s">
        <v>208</v>
      </c>
      <c r="E30" t="s">
        <v>208</v>
      </c>
      <c r="H30" s="77">
        <v>0</v>
      </c>
      <c r="I30" t="s">
        <v>208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1890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1891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208</v>
      </c>
      <c r="C33" t="s">
        <v>208</v>
      </c>
      <c r="E33" t="s">
        <v>208</v>
      </c>
      <c r="H33" s="77">
        <v>0</v>
      </c>
      <c r="I33" t="s">
        <v>208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1892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208</v>
      </c>
      <c r="C35" t="s">
        <v>208</v>
      </c>
      <c r="E35" t="s">
        <v>208</v>
      </c>
      <c r="H35" s="77">
        <v>0</v>
      </c>
      <c r="I35" t="s">
        <v>208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1893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208</v>
      </c>
      <c r="C37" t="s">
        <v>208</v>
      </c>
      <c r="E37" t="s">
        <v>208</v>
      </c>
      <c r="H37" s="77">
        <v>0</v>
      </c>
      <c r="I37" t="s">
        <v>208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1894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208</v>
      </c>
      <c r="C39" t="s">
        <v>208</v>
      </c>
      <c r="E39" t="s">
        <v>208</v>
      </c>
      <c r="H39" s="77">
        <v>0</v>
      </c>
      <c r="I39" t="s">
        <v>208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222</v>
      </c>
    </row>
    <row r="41" spans="2:17">
      <c r="B41" t="s">
        <v>316</v>
      </c>
    </row>
    <row r="42" spans="2:17">
      <c r="B42" t="s">
        <v>317</v>
      </c>
    </row>
    <row r="43" spans="2:17">
      <c r="B43" t="s">
        <v>318</v>
      </c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30"/>
  <sheetViews>
    <sheetView rightToLeft="1" topLeftCell="A8" workbookViewId="0">
      <selection sqref="A1:XFD4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s="82">
        <v>45197</v>
      </c>
      <c r="D1" s="15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</row>
    <row r="2" spans="2:72">
      <c r="B2" s="2" t="s">
        <v>1</v>
      </c>
      <c r="C2" s="12" t="s">
        <v>2085</v>
      </c>
      <c r="D2" s="15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</row>
    <row r="3" spans="2:72">
      <c r="B3" s="2" t="s">
        <v>2</v>
      </c>
      <c r="C3" s="26" t="s">
        <v>2086</v>
      </c>
      <c r="D3" s="15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</row>
    <row r="4" spans="2:72">
      <c r="B4" s="2" t="s">
        <v>3</v>
      </c>
      <c r="C4" s="83" t="s">
        <v>196</v>
      </c>
      <c r="D4" s="15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</row>
    <row r="6" spans="2:72" ht="26.25" customHeight="1">
      <c r="B6" s="117" t="s">
        <v>136</v>
      </c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9"/>
    </row>
    <row r="7" spans="2:72" ht="26.25" customHeight="1">
      <c r="B7" s="117" t="s">
        <v>69</v>
      </c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9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186</v>
      </c>
      <c r="L8" s="28" t="s">
        <v>187</v>
      </c>
      <c r="M8" s="28" t="s">
        <v>5</v>
      </c>
      <c r="N8" s="28" t="s">
        <v>73</v>
      </c>
      <c r="O8" s="28" t="s">
        <v>57</v>
      </c>
      <c r="P8" s="36" t="s">
        <v>182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183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202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1895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208</v>
      </c>
      <c r="C14" t="s">
        <v>208</v>
      </c>
      <c r="D14" t="s">
        <v>208</v>
      </c>
      <c r="G14" s="77">
        <v>0</v>
      </c>
      <c r="H14" t="s">
        <v>208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1896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208</v>
      </c>
      <c r="C16" t="s">
        <v>208</v>
      </c>
      <c r="D16" t="s">
        <v>208</v>
      </c>
      <c r="G16" s="77">
        <v>0</v>
      </c>
      <c r="H16" t="s">
        <v>208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1897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208</v>
      </c>
      <c r="C18" t="s">
        <v>208</v>
      </c>
      <c r="D18" t="s">
        <v>208</v>
      </c>
      <c r="G18" s="77">
        <v>0</v>
      </c>
      <c r="H18" t="s">
        <v>208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1898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208</v>
      </c>
      <c r="C20" t="s">
        <v>208</v>
      </c>
      <c r="D20" t="s">
        <v>208</v>
      </c>
      <c r="G20" s="77">
        <v>0</v>
      </c>
      <c r="H20" t="s">
        <v>208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909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208</v>
      </c>
      <c r="C22" t="s">
        <v>208</v>
      </c>
      <c r="D22" t="s">
        <v>208</v>
      </c>
      <c r="G22" s="77">
        <v>0</v>
      </c>
      <c r="H22" t="s">
        <v>208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220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311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208</v>
      </c>
      <c r="C25" t="s">
        <v>208</v>
      </c>
      <c r="D25" t="s">
        <v>208</v>
      </c>
      <c r="G25" s="77">
        <v>0</v>
      </c>
      <c r="H25" t="s">
        <v>208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1899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208</v>
      </c>
      <c r="C27" t="s">
        <v>208</v>
      </c>
      <c r="D27" t="s">
        <v>208</v>
      </c>
      <c r="G27" s="77">
        <v>0</v>
      </c>
      <c r="H27" t="s">
        <v>208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316</v>
      </c>
    </row>
    <row r="29" spans="2:16">
      <c r="B29" t="s">
        <v>317</v>
      </c>
    </row>
    <row r="30" spans="2:16">
      <c r="B30" t="s">
        <v>318</v>
      </c>
    </row>
  </sheetData>
  <mergeCells count="2">
    <mergeCell ref="B6:P6"/>
    <mergeCell ref="B7:P7"/>
  </mergeCells>
  <dataValidations count="1">
    <dataValidation allowBlank="1" showInputMessage="1" showErrorMessage="1" sqref="A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topLeftCell="C1" workbookViewId="0">
      <selection activeCell="L18" sqref="L1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s="82">
        <v>45197</v>
      </c>
      <c r="E1" s="16"/>
      <c r="F1" s="16"/>
    </row>
    <row r="2" spans="2:65">
      <c r="B2" s="2" t="s">
        <v>1</v>
      </c>
      <c r="C2" s="12" t="s">
        <v>2085</v>
      </c>
      <c r="E2" s="16"/>
      <c r="F2" s="16"/>
    </row>
    <row r="3" spans="2:65">
      <c r="B3" s="2" t="s">
        <v>2</v>
      </c>
      <c r="C3" s="26" t="s">
        <v>2086</v>
      </c>
      <c r="E3" s="16"/>
      <c r="F3" s="16"/>
    </row>
    <row r="4" spans="2:65">
      <c r="B4" s="2" t="s">
        <v>3</v>
      </c>
      <c r="C4" s="83" t="s">
        <v>196</v>
      </c>
      <c r="E4" s="16"/>
      <c r="F4" s="16"/>
    </row>
    <row r="6" spans="2:65" ht="26.25" customHeight="1">
      <c r="B6" s="117" t="s">
        <v>136</v>
      </c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9"/>
    </row>
    <row r="7" spans="2:65" ht="26.25" customHeight="1">
      <c r="B7" s="117" t="s">
        <v>82</v>
      </c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9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186</v>
      </c>
      <c r="O8" s="28" t="s">
        <v>187</v>
      </c>
      <c r="P8" s="28" t="s">
        <v>5</v>
      </c>
      <c r="Q8" s="28" t="s">
        <v>73</v>
      </c>
      <c r="R8" s="28" t="s">
        <v>57</v>
      </c>
      <c r="S8" s="36" t="s">
        <v>182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183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5">
        <v>1</v>
      </c>
      <c r="K11" s="7"/>
      <c r="L11" s="7"/>
      <c r="M11" s="76">
        <v>0</v>
      </c>
      <c r="N11" s="75">
        <v>224503.18</v>
      </c>
      <c r="O11" s="7"/>
      <c r="P11" s="75">
        <v>864.11273982</v>
      </c>
      <c r="Q11" s="7"/>
      <c r="R11" s="76">
        <v>1</v>
      </c>
      <c r="S11" s="76">
        <v>1.9E-3</v>
      </c>
      <c r="T11" s="35"/>
      <c r="BJ11" s="16"/>
      <c r="BM11" s="16"/>
    </row>
    <row r="12" spans="2:65">
      <c r="B12" s="79" t="s">
        <v>202</v>
      </c>
      <c r="D12" s="16"/>
      <c r="E12" s="16"/>
      <c r="F12" s="16"/>
      <c r="J12" s="81">
        <v>1</v>
      </c>
      <c r="M12" s="80">
        <v>0</v>
      </c>
      <c r="N12" s="81">
        <v>224503.18</v>
      </c>
      <c r="P12" s="81">
        <v>864.11273982</v>
      </c>
      <c r="R12" s="80">
        <v>1</v>
      </c>
      <c r="S12" s="80">
        <v>1.9E-3</v>
      </c>
    </row>
    <row r="13" spans="2:65">
      <c r="B13" s="79" t="s">
        <v>1900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208</v>
      </c>
      <c r="C14" t="s">
        <v>208</v>
      </c>
      <c r="D14" s="16"/>
      <c r="E14" s="16"/>
      <c r="F14" t="s">
        <v>208</v>
      </c>
      <c r="G14" t="s">
        <v>208</v>
      </c>
      <c r="J14" s="77">
        <v>0</v>
      </c>
      <c r="K14" t="s">
        <v>208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1901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208</v>
      </c>
      <c r="C16" t="s">
        <v>208</v>
      </c>
      <c r="D16" s="16"/>
      <c r="E16" s="16"/>
      <c r="F16" t="s">
        <v>208</v>
      </c>
      <c r="G16" t="s">
        <v>208</v>
      </c>
      <c r="J16" s="77">
        <v>0</v>
      </c>
      <c r="K16" t="s">
        <v>208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321</v>
      </c>
      <c r="D17" s="16"/>
      <c r="E17" s="16"/>
      <c r="F17" s="16"/>
      <c r="J17" s="81">
        <v>1</v>
      </c>
      <c r="M17" s="80">
        <v>0</v>
      </c>
      <c r="N17" s="81">
        <v>224503.18</v>
      </c>
      <c r="P17" s="81">
        <v>864.11273982</v>
      </c>
      <c r="R17" s="80">
        <v>1</v>
      </c>
      <c r="S17" s="80">
        <v>1.9E-3</v>
      </c>
    </row>
    <row r="18" spans="2:19">
      <c r="B18" t="s">
        <v>1902</v>
      </c>
      <c r="C18" t="s">
        <v>1903</v>
      </c>
      <c r="D18" t="s">
        <v>123</v>
      </c>
      <c r="E18" t="s">
        <v>906</v>
      </c>
      <c r="F18" t="s">
        <v>714</v>
      </c>
      <c r="G18" t="s">
        <v>668</v>
      </c>
      <c r="H18" t="s">
        <v>2113</v>
      </c>
      <c r="I18" s="89">
        <v>45169</v>
      </c>
      <c r="J18" s="77">
        <v>1</v>
      </c>
      <c r="K18" t="s">
        <v>106</v>
      </c>
      <c r="L18" s="78">
        <v>6.2649999999999997E-2</v>
      </c>
      <c r="M18" s="78">
        <v>6.2649999999999997E-2</v>
      </c>
      <c r="N18" s="77">
        <v>224503.18</v>
      </c>
      <c r="O18" s="77">
        <v>100.14</v>
      </c>
      <c r="P18" s="77">
        <v>864.11273982</v>
      </c>
      <c r="Q18" s="78">
        <v>0</v>
      </c>
      <c r="R18" s="78">
        <v>1</v>
      </c>
      <c r="S18" s="78">
        <v>1.9E-3</v>
      </c>
    </row>
    <row r="19" spans="2:19">
      <c r="B19" s="79" t="s">
        <v>909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208</v>
      </c>
      <c r="C20" t="s">
        <v>208</v>
      </c>
      <c r="D20" s="16"/>
      <c r="E20" s="16"/>
      <c r="F20" t="s">
        <v>208</v>
      </c>
      <c r="G20" t="s">
        <v>208</v>
      </c>
      <c r="J20" s="77">
        <v>0</v>
      </c>
      <c r="K20" t="s">
        <v>208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220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1904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208</v>
      </c>
      <c r="C23" t="s">
        <v>208</v>
      </c>
      <c r="D23" s="16"/>
      <c r="E23" s="16"/>
      <c r="F23" t="s">
        <v>208</v>
      </c>
      <c r="G23" t="s">
        <v>208</v>
      </c>
      <c r="J23" s="77">
        <v>0</v>
      </c>
      <c r="K23" t="s">
        <v>208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1905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208</v>
      </c>
      <c r="C25" t="s">
        <v>208</v>
      </c>
      <c r="D25" s="16"/>
      <c r="E25" s="16"/>
      <c r="F25" t="s">
        <v>208</v>
      </c>
      <c r="G25" t="s">
        <v>208</v>
      </c>
      <c r="J25" s="77">
        <v>0</v>
      </c>
      <c r="K25" t="s">
        <v>208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222</v>
      </c>
      <c r="D26" s="16"/>
      <c r="E26" s="16"/>
      <c r="F26" s="16"/>
    </row>
    <row r="27" spans="2:19">
      <c r="B27" t="s">
        <v>316</v>
      </c>
      <c r="D27" s="16"/>
      <c r="E27" s="16"/>
      <c r="F27" s="16"/>
    </row>
    <row r="28" spans="2:19">
      <c r="B28" t="s">
        <v>317</v>
      </c>
      <c r="D28" s="16"/>
      <c r="E28" s="16"/>
      <c r="F28" s="16"/>
    </row>
    <row r="29" spans="2:19">
      <c r="B29" t="s">
        <v>318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9"/>
  <sheetViews>
    <sheetView rightToLeft="1" topLeftCell="A8" workbookViewId="0">
      <selection activeCell="S32" sqref="S3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s="82">
        <v>45197</v>
      </c>
      <c r="E1" s="16"/>
    </row>
    <row r="2" spans="2:81">
      <c r="B2" s="2" t="s">
        <v>1</v>
      </c>
      <c r="C2" s="12" t="s">
        <v>2085</v>
      </c>
      <c r="E2" s="16"/>
    </row>
    <row r="3" spans="2:81">
      <c r="B3" s="2" t="s">
        <v>2</v>
      </c>
      <c r="C3" s="26" t="s">
        <v>2086</v>
      </c>
      <c r="E3" s="16"/>
    </row>
    <row r="4" spans="2:81">
      <c r="B4" s="2" t="s">
        <v>3</v>
      </c>
      <c r="C4" s="83" t="s">
        <v>196</v>
      </c>
      <c r="E4" s="16"/>
    </row>
    <row r="6" spans="2:81" ht="26.25" customHeight="1">
      <c r="B6" s="117" t="s">
        <v>136</v>
      </c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9"/>
    </row>
    <row r="7" spans="2:81" ht="26.25" customHeight="1">
      <c r="B7" s="117" t="s">
        <v>89</v>
      </c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9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186</v>
      </c>
      <c r="O8" s="28" t="s">
        <v>187</v>
      </c>
      <c r="P8" s="28" t="s">
        <v>5</v>
      </c>
      <c r="Q8" s="28" t="s">
        <v>73</v>
      </c>
      <c r="R8" s="28" t="s">
        <v>57</v>
      </c>
      <c r="S8" s="36" t="s">
        <v>182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183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5">
        <v>5.29</v>
      </c>
      <c r="K11" s="7"/>
      <c r="L11" s="7"/>
      <c r="M11" s="76">
        <v>4.1700000000000001E-2</v>
      </c>
      <c r="N11" s="75">
        <f>N12+N37</f>
        <v>7084314.3200000012</v>
      </c>
      <c r="O11" s="7"/>
      <c r="P11" s="75">
        <f>P12+P37</f>
        <v>7652.6268307425989</v>
      </c>
      <c r="Q11" s="7"/>
      <c r="R11" s="76">
        <f>P11/$P$11</f>
        <v>1</v>
      </c>
      <c r="S11" s="76">
        <f>P11/'סכום נכסי הקרן'!$C$42</f>
        <v>1.6536046021422297E-2</v>
      </c>
      <c r="T11" s="35"/>
      <c r="BZ11" s="16"/>
      <c r="CC11" s="16"/>
    </row>
    <row r="12" spans="2:81">
      <c r="B12" s="79" t="s">
        <v>202</v>
      </c>
      <c r="C12" s="16"/>
      <c r="D12" s="16"/>
      <c r="E12" s="16"/>
      <c r="J12" s="81">
        <v>4.8499999999999996</v>
      </c>
      <c r="M12" s="80">
        <v>4.0599999999999997E-2</v>
      </c>
      <c r="N12" s="81">
        <f>N13+N23+N33+N35</f>
        <v>6878199.6100000013</v>
      </c>
      <c r="P12" s="81">
        <f>P13+P23+P33+P35</f>
        <v>7210.775606613297</v>
      </c>
      <c r="R12" s="80">
        <f t="shared" ref="R12:R42" si="0">P12/$P$11</f>
        <v>0.94226149609774901</v>
      </c>
      <c r="S12" s="80">
        <f>P12/'סכום נכסי הקרן'!$C$42</f>
        <v>1.5581279463686603E-2</v>
      </c>
    </row>
    <row r="13" spans="2:81">
      <c r="B13" s="79" t="s">
        <v>1900</v>
      </c>
      <c r="C13" s="16"/>
      <c r="D13" s="16"/>
      <c r="E13" s="16"/>
      <c r="J13" s="81">
        <v>6.9</v>
      </c>
      <c r="M13" s="80">
        <v>2.98E-2</v>
      </c>
      <c r="N13" s="81">
        <f>SUM(N14:N22)</f>
        <v>3267530.8400000008</v>
      </c>
      <c r="P13" s="81">
        <f>SUM(P14:P22)</f>
        <v>3916.619713311331</v>
      </c>
      <c r="R13" s="80">
        <f t="shared" si="0"/>
        <v>0.51180069274739071</v>
      </c>
      <c r="S13" s="80">
        <f>P13/'סכום נכסי הקרן'!$C$42</f>
        <v>8.463159809066664E-3</v>
      </c>
    </row>
    <row r="14" spans="2:81">
      <c r="B14" t="s">
        <v>1906</v>
      </c>
      <c r="C14" t="s">
        <v>1907</v>
      </c>
      <c r="D14" t="s">
        <v>123</v>
      </c>
      <c r="E14" t="s">
        <v>338</v>
      </c>
      <c r="F14" t="s">
        <v>127</v>
      </c>
      <c r="G14" t="s">
        <v>205</v>
      </c>
      <c r="H14" t="s">
        <v>206</v>
      </c>
      <c r="I14" s="89">
        <v>39076</v>
      </c>
      <c r="J14" s="77">
        <v>5.73</v>
      </c>
      <c r="K14" t="s">
        <v>102</v>
      </c>
      <c r="L14" s="78">
        <v>4.9000000000000002E-2</v>
      </c>
      <c r="M14" s="78">
        <v>2.7900000000000001E-2</v>
      </c>
      <c r="N14" s="77">
        <v>576170.63</v>
      </c>
      <c r="O14" s="77">
        <v>156.16999999999999</v>
      </c>
      <c r="P14" s="77">
        <v>899.80567287099996</v>
      </c>
      <c r="Q14" s="78">
        <v>4.0000000000000002E-4</v>
      </c>
      <c r="R14" s="78">
        <f t="shared" si="0"/>
        <v>0.11758128192743514</v>
      </c>
      <c r="S14" s="78">
        <f>P14/'סכום נכסי הקרן'!$C$42</f>
        <v>1.9443294892098971E-3</v>
      </c>
      <c r="W14" s="95"/>
    </row>
    <row r="15" spans="2:81">
      <c r="B15" t="s">
        <v>1908</v>
      </c>
      <c r="C15" t="s">
        <v>1909</v>
      </c>
      <c r="D15" t="s">
        <v>123</v>
      </c>
      <c r="E15" t="s">
        <v>338</v>
      </c>
      <c r="F15" t="s">
        <v>127</v>
      </c>
      <c r="G15" t="s">
        <v>205</v>
      </c>
      <c r="H15" t="s">
        <v>206</v>
      </c>
      <c r="I15" s="89">
        <v>40738</v>
      </c>
      <c r="J15" s="77">
        <v>10.050000000000001</v>
      </c>
      <c r="K15" t="s">
        <v>102</v>
      </c>
      <c r="L15" s="78">
        <v>4.1000000000000002E-2</v>
      </c>
      <c r="M15" s="78">
        <v>2.8400000000000002E-2</v>
      </c>
      <c r="N15" s="77">
        <v>1130757.8400000001</v>
      </c>
      <c r="O15" s="77">
        <v>131.02000000000001</v>
      </c>
      <c r="P15" s="77">
        <v>1481.5189219680001</v>
      </c>
      <c r="Q15" s="78">
        <v>2.9999999999999997E-4</v>
      </c>
      <c r="R15" s="78">
        <f t="shared" si="0"/>
        <v>0.19359612780494562</v>
      </c>
      <c r="S15" s="78">
        <f>P15/'סכום נכסי הקרן'!$C$42</f>
        <v>3.2013144789517331E-3</v>
      </c>
      <c r="W15" s="95"/>
    </row>
    <row r="16" spans="2:81">
      <c r="B16" t="s">
        <v>1910</v>
      </c>
      <c r="C16" t="s">
        <v>1911</v>
      </c>
      <c r="D16" t="s">
        <v>123</v>
      </c>
      <c r="E16" t="s">
        <v>1912</v>
      </c>
      <c r="F16" t="s">
        <v>714</v>
      </c>
      <c r="G16" t="s">
        <v>328</v>
      </c>
      <c r="H16" t="s">
        <v>149</v>
      </c>
      <c r="I16" s="89">
        <v>42795</v>
      </c>
      <c r="J16" s="77">
        <v>5.53</v>
      </c>
      <c r="K16" t="s">
        <v>102</v>
      </c>
      <c r="L16" s="78">
        <v>2.1399999999999999E-2</v>
      </c>
      <c r="M16" s="78">
        <v>2.29E-2</v>
      </c>
      <c r="N16" s="77">
        <v>354677.39</v>
      </c>
      <c r="O16" s="77">
        <v>112.12</v>
      </c>
      <c r="P16" s="77">
        <v>397.66428966799998</v>
      </c>
      <c r="Q16" s="78">
        <v>8.9999999999999998E-4</v>
      </c>
      <c r="R16" s="78">
        <f t="shared" si="0"/>
        <v>5.1964416724265029E-2</v>
      </c>
      <c r="S16" s="78">
        <f>P16/'סכום נכסי הקרן'!$C$42</f>
        <v>8.5928598642881287E-4</v>
      </c>
      <c r="W16" s="95"/>
    </row>
    <row r="17" spans="2:23">
      <c r="B17" t="s">
        <v>1913</v>
      </c>
      <c r="C17" t="s">
        <v>1914</v>
      </c>
      <c r="D17" t="s">
        <v>123</v>
      </c>
      <c r="E17" t="s">
        <v>326</v>
      </c>
      <c r="F17" t="s">
        <v>327</v>
      </c>
      <c r="G17" t="s">
        <v>379</v>
      </c>
      <c r="H17" t="s">
        <v>206</v>
      </c>
      <c r="I17" s="89">
        <v>36489</v>
      </c>
      <c r="J17" s="77">
        <v>2.83</v>
      </c>
      <c r="K17" t="s">
        <v>102</v>
      </c>
      <c r="L17" s="78">
        <v>6.0499999999999998E-2</v>
      </c>
      <c r="M17" s="78">
        <v>2.0500000000000001E-2</v>
      </c>
      <c r="N17" s="77">
        <v>222.13</v>
      </c>
      <c r="O17" s="77">
        <v>171.97</v>
      </c>
      <c r="P17" s="77">
        <v>0.38199696100000002</v>
      </c>
      <c r="Q17" s="78">
        <v>0</v>
      </c>
      <c r="R17" s="78">
        <f t="shared" si="0"/>
        <v>4.9917102904510979E-5</v>
      </c>
      <c r="S17" s="78">
        <f>P17/'סכום נכסי הקרן'!$C$42</f>
        <v>8.2543151088506613E-7</v>
      </c>
      <c r="W17" s="95"/>
    </row>
    <row r="18" spans="2:23">
      <c r="B18" t="s">
        <v>1915</v>
      </c>
      <c r="C18" t="s">
        <v>1916</v>
      </c>
      <c r="D18" t="s">
        <v>123</v>
      </c>
      <c r="E18" t="s">
        <v>369</v>
      </c>
      <c r="F18" t="s">
        <v>127</v>
      </c>
      <c r="G18" t="s">
        <v>354</v>
      </c>
      <c r="H18" t="s">
        <v>149</v>
      </c>
      <c r="I18" s="89">
        <v>39084</v>
      </c>
      <c r="J18" s="77">
        <v>1.68</v>
      </c>
      <c r="K18" t="s">
        <v>102</v>
      </c>
      <c r="L18" s="78">
        <v>5.6000000000000001E-2</v>
      </c>
      <c r="M18" s="78">
        <v>2.7699999999999999E-2</v>
      </c>
      <c r="N18" s="77">
        <v>106860.43</v>
      </c>
      <c r="O18" s="77">
        <v>142.79</v>
      </c>
      <c r="P18" s="77">
        <v>152.586007997</v>
      </c>
      <c r="Q18" s="78">
        <v>2.0000000000000001E-4</v>
      </c>
      <c r="R18" s="78">
        <f t="shared" si="0"/>
        <v>1.9939036800281727E-2</v>
      </c>
      <c r="S18" s="78">
        <f>P18/'סכום נכסי הקרן'!$C$42</f>
        <v>3.2971283015229138E-4</v>
      </c>
      <c r="W18" s="95"/>
    </row>
    <row r="19" spans="2:23">
      <c r="B19" t="s">
        <v>1917</v>
      </c>
      <c r="C19" t="s">
        <v>1918</v>
      </c>
      <c r="D19" t="s">
        <v>123</v>
      </c>
      <c r="E19" t="s">
        <v>1919</v>
      </c>
      <c r="F19" t="s">
        <v>127</v>
      </c>
      <c r="G19" t="s">
        <v>493</v>
      </c>
      <c r="H19" t="s">
        <v>206</v>
      </c>
      <c r="I19" s="89">
        <v>45152</v>
      </c>
      <c r="J19" s="77">
        <v>3.66</v>
      </c>
      <c r="K19" t="s">
        <v>102</v>
      </c>
      <c r="L19" s="78">
        <v>3.6400000000000002E-2</v>
      </c>
      <c r="M19" s="78">
        <v>3.7199999999999997E-2</v>
      </c>
      <c r="N19" s="77">
        <v>258097.76</v>
      </c>
      <c r="O19" s="77">
        <v>101.03</v>
      </c>
      <c r="P19" s="77">
        <v>260.75616692800003</v>
      </c>
      <c r="Q19" s="78">
        <v>5.0000000000000001E-4</v>
      </c>
      <c r="R19" s="78">
        <f t="shared" si="0"/>
        <v>3.4074073216333309E-2</v>
      </c>
      <c r="S19" s="78">
        <f>P19/'סכום נכסי הקרן'!$C$42</f>
        <v>5.6345044284260043E-4</v>
      </c>
      <c r="W19" s="95"/>
    </row>
    <row r="20" spans="2:23">
      <c r="B20" t="s">
        <v>1920</v>
      </c>
      <c r="C20" t="s">
        <v>1921</v>
      </c>
      <c r="D20" t="s">
        <v>123</v>
      </c>
      <c r="E20" t="s">
        <v>1922</v>
      </c>
      <c r="F20" t="s">
        <v>327</v>
      </c>
      <c r="G20" t="s">
        <v>505</v>
      </c>
      <c r="H20" t="s">
        <v>149</v>
      </c>
      <c r="I20" s="89">
        <v>44381</v>
      </c>
      <c r="J20" s="77">
        <v>2.73</v>
      </c>
      <c r="K20" t="s">
        <v>102</v>
      </c>
      <c r="L20" s="78">
        <v>8.5000000000000006E-3</v>
      </c>
      <c r="M20" s="78">
        <v>4.3799999999999999E-2</v>
      </c>
      <c r="N20" s="77">
        <v>322622.2</v>
      </c>
      <c r="O20" s="77">
        <v>100.11</v>
      </c>
      <c r="P20" s="77">
        <v>322.97708441999998</v>
      </c>
      <c r="Q20" s="78">
        <v>1E-3</v>
      </c>
      <c r="R20" s="78">
        <f t="shared" si="0"/>
        <v>4.2204734604661079E-2</v>
      </c>
      <c r="S20" s="78">
        <f>P20/'סכום נכסי הקרן'!$C$42</f>
        <v>6.978994337445897E-4</v>
      </c>
      <c r="W20" s="95"/>
    </row>
    <row r="21" spans="2:23">
      <c r="B21" t="s">
        <v>2025</v>
      </c>
      <c r="C21" t="s">
        <v>2026</v>
      </c>
      <c r="D21" t="s">
        <v>123</v>
      </c>
      <c r="E21" t="s">
        <v>2922</v>
      </c>
      <c r="F21" t="s">
        <v>128</v>
      </c>
      <c r="G21" t="s">
        <v>2919</v>
      </c>
      <c r="H21" t="s">
        <v>209</v>
      </c>
      <c r="I21" s="89">
        <v>45132</v>
      </c>
      <c r="J21" s="87">
        <v>2.62</v>
      </c>
      <c r="K21" t="s">
        <v>102</v>
      </c>
      <c r="L21" s="92">
        <v>4.2500000000000003E-2</v>
      </c>
      <c r="M21" s="92">
        <v>4.5699999999999998E-2</v>
      </c>
      <c r="N21" s="87">
        <v>381430.15</v>
      </c>
      <c r="O21" s="87">
        <v>100.36</v>
      </c>
      <c r="P21" s="87">
        <v>382.68886949500001</v>
      </c>
      <c r="Q21" s="92">
        <v>1.6999999999999999E-3</v>
      </c>
      <c r="R21" s="92">
        <f t="shared" si="0"/>
        <v>5.0007517413189283E-2</v>
      </c>
      <c r="S21" s="92">
        <f>P21/'סכום נכסי הקרן'!$C$42</f>
        <v>8.2692660936157473E-4</v>
      </c>
      <c r="W21" s="95"/>
    </row>
    <row r="22" spans="2:23">
      <c r="B22" t="s">
        <v>1923</v>
      </c>
      <c r="C22" t="s">
        <v>1924</v>
      </c>
      <c r="D22" t="s">
        <v>123</v>
      </c>
      <c r="E22" t="s">
        <v>1925</v>
      </c>
      <c r="F22" t="s">
        <v>112</v>
      </c>
      <c r="G22" t="s">
        <v>2919</v>
      </c>
      <c r="H22" t="s">
        <v>209</v>
      </c>
      <c r="I22" s="89">
        <v>39104</v>
      </c>
      <c r="J22" s="77">
        <v>2.59</v>
      </c>
      <c r="K22" t="s">
        <v>102</v>
      </c>
      <c r="L22" s="78">
        <v>5.6000000000000001E-2</v>
      </c>
      <c r="M22" s="78">
        <v>5.74E-2</v>
      </c>
      <c r="N22" s="77">
        <v>136692.31</v>
      </c>
      <c r="O22" s="77">
        <v>13.344352000000001</v>
      </c>
      <c r="P22" s="77">
        <v>18.240703003331198</v>
      </c>
      <c r="Q22" s="78">
        <v>4.0000000000000002E-4</v>
      </c>
      <c r="R22" s="78">
        <f t="shared" si="0"/>
        <v>2.3835871533750392E-3</v>
      </c>
      <c r="S22" s="78">
        <f>P22/'סכום נכסי הקרן'!$C$42</f>
        <v>3.9415106864280609E-5</v>
      </c>
      <c r="W22" s="95"/>
    </row>
    <row r="23" spans="2:23">
      <c r="B23" s="79" t="s">
        <v>1901</v>
      </c>
      <c r="C23" s="16"/>
      <c r="D23" s="16"/>
      <c r="E23" s="16"/>
      <c r="J23" s="81">
        <v>2.2999999999999998</v>
      </c>
      <c r="M23" s="80">
        <v>5.3900000000000003E-2</v>
      </c>
      <c r="N23" s="81">
        <f>SUM(N24:N32)</f>
        <v>3607663.95</v>
      </c>
      <c r="P23" s="81">
        <f>SUM(P24:P32)</f>
        <v>3281.9507660864119</v>
      </c>
      <c r="R23" s="80">
        <f t="shared" si="0"/>
        <v>0.42886590953343751</v>
      </c>
      <c r="S23" s="80">
        <f>P23/'סכום נכסי הקרן'!$C$42</f>
        <v>7.0917464170640538E-3</v>
      </c>
    </row>
    <row r="24" spans="2:23">
      <c r="B24" t="s">
        <v>1926</v>
      </c>
      <c r="C24" t="s">
        <v>1927</v>
      </c>
      <c r="D24" t="s">
        <v>123</v>
      </c>
      <c r="E24" t="s">
        <v>1912</v>
      </c>
      <c r="F24" t="s">
        <v>714</v>
      </c>
      <c r="G24" t="s">
        <v>328</v>
      </c>
      <c r="H24" t="s">
        <v>149</v>
      </c>
      <c r="I24" s="89">
        <v>42795</v>
      </c>
      <c r="J24" s="77">
        <v>1.42</v>
      </c>
      <c r="K24" t="s">
        <v>102</v>
      </c>
      <c r="L24" s="78">
        <v>2.5000000000000001E-2</v>
      </c>
      <c r="M24" s="78">
        <v>5.1999999999999998E-2</v>
      </c>
      <c r="N24" s="77">
        <v>600862.51</v>
      </c>
      <c r="O24" s="77">
        <v>96.47</v>
      </c>
      <c r="P24" s="77">
        <v>579.65206339700001</v>
      </c>
      <c r="Q24" s="78">
        <v>1.5E-3</v>
      </c>
      <c r="R24" s="78">
        <f t="shared" si="0"/>
        <v>7.574550232455951E-2</v>
      </c>
      <c r="S24" s="78">
        <f>P24/'סכום נכסי הקרן'!$C$42</f>
        <v>1.2525311123546656E-3</v>
      </c>
      <c r="W24" s="95"/>
    </row>
    <row r="25" spans="2:23">
      <c r="B25" t="s">
        <v>1928</v>
      </c>
      <c r="C25" t="s">
        <v>1929</v>
      </c>
      <c r="D25" t="s">
        <v>123</v>
      </c>
      <c r="E25" t="s">
        <v>1912</v>
      </c>
      <c r="F25" t="s">
        <v>714</v>
      </c>
      <c r="G25" t="s">
        <v>328</v>
      </c>
      <c r="H25" t="s">
        <v>149</v>
      </c>
      <c r="I25" s="89">
        <v>42795</v>
      </c>
      <c r="J25" s="77">
        <v>5.0999999999999996</v>
      </c>
      <c r="K25" t="s">
        <v>102</v>
      </c>
      <c r="L25" s="78">
        <v>3.7400000000000003E-2</v>
      </c>
      <c r="M25" s="78">
        <v>5.3999999999999999E-2</v>
      </c>
      <c r="N25" s="77">
        <v>241671.21</v>
      </c>
      <c r="O25" s="77">
        <v>92.4</v>
      </c>
      <c r="P25" s="77">
        <v>223.30419803999999</v>
      </c>
      <c r="Q25" s="78">
        <v>4.0000000000000002E-4</v>
      </c>
      <c r="R25" s="78">
        <f t="shared" si="0"/>
        <v>2.9180071494265047E-2</v>
      </c>
      <c r="S25" s="78">
        <f>P25/'סכום נכסי הקרן'!$C$42</f>
        <v>4.825230051375597E-4</v>
      </c>
      <c r="W25" s="95"/>
    </row>
    <row r="26" spans="2:23">
      <c r="B26" t="s">
        <v>2027</v>
      </c>
      <c r="C26" t="s">
        <v>2028</v>
      </c>
      <c r="D26" t="s">
        <v>123</v>
      </c>
      <c r="E26" t="s">
        <v>326</v>
      </c>
      <c r="F26" t="s">
        <v>327</v>
      </c>
      <c r="G26" t="s">
        <v>205</v>
      </c>
      <c r="H26" t="s">
        <v>206</v>
      </c>
      <c r="I26" s="89">
        <v>45141</v>
      </c>
      <c r="J26" s="87">
        <v>2.9</v>
      </c>
      <c r="K26" t="s">
        <v>102</v>
      </c>
      <c r="L26" s="92">
        <v>7.0499999999999993E-2</v>
      </c>
      <c r="M26" s="92">
        <v>6.8099999999999994E-2</v>
      </c>
      <c r="N26" s="87">
        <v>449903.87</v>
      </c>
      <c r="O26" s="87">
        <v>100.13</v>
      </c>
      <c r="P26" s="87">
        <v>450.30878348300001</v>
      </c>
      <c r="Q26" s="92">
        <v>8.9999999999999998E-4</v>
      </c>
      <c r="R26" s="92">
        <f t="shared" si="0"/>
        <v>5.8843687722233119E-2</v>
      </c>
      <c r="S26" s="92">
        <f>P26/'סכום נכסי הקרן'!$C$42</f>
        <v>9.7304192824504898E-4</v>
      </c>
      <c r="W26" s="95"/>
    </row>
    <row r="27" spans="2:23">
      <c r="B27" t="s">
        <v>1930</v>
      </c>
      <c r="C27" t="s">
        <v>1931</v>
      </c>
      <c r="D27" t="s">
        <v>123</v>
      </c>
      <c r="E27" t="s">
        <v>1932</v>
      </c>
      <c r="F27" t="s">
        <v>342</v>
      </c>
      <c r="G27" t="s">
        <v>395</v>
      </c>
      <c r="H27" t="s">
        <v>149</v>
      </c>
      <c r="I27" s="89">
        <v>42598</v>
      </c>
      <c r="J27" s="77">
        <v>2.4500000000000002</v>
      </c>
      <c r="K27" t="s">
        <v>102</v>
      </c>
      <c r="L27" s="78">
        <v>3.1E-2</v>
      </c>
      <c r="M27" s="78">
        <v>5.5599999999999997E-2</v>
      </c>
      <c r="N27" s="77">
        <v>680445.89</v>
      </c>
      <c r="O27" s="77">
        <v>95.15</v>
      </c>
      <c r="P27" s="77">
        <v>647.44426433499996</v>
      </c>
      <c r="Q27" s="78">
        <v>1E-3</v>
      </c>
      <c r="R27" s="78">
        <f t="shared" si="0"/>
        <v>8.4604186072950449E-2</v>
      </c>
      <c r="S27" s="78">
        <f>P27/'סכום נכסי הקרן'!$C$42</f>
        <v>1.399018714507284E-3</v>
      </c>
      <c r="W27" s="95"/>
    </row>
    <row r="28" spans="2:23">
      <c r="B28" t="s">
        <v>1933</v>
      </c>
      <c r="C28" t="s">
        <v>1934</v>
      </c>
      <c r="D28" t="s">
        <v>123</v>
      </c>
      <c r="E28" t="s">
        <v>1156</v>
      </c>
      <c r="F28" t="s">
        <v>696</v>
      </c>
      <c r="G28" t="s">
        <v>493</v>
      </c>
      <c r="H28" t="s">
        <v>206</v>
      </c>
      <c r="I28" s="89">
        <v>44007</v>
      </c>
      <c r="J28" s="77">
        <v>3.68</v>
      </c>
      <c r="K28" t="s">
        <v>102</v>
      </c>
      <c r="L28" s="78">
        <v>3.3500000000000002E-2</v>
      </c>
      <c r="M28" s="78">
        <v>6.8400000000000002E-2</v>
      </c>
      <c r="N28" s="77">
        <v>435953.31</v>
      </c>
      <c r="O28" s="77">
        <v>89.17</v>
      </c>
      <c r="P28" s="77">
        <v>388.73956652700002</v>
      </c>
      <c r="Q28" s="78">
        <v>5.0000000000000001E-4</v>
      </c>
      <c r="R28" s="78">
        <f t="shared" si="0"/>
        <v>5.0798186704378648E-2</v>
      </c>
      <c r="S28" s="78">
        <f>P28/'סכום נכסי הקרן'!$C$42</f>
        <v>8.4000115314840753E-4</v>
      </c>
      <c r="W28" s="95"/>
    </row>
    <row r="29" spans="2:23">
      <c r="B29" t="s">
        <v>1935</v>
      </c>
      <c r="C29" t="s">
        <v>1936</v>
      </c>
      <c r="D29" t="s">
        <v>123</v>
      </c>
      <c r="E29" t="s">
        <v>1937</v>
      </c>
      <c r="F29" t="s">
        <v>342</v>
      </c>
      <c r="G29" t="s">
        <v>572</v>
      </c>
      <c r="H29" t="s">
        <v>206</v>
      </c>
      <c r="I29" s="89">
        <v>43310</v>
      </c>
      <c r="J29" s="77">
        <v>1.19</v>
      </c>
      <c r="K29" t="s">
        <v>102</v>
      </c>
      <c r="L29" s="78">
        <v>3.5499999999999997E-2</v>
      </c>
      <c r="M29" s="78">
        <v>6.1499999999999999E-2</v>
      </c>
      <c r="N29" s="77">
        <v>490949.84</v>
      </c>
      <c r="O29" s="77">
        <v>97.96</v>
      </c>
      <c r="P29" s="77">
        <v>480.93446326399999</v>
      </c>
      <c r="Q29" s="78">
        <v>1.8E-3</v>
      </c>
      <c r="R29" s="78">
        <f t="shared" si="0"/>
        <v>6.2845670369285581E-2</v>
      </c>
      <c r="S29" s="78">
        <f>P29/'סכום נכסי הקרן'!$C$42</f>
        <v>1.039218897473642E-3</v>
      </c>
      <c r="W29" s="95"/>
    </row>
    <row r="30" spans="2:23">
      <c r="B30" t="s">
        <v>1938</v>
      </c>
      <c r="C30" t="s">
        <v>1939</v>
      </c>
      <c r="D30" t="s">
        <v>123</v>
      </c>
      <c r="E30" t="s">
        <v>1940</v>
      </c>
      <c r="F30" t="s">
        <v>128</v>
      </c>
      <c r="G30" t="s">
        <v>579</v>
      </c>
      <c r="H30" t="s">
        <v>149</v>
      </c>
      <c r="I30" s="89">
        <v>45122</v>
      </c>
      <c r="J30" s="77">
        <v>4.16</v>
      </c>
      <c r="K30" t="s">
        <v>102</v>
      </c>
      <c r="L30" s="78">
        <v>7.3099999999999998E-2</v>
      </c>
      <c r="M30" s="78">
        <v>7.8700000000000006E-2</v>
      </c>
      <c r="N30" s="77">
        <v>233785.64</v>
      </c>
      <c r="O30" s="77">
        <v>99.305300000000003</v>
      </c>
      <c r="P30" s="77">
        <v>232.16153115892001</v>
      </c>
      <c r="Q30" s="78">
        <v>0</v>
      </c>
      <c r="R30" s="78">
        <f t="shared" si="0"/>
        <v>3.0337495384756847E-2</v>
      </c>
      <c r="S30" s="78">
        <f>P30/'סכום נכסי הקרן'!$C$42</f>
        <v>5.0166221985702576E-4</v>
      </c>
    </row>
    <row r="31" spans="2:23">
      <c r="B31" t="s">
        <v>1941</v>
      </c>
      <c r="C31" t="s">
        <v>1942</v>
      </c>
      <c r="D31" t="s">
        <v>123</v>
      </c>
      <c r="E31" t="s">
        <v>700</v>
      </c>
      <c r="F31" t="s">
        <v>640</v>
      </c>
      <c r="G31" t="s">
        <v>2919</v>
      </c>
      <c r="H31" t="s">
        <v>209</v>
      </c>
      <c r="I31" s="89">
        <v>45046</v>
      </c>
      <c r="J31" s="77">
        <v>0.01</v>
      </c>
      <c r="K31" t="s">
        <v>102</v>
      </c>
      <c r="L31" s="78">
        <v>0</v>
      </c>
      <c r="M31" s="78">
        <v>1E-4</v>
      </c>
      <c r="N31" s="77">
        <v>473049.87</v>
      </c>
      <c r="O31" s="77">
        <v>59</v>
      </c>
      <c r="P31" s="77">
        <v>279.09942330000001</v>
      </c>
      <c r="Q31" s="78">
        <v>8.0000000000000004E-4</v>
      </c>
      <c r="R31" s="78">
        <f t="shared" si="0"/>
        <v>3.6471061437202815E-2</v>
      </c>
      <c r="S31" s="78">
        <f>P31/'סכום נכסי הקרן'!$C$42</f>
        <v>6.0308715037570579E-4</v>
      </c>
      <c r="W31" s="95"/>
    </row>
    <row r="32" spans="2:23">
      <c r="B32" t="s">
        <v>2923</v>
      </c>
      <c r="C32">
        <v>9556</v>
      </c>
      <c r="D32" t="s">
        <v>123</v>
      </c>
      <c r="E32" t="s">
        <v>700</v>
      </c>
      <c r="F32" t="s">
        <v>2924</v>
      </c>
      <c r="G32" t="s">
        <v>2919</v>
      </c>
      <c r="H32" t="s">
        <v>209</v>
      </c>
      <c r="I32" s="89">
        <v>45046</v>
      </c>
      <c r="J32" s="87">
        <v>0</v>
      </c>
      <c r="K32" t="s">
        <v>102</v>
      </c>
      <c r="L32" s="92">
        <v>0</v>
      </c>
      <c r="M32" s="92">
        <v>0</v>
      </c>
      <c r="N32" s="87">
        <v>1041.81</v>
      </c>
      <c r="O32" s="87">
        <v>29.41732</v>
      </c>
      <c r="P32" s="87">
        <v>0.30647258149200002</v>
      </c>
      <c r="Q32" s="92">
        <v>0</v>
      </c>
      <c r="R32" s="78">
        <f t="shared" ref="R32" si="1">P32/$P$11</f>
        <v>4.0048023805475488E-5</v>
      </c>
      <c r="S32" s="78">
        <f>P32/'סכום נכסי הקרן'!$C$42</f>
        <v>6.6223596471435826E-7</v>
      </c>
      <c r="W32" s="95"/>
    </row>
    <row r="33" spans="2:23">
      <c r="B33" s="79" t="s">
        <v>321</v>
      </c>
      <c r="C33" s="16"/>
      <c r="D33" s="16"/>
      <c r="E33" s="16"/>
      <c r="J33" s="81">
        <v>1.92</v>
      </c>
      <c r="M33" s="80">
        <v>6.1699999999999998E-2</v>
      </c>
      <c r="N33" s="81">
        <v>3004.82</v>
      </c>
      <c r="P33" s="81">
        <v>12.205127215554</v>
      </c>
      <c r="R33" s="80">
        <f t="shared" si="0"/>
        <v>1.5948938169208539E-3</v>
      </c>
      <c r="S33" s="80">
        <f>P33/'סכום נכסי הקרן'!$C$42</f>
        <v>2.6373237555885106E-5</v>
      </c>
    </row>
    <row r="34" spans="2:23">
      <c r="B34" t="s">
        <v>1943</v>
      </c>
      <c r="C34" t="s">
        <v>1944</v>
      </c>
      <c r="D34" t="s">
        <v>123</v>
      </c>
      <c r="E34" t="s">
        <v>1945</v>
      </c>
      <c r="F34" t="s">
        <v>112</v>
      </c>
      <c r="G34" t="s">
        <v>354</v>
      </c>
      <c r="H34" t="s">
        <v>149</v>
      </c>
      <c r="I34" s="89">
        <v>38118</v>
      </c>
      <c r="J34" s="77">
        <v>1.92</v>
      </c>
      <c r="K34" t="s">
        <v>106</v>
      </c>
      <c r="L34" s="78">
        <v>7.9699999999999993E-2</v>
      </c>
      <c r="M34" s="78">
        <v>6.1699999999999998E-2</v>
      </c>
      <c r="N34" s="77">
        <v>3004.82</v>
      </c>
      <c r="O34" s="77">
        <v>105.53</v>
      </c>
      <c r="P34" s="77">
        <v>12.205127215554</v>
      </c>
      <c r="Q34" s="78">
        <v>0</v>
      </c>
      <c r="R34" s="78">
        <f t="shared" si="0"/>
        <v>1.5948938169208539E-3</v>
      </c>
      <c r="S34" s="78">
        <f>P34/'סכום נכסי הקרן'!$C$42</f>
        <v>2.6373237555885106E-5</v>
      </c>
      <c r="W34" s="95"/>
    </row>
    <row r="35" spans="2:23">
      <c r="B35" s="79" t="s">
        <v>909</v>
      </c>
      <c r="C35" s="16"/>
      <c r="D35" s="16"/>
      <c r="E35" s="16"/>
      <c r="J35" s="81">
        <v>0</v>
      </c>
      <c r="M35" s="80">
        <v>0</v>
      </c>
      <c r="N35" s="81">
        <v>0</v>
      </c>
      <c r="P35" s="81">
        <v>0</v>
      </c>
      <c r="R35" s="80">
        <f t="shared" si="0"/>
        <v>0</v>
      </c>
      <c r="S35" s="80">
        <f>P35/'סכום נכסי הקרן'!$C$42</f>
        <v>0</v>
      </c>
    </row>
    <row r="36" spans="2:23">
      <c r="B36" t="s">
        <v>208</v>
      </c>
      <c r="C36" t="s">
        <v>208</v>
      </c>
      <c r="D36" s="16"/>
      <c r="E36" s="16"/>
      <c r="F36" t="s">
        <v>208</v>
      </c>
      <c r="G36" t="s">
        <v>208</v>
      </c>
      <c r="J36" s="77">
        <v>0</v>
      </c>
      <c r="K36" t="s">
        <v>208</v>
      </c>
      <c r="L36" s="78">
        <v>0</v>
      </c>
      <c r="M36" s="78">
        <v>0</v>
      </c>
      <c r="N36" s="77">
        <v>0</v>
      </c>
      <c r="O36" s="77">
        <v>0</v>
      </c>
      <c r="P36" s="77">
        <v>0</v>
      </c>
      <c r="Q36" s="78">
        <v>0</v>
      </c>
      <c r="R36" s="78">
        <f t="shared" si="0"/>
        <v>0</v>
      </c>
      <c r="S36" s="78">
        <f>P36/'סכום נכסי הקרן'!$C$42</f>
        <v>0</v>
      </c>
    </row>
    <row r="37" spans="2:23">
      <c r="B37" s="79" t="s">
        <v>220</v>
      </c>
      <c r="C37" s="16"/>
      <c r="D37" s="16"/>
      <c r="E37" s="16"/>
      <c r="J37" s="81">
        <v>11.62</v>
      </c>
      <c r="M37" s="80">
        <v>5.7099999999999998E-2</v>
      </c>
      <c r="N37" s="81">
        <v>206114.71</v>
      </c>
      <c r="P37" s="81">
        <v>441.85122412930201</v>
      </c>
      <c r="R37" s="80">
        <f t="shared" si="0"/>
        <v>5.7738503902250972E-2</v>
      </c>
      <c r="S37" s="80">
        <f>P37/'סכום נכסי הקרן'!$C$42</f>
        <v>9.5476655773569282E-4</v>
      </c>
    </row>
    <row r="38" spans="2:23">
      <c r="B38" s="79" t="s">
        <v>322</v>
      </c>
      <c r="C38" s="16"/>
      <c r="D38" s="16"/>
      <c r="E38" s="16"/>
      <c r="J38" s="81">
        <v>0</v>
      </c>
      <c r="M38" s="80">
        <v>0</v>
      </c>
      <c r="N38" s="81">
        <v>0</v>
      </c>
      <c r="P38" s="81">
        <v>0</v>
      </c>
      <c r="R38" s="80">
        <f t="shared" si="0"/>
        <v>0</v>
      </c>
      <c r="S38" s="80">
        <f>P38/'סכום נכסי הקרן'!$C$42</f>
        <v>0</v>
      </c>
    </row>
    <row r="39" spans="2:23">
      <c r="B39" t="s">
        <v>208</v>
      </c>
      <c r="C39" t="s">
        <v>208</v>
      </c>
      <c r="D39" s="16"/>
      <c r="E39" s="16"/>
      <c r="F39" t="s">
        <v>208</v>
      </c>
      <c r="G39" t="s">
        <v>208</v>
      </c>
      <c r="J39" s="77">
        <v>0</v>
      </c>
      <c r="K39" t="s">
        <v>208</v>
      </c>
      <c r="L39" s="78">
        <v>0</v>
      </c>
      <c r="M39" s="78">
        <v>0</v>
      </c>
      <c r="N39" s="77">
        <v>0</v>
      </c>
      <c r="O39" s="77">
        <v>0</v>
      </c>
      <c r="P39" s="77">
        <v>0</v>
      </c>
      <c r="Q39" s="78">
        <v>0</v>
      </c>
      <c r="R39" s="78">
        <f t="shared" si="0"/>
        <v>0</v>
      </c>
      <c r="S39" s="78">
        <f>P39/'סכום נכסי הקרן'!$C$42</f>
        <v>0</v>
      </c>
    </row>
    <row r="40" spans="2:23">
      <c r="B40" s="79" t="s">
        <v>323</v>
      </c>
      <c r="C40" s="16"/>
      <c r="D40" s="16"/>
      <c r="E40" s="16"/>
      <c r="J40" s="81">
        <v>11.62</v>
      </c>
      <c r="M40" s="80">
        <v>5.7099999999999998E-2</v>
      </c>
      <c r="N40" s="81">
        <v>206114.71</v>
      </c>
      <c r="P40" s="81">
        <v>441.85122412930201</v>
      </c>
      <c r="R40" s="80">
        <f t="shared" si="0"/>
        <v>5.7738503902250972E-2</v>
      </c>
      <c r="S40" s="80">
        <f>P40/'סכום נכסי הקרן'!$C$42</f>
        <v>9.5476655773569282E-4</v>
      </c>
    </row>
    <row r="41" spans="2:23">
      <c r="B41" t="s">
        <v>1946</v>
      </c>
      <c r="C41" t="s">
        <v>1947</v>
      </c>
      <c r="D41" t="s">
        <v>123</v>
      </c>
      <c r="E41"/>
      <c r="F41" t="s">
        <v>1663</v>
      </c>
      <c r="G41" t="s">
        <v>1041</v>
      </c>
      <c r="H41" t="s">
        <v>314</v>
      </c>
      <c r="I41" s="89">
        <v>44255</v>
      </c>
      <c r="J41" s="77">
        <v>13.66</v>
      </c>
      <c r="K41" t="s">
        <v>116</v>
      </c>
      <c r="L41" s="78">
        <v>4.5600000000000002E-2</v>
      </c>
      <c r="M41" s="78">
        <v>4.9099999999999998E-2</v>
      </c>
      <c r="N41" s="77">
        <v>110913.36</v>
      </c>
      <c r="O41" s="77">
        <v>71.84</v>
      </c>
      <c r="P41" s="77">
        <v>227.52669066643199</v>
      </c>
      <c r="Q41" s="78">
        <v>6.9999999999999999E-4</v>
      </c>
      <c r="R41" s="78">
        <f t="shared" si="0"/>
        <v>2.973184184970289E-2</v>
      </c>
      <c r="S41" s="78">
        <f>P41/'סכום נכסי הקרן'!$C$42</f>
        <v>4.9164710512833638E-4</v>
      </c>
    </row>
    <row r="42" spans="2:23">
      <c r="B42" t="s">
        <v>1948</v>
      </c>
      <c r="C42" t="s">
        <v>1949</v>
      </c>
      <c r="D42" t="s">
        <v>123</v>
      </c>
      <c r="E42"/>
      <c r="F42" t="s">
        <v>1663</v>
      </c>
      <c r="G42" t="s">
        <v>1107</v>
      </c>
      <c r="H42" t="s">
        <v>2141</v>
      </c>
      <c r="I42" s="89">
        <v>44255</v>
      </c>
      <c r="J42" s="77">
        <v>9.4600000000000009</v>
      </c>
      <c r="K42" t="s">
        <v>116</v>
      </c>
      <c r="L42" s="78">
        <v>3.95E-2</v>
      </c>
      <c r="M42" s="78">
        <v>6.5600000000000006E-2</v>
      </c>
      <c r="N42" s="77">
        <v>95201.35</v>
      </c>
      <c r="O42" s="77">
        <v>78.84</v>
      </c>
      <c r="P42" s="77">
        <v>214.32453346286999</v>
      </c>
      <c r="Q42" s="78">
        <v>2.0000000000000001E-4</v>
      </c>
      <c r="R42" s="78">
        <f t="shared" si="0"/>
        <v>2.8006662052548075E-2</v>
      </c>
      <c r="S42" s="78">
        <f>P42/'סכום נכסי הקרן'!$C$42</f>
        <v>4.6311945260735639E-4</v>
      </c>
    </row>
    <row r="43" spans="2:23">
      <c r="B43" t="s">
        <v>222</v>
      </c>
      <c r="C43" s="16"/>
      <c r="D43" s="16"/>
      <c r="E43" s="16"/>
    </row>
    <row r="44" spans="2:23">
      <c r="B44" t="s">
        <v>316</v>
      </c>
      <c r="C44" s="16"/>
      <c r="D44" s="16"/>
      <c r="E44" s="16"/>
    </row>
    <row r="45" spans="2:23">
      <c r="B45" t="s">
        <v>317</v>
      </c>
      <c r="C45" s="16"/>
      <c r="D45" s="16"/>
      <c r="E45" s="16"/>
    </row>
    <row r="46" spans="2:23">
      <c r="B46" t="s">
        <v>318</v>
      </c>
      <c r="C46" s="16"/>
      <c r="D46" s="16"/>
      <c r="E46" s="16"/>
    </row>
    <row r="47" spans="2:23">
      <c r="C47" s="16"/>
      <c r="D47" s="16"/>
      <c r="E47" s="16"/>
    </row>
    <row r="48" spans="2:23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2:5">
      <c r="C513" s="16"/>
      <c r="D513" s="16"/>
      <c r="E513" s="16"/>
    </row>
    <row r="517" spans="2:5">
      <c r="B517" s="16"/>
    </row>
    <row r="518" spans="2:5">
      <c r="B518" s="16"/>
    </row>
    <row r="519" spans="2:5">
      <c r="B519" s="19"/>
    </row>
  </sheetData>
  <mergeCells count="2">
    <mergeCell ref="B6:S6"/>
    <mergeCell ref="B7:S7"/>
  </mergeCells>
  <dataValidations count="1">
    <dataValidation allowBlank="1" showInputMessage="1" showErrorMessage="1" sqref="A26:D26 A1:Q25 G26:Q26 A27:Q31 R1:XFD31 A32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workbookViewId="0">
      <selection activeCell="E15" sqref="E15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s="82">
        <v>45197</v>
      </c>
      <c r="E1" s="16"/>
    </row>
    <row r="2" spans="2:98">
      <c r="B2" s="2" t="s">
        <v>1</v>
      </c>
      <c r="C2" s="12" t="s">
        <v>2085</v>
      </c>
      <c r="E2" s="16"/>
    </row>
    <row r="3" spans="2:98">
      <c r="B3" s="2" t="s">
        <v>2</v>
      </c>
      <c r="C3" s="26" t="s">
        <v>2086</v>
      </c>
      <c r="E3" s="16"/>
    </row>
    <row r="4" spans="2:98">
      <c r="B4" s="2" t="s">
        <v>3</v>
      </c>
      <c r="C4" s="83" t="s">
        <v>196</v>
      </c>
      <c r="E4" s="16"/>
    </row>
    <row r="6" spans="2:98" ht="26.25" customHeight="1">
      <c r="B6" s="117" t="s">
        <v>136</v>
      </c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9"/>
    </row>
    <row r="7" spans="2:98" ht="26.25" customHeight="1">
      <c r="B7" s="117" t="s">
        <v>91</v>
      </c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9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186</v>
      </c>
      <c r="I8" s="28" t="s">
        <v>187</v>
      </c>
      <c r="J8" s="28" t="s">
        <v>5</v>
      </c>
      <c r="K8" s="28" t="s">
        <v>73</v>
      </c>
      <c r="L8" s="28" t="s">
        <v>57</v>
      </c>
      <c r="M8" s="36" t="s">
        <v>182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183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311845.65999999997</v>
      </c>
      <c r="I11" s="7"/>
      <c r="J11" s="75">
        <v>843.3093333559101</v>
      </c>
      <c r="K11" s="7"/>
      <c r="L11" s="76">
        <v>1</v>
      </c>
      <c r="M11" s="76">
        <v>1.8E-3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202</v>
      </c>
      <c r="C12" s="16"/>
      <c r="D12" s="16"/>
      <c r="E12" s="16"/>
      <c r="H12" s="81">
        <v>68364.649999999994</v>
      </c>
      <c r="J12" s="81">
        <v>0.36065232923943003</v>
      </c>
      <c r="L12" s="80">
        <v>4.0000000000000002E-4</v>
      </c>
      <c r="M12" s="80">
        <v>0</v>
      </c>
    </row>
    <row r="13" spans="2:98">
      <c r="B13" t="s">
        <v>1950</v>
      </c>
      <c r="C13" t="s">
        <v>1951</v>
      </c>
      <c r="D13" t="s">
        <v>123</v>
      </c>
      <c r="E13" t="s">
        <v>2917</v>
      </c>
      <c r="F13" t="s">
        <v>988</v>
      </c>
      <c r="G13" t="s">
        <v>106</v>
      </c>
      <c r="H13" s="77">
        <v>93.64</v>
      </c>
      <c r="I13" s="77">
        <v>100</v>
      </c>
      <c r="J13" s="77">
        <v>0.36042036</v>
      </c>
      <c r="K13" s="78">
        <v>0</v>
      </c>
      <c r="L13" s="78">
        <v>4.0000000000000002E-4</v>
      </c>
      <c r="M13" s="78">
        <v>0</v>
      </c>
    </row>
    <row r="14" spans="2:98">
      <c r="B14" t="s">
        <v>1952</v>
      </c>
      <c r="C14" t="s">
        <v>1953</v>
      </c>
      <c r="D14" t="s">
        <v>123</v>
      </c>
      <c r="E14" t="s">
        <v>2918</v>
      </c>
      <c r="F14" t="s">
        <v>930</v>
      </c>
      <c r="G14" t="s">
        <v>106</v>
      </c>
      <c r="H14" s="77">
        <v>0.01</v>
      </c>
      <c r="I14" s="77">
        <v>425.30070000000001</v>
      </c>
      <c r="J14" s="77">
        <v>1.6369823942999999E-4</v>
      </c>
      <c r="K14" s="78">
        <v>0</v>
      </c>
      <c r="L14" s="78">
        <v>0</v>
      </c>
      <c r="M14" s="78">
        <v>0</v>
      </c>
    </row>
    <row r="15" spans="2:98">
      <c r="B15" t="s">
        <v>1954</v>
      </c>
      <c r="C15" t="s">
        <v>1955</v>
      </c>
      <c r="D15" t="s">
        <v>123</v>
      </c>
      <c r="E15" t="s">
        <v>1925</v>
      </c>
      <c r="F15" t="s">
        <v>112</v>
      </c>
      <c r="G15" t="s">
        <v>102</v>
      </c>
      <c r="H15" s="77">
        <v>68271</v>
      </c>
      <c r="I15" s="77">
        <v>1E-4</v>
      </c>
      <c r="J15" s="77">
        <v>6.8270999999999997E-5</v>
      </c>
      <c r="K15" s="78">
        <v>2.5000000000000001E-3</v>
      </c>
      <c r="L15" s="78">
        <v>0</v>
      </c>
      <c r="M15" s="78">
        <v>0</v>
      </c>
    </row>
    <row r="16" spans="2:98">
      <c r="B16" s="79" t="s">
        <v>220</v>
      </c>
      <c r="C16" s="16"/>
      <c r="D16" s="16"/>
      <c r="E16" s="16"/>
      <c r="H16" s="81">
        <v>243481.01</v>
      </c>
      <c r="J16" s="81">
        <v>842.94868102667067</v>
      </c>
      <c r="L16" s="80">
        <v>0.99960000000000004</v>
      </c>
      <c r="M16" s="80">
        <v>1.8E-3</v>
      </c>
    </row>
    <row r="17" spans="2:13">
      <c r="B17" s="79" t="s">
        <v>322</v>
      </c>
      <c r="C17" s="16"/>
      <c r="D17" s="16"/>
      <c r="E17" s="16"/>
      <c r="H17" s="81">
        <v>0</v>
      </c>
      <c r="J17" s="81">
        <v>0</v>
      </c>
      <c r="L17" s="80">
        <v>0</v>
      </c>
      <c r="M17" s="80">
        <v>0</v>
      </c>
    </row>
    <row r="18" spans="2:13">
      <c r="B18" t="s">
        <v>208</v>
      </c>
      <c r="C18" t="s">
        <v>208</v>
      </c>
      <c r="D18" s="16"/>
      <c r="E18" s="16"/>
      <c r="F18" t="s">
        <v>208</v>
      </c>
      <c r="G18" t="s">
        <v>208</v>
      </c>
      <c r="H18" s="77">
        <v>0</v>
      </c>
      <c r="I18" s="77">
        <v>0</v>
      </c>
      <c r="J18" s="77">
        <v>0</v>
      </c>
      <c r="K18" s="78">
        <v>0</v>
      </c>
      <c r="L18" s="78">
        <v>0</v>
      </c>
      <c r="M18" s="78">
        <v>0</v>
      </c>
    </row>
    <row r="19" spans="2:13">
      <c r="B19" s="79" t="s">
        <v>323</v>
      </c>
      <c r="C19" s="16"/>
      <c r="D19" s="16"/>
      <c r="E19" s="16"/>
      <c r="H19" s="81">
        <v>243481.01</v>
      </c>
      <c r="J19" s="81">
        <v>842.94868102667067</v>
      </c>
      <c r="L19" s="80">
        <v>0.99960000000000004</v>
      </c>
      <c r="M19" s="80">
        <v>1.8E-3</v>
      </c>
    </row>
    <row r="20" spans="2:13">
      <c r="B20" t="s">
        <v>1956</v>
      </c>
      <c r="C20" t="s">
        <v>1957</v>
      </c>
      <c r="D20" t="s">
        <v>123</v>
      </c>
      <c r="E20"/>
      <c r="F20" t="s">
        <v>970</v>
      </c>
      <c r="G20" t="s">
        <v>110</v>
      </c>
      <c r="H20" s="77">
        <v>21448.62</v>
      </c>
      <c r="I20" s="77">
        <v>97.475800000000007</v>
      </c>
      <c r="J20" s="77">
        <v>84.831020537042704</v>
      </c>
      <c r="K20" s="78">
        <v>8.0000000000000004E-4</v>
      </c>
      <c r="L20" s="78">
        <v>0.10059999999999999</v>
      </c>
      <c r="M20" s="78">
        <v>2.0000000000000001E-4</v>
      </c>
    </row>
    <row r="21" spans="2:13">
      <c r="B21" t="s">
        <v>1958</v>
      </c>
      <c r="C21" t="s">
        <v>1959</v>
      </c>
      <c r="D21" t="s">
        <v>123</v>
      </c>
      <c r="E21"/>
      <c r="F21" t="s">
        <v>970</v>
      </c>
      <c r="G21" t="s">
        <v>106</v>
      </c>
      <c r="H21" s="77">
        <v>96760.06</v>
      </c>
      <c r="I21" s="77">
        <v>86.886100000000098</v>
      </c>
      <c r="J21" s="77">
        <v>323.58944255040001</v>
      </c>
      <c r="K21" s="78">
        <v>1.1999999999999999E-3</v>
      </c>
      <c r="L21" s="78">
        <v>0.38369999999999999</v>
      </c>
      <c r="M21" s="78">
        <v>6.9999999999999999E-4</v>
      </c>
    </row>
    <row r="22" spans="2:13">
      <c r="B22" t="s">
        <v>1960</v>
      </c>
      <c r="C22" t="s">
        <v>1961</v>
      </c>
      <c r="D22" t="s">
        <v>123</v>
      </c>
      <c r="E22"/>
      <c r="F22" t="s">
        <v>970</v>
      </c>
      <c r="G22" t="s">
        <v>106</v>
      </c>
      <c r="H22" s="77">
        <v>125272.33</v>
      </c>
      <c r="I22" s="77">
        <v>90.118700000000047</v>
      </c>
      <c r="J22" s="77">
        <v>434.528217939228</v>
      </c>
      <c r="K22" s="78">
        <v>4.0000000000000002E-4</v>
      </c>
      <c r="L22" s="78">
        <v>0.51529999999999998</v>
      </c>
      <c r="M22" s="78">
        <v>8.9999999999999998E-4</v>
      </c>
    </row>
    <row r="23" spans="2:13">
      <c r="B23" t="s">
        <v>222</v>
      </c>
      <c r="C23" s="16"/>
      <c r="D23" s="16"/>
      <c r="E23" s="16"/>
    </row>
    <row r="24" spans="2:13">
      <c r="B24" t="s">
        <v>316</v>
      </c>
      <c r="C24" s="16"/>
      <c r="D24" s="16"/>
      <c r="E24" s="16"/>
    </row>
    <row r="25" spans="2:13">
      <c r="B25" t="s">
        <v>317</v>
      </c>
      <c r="C25" s="16"/>
      <c r="D25" s="16"/>
      <c r="E25" s="16"/>
    </row>
    <row r="26" spans="2:13">
      <c r="B26" t="s">
        <v>318</v>
      </c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topLeftCell="A9" workbookViewId="0">
      <selection activeCell="W9" sqref="W1:W104857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s="82">
        <v>45197</v>
      </c>
      <c r="D1" s="15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</row>
    <row r="2" spans="2:55">
      <c r="B2" s="2" t="s">
        <v>1</v>
      </c>
      <c r="C2" s="12" t="s">
        <v>2085</v>
      </c>
      <c r="D2" s="15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</row>
    <row r="3" spans="2:55">
      <c r="B3" s="2" t="s">
        <v>2</v>
      </c>
      <c r="C3" s="26" t="s">
        <v>2086</v>
      </c>
      <c r="D3" s="15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</row>
    <row r="4" spans="2:55">
      <c r="B4" s="2" t="s">
        <v>3</v>
      </c>
      <c r="C4" s="83" t="s">
        <v>196</v>
      </c>
      <c r="D4" s="15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</row>
    <row r="6" spans="2:55" ht="26.25" customHeight="1">
      <c r="B6" s="117" t="s">
        <v>136</v>
      </c>
      <c r="C6" s="118"/>
      <c r="D6" s="118"/>
      <c r="E6" s="118"/>
      <c r="F6" s="118"/>
      <c r="G6" s="118"/>
      <c r="H6" s="118"/>
      <c r="I6" s="118"/>
      <c r="J6" s="118"/>
      <c r="K6" s="119"/>
    </row>
    <row r="7" spans="2:55" ht="26.25" customHeight="1">
      <c r="B7" s="117" t="s">
        <v>139</v>
      </c>
      <c r="C7" s="118"/>
      <c r="D7" s="118"/>
      <c r="E7" s="118"/>
      <c r="F7" s="118"/>
      <c r="G7" s="118"/>
      <c r="H7" s="118"/>
      <c r="I7" s="118"/>
      <c r="J7" s="118"/>
      <c r="K7" s="119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186</v>
      </c>
      <c r="G8" s="28" t="s">
        <v>187</v>
      </c>
      <c r="H8" s="28" t="s">
        <v>5</v>
      </c>
      <c r="I8" s="28" t="s">
        <v>73</v>
      </c>
      <c r="J8" s="28" t="s">
        <v>57</v>
      </c>
      <c r="K8" s="36" t="s">
        <v>182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183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672591.78</v>
      </c>
      <c r="G11" s="7"/>
      <c r="H11" s="75">
        <v>2206.0869326505886</v>
      </c>
      <c r="I11" s="7"/>
      <c r="J11" s="76">
        <v>1</v>
      </c>
      <c r="K11" s="76">
        <v>4.7999999999999996E-3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202</v>
      </c>
      <c r="C12" s="16"/>
      <c r="F12" s="81">
        <v>0</v>
      </c>
      <c r="H12" s="81">
        <v>0</v>
      </c>
      <c r="J12" s="80">
        <v>0</v>
      </c>
      <c r="K12" s="80">
        <v>0</v>
      </c>
    </row>
    <row r="13" spans="2:55">
      <c r="B13" s="79" t="s">
        <v>1962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2:55">
      <c r="B14" t="s">
        <v>208</v>
      </c>
      <c r="C14" t="s">
        <v>208</v>
      </c>
      <c r="D14" t="s">
        <v>208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2:55">
      <c r="B15" s="79" t="s">
        <v>1963</v>
      </c>
      <c r="C15" s="16"/>
      <c r="F15" s="81">
        <v>0</v>
      </c>
      <c r="H15" s="81">
        <v>0</v>
      </c>
      <c r="J15" s="80">
        <v>0</v>
      </c>
      <c r="K15" s="80">
        <v>0</v>
      </c>
    </row>
    <row r="16" spans="2:55">
      <c r="B16" t="s">
        <v>208</v>
      </c>
      <c r="C16" t="s">
        <v>208</v>
      </c>
      <c r="D16" t="s">
        <v>208</v>
      </c>
      <c r="F16" s="77">
        <v>0</v>
      </c>
      <c r="G16" s="77">
        <v>0</v>
      </c>
      <c r="H16" s="77">
        <v>0</v>
      </c>
      <c r="I16" s="78">
        <v>0</v>
      </c>
      <c r="J16" s="78">
        <v>0</v>
      </c>
      <c r="K16" s="78">
        <v>0</v>
      </c>
    </row>
    <row r="17" spans="2:23">
      <c r="B17" s="79" t="s">
        <v>1964</v>
      </c>
      <c r="C17" s="16"/>
      <c r="F17" s="81">
        <v>0</v>
      </c>
      <c r="H17" s="81">
        <v>0</v>
      </c>
      <c r="J17" s="80">
        <v>0</v>
      </c>
      <c r="K17" s="80">
        <v>0</v>
      </c>
    </row>
    <row r="18" spans="2:23">
      <c r="B18" t="s">
        <v>208</v>
      </c>
      <c r="C18" t="s">
        <v>208</v>
      </c>
      <c r="D18" t="s">
        <v>208</v>
      </c>
      <c r="F18" s="77">
        <v>0</v>
      </c>
      <c r="G18" s="77">
        <v>0</v>
      </c>
      <c r="H18" s="77">
        <v>0</v>
      </c>
      <c r="I18" s="78">
        <v>0</v>
      </c>
      <c r="J18" s="78">
        <v>0</v>
      </c>
      <c r="K18" s="78">
        <v>0</v>
      </c>
    </row>
    <row r="19" spans="2:23">
      <c r="B19" s="79" t="s">
        <v>1965</v>
      </c>
      <c r="C19" s="16"/>
      <c r="F19" s="81">
        <v>0</v>
      </c>
      <c r="H19" s="81">
        <v>0</v>
      </c>
      <c r="J19" s="80">
        <v>0</v>
      </c>
      <c r="K19" s="80">
        <v>0</v>
      </c>
    </row>
    <row r="20" spans="2:23">
      <c r="B20" t="s">
        <v>208</v>
      </c>
      <c r="C20" t="s">
        <v>208</v>
      </c>
      <c r="D20" t="s">
        <v>208</v>
      </c>
      <c r="F20" s="77">
        <v>0</v>
      </c>
      <c r="G20" s="77">
        <v>0</v>
      </c>
      <c r="H20" s="77">
        <v>0</v>
      </c>
      <c r="I20" s="78">
        <v>0</v>
      </c>
      <c r="J20" s="78">
        <v>0</v>
      </c>
      <c r="K20" s="78">
        <v>0</v>
      </c>
    </row>
    <row r="21" spans="2:23">
      <c r="B21" s="79" t="s">
        <v>220</v>
      </c>
      <c r="C21" s="16"/>
      <c r="F21" s="81">
        <v>672591.78</v>
      </c>
      <c r="H21" s="81">
        <v>2206.0869326505886</v>
      </c>
      <c r="J21" s="80">
        <v>1</v>
      </c>
      <c r="K21" s="80">
        <v>4.7999999999999996E-3</v>
      </c>
    </row>
    <row r="22" spans="2:23">
      <c r="B22" s="79" t="s">
        <v>1966</v>
      </c>
      <c r="C22" s="16"/>
      <c r="F22" s="81">
        <v>0</v>
      </c>
      <c r="H22" s="81">
        <v>0</v>
      </c>
      <c r="J22" s="80">
        <v>0</v>
      </c>
      <c r="K22" s="80">
        <v>0</v>
      </c>
    </row>
    <row r="23" spans="2:23">
      <c r="B23" t="s">
        <v>208</v>
      </c>
      <c r="C23" t="s">
        <v>208</v>
      </c>
      <c r="D23" t="s">
        <v>208</v>
      </c>
      <c r="F23" s="77">
        <v>0</v>
      </c>
      <c r="G23" s="77">
        <v>0</v>
      </c>
      <c r="H23" s="77">
        <v>0</v>
      </c>
      <c r="I23" s="78">
        <v>0</v>
      </c>
      <c r="J23" s="78">
        <v>0</v>
      </c>
      <c r="K23" s="78">
        <v>0</v>
      </c>
    </row>
    <row r="24" spans="2:23">
      <c r="B24" s="79" t="s">
        <v>1967</v>
      </c>
      <c r="C24" s="16"/>
      <c r="F24" s="81">
        <v>0</v>
      </c>
      <c r="H24" s="81">
        <v>0</v>
      </c>
      <c r="J24" s="80">
        <v>0</v>
      </c>
      <c r="K24" s="80">
        <v>0</v>
      </c>
    </row>
    <row r="25" spans="2:23">
      <c r="B25" t="s">
        <v>208</v>
      </c>
      <c r="C25" t="s">
        <v>208</v>
      </c>
      <c r="D25" t="s">
        <v>208</v>
      </c>
      <c r="F25" s="77">
        <v>0</v>
      </c>
      <c r="G25" s="77">
        <v>0</v>
      </c>
      <c r="H25" s="77">
        <v>0</v>
      </c>
      <c r="I25" s="78">
        <v>0</v>
      </c>
      <c r="J25" s="78">
        <v>0</v>
      </c>
      <c r="K25" s="78">
        <v>0</v>
      </c>
    </row>
    <row r="26" spans="2:23">
      <c r="B26" s="79" t="s">
        <v>1968</v>
      </c>
      <c r="C26" s="16"/>
      <c r="F26" s="81">
        <v>0</v>
      </c>
      <c r="H26" s="81">
        <v>0</v>
      </c>
      <c r="J26" s="80">
        <v>0</v>
      </c>
      <c r="K26" s="80">
        <v>0</v>
      </c>
    </row>
    <row r="27" spans="2:23">
      <c r="B27" t="s">
        <v>208</v>
      </c>
      <c r="C27" t="s">
        <v>208</v>
      </c>
      <c r="D27" t="s">
        <v>208</v>
      </c>
      <c r="F27" s="77">
        <v>0</v>
      </c>
      <c r="G27" s="77">
        <v>0</v>
      </c>
      <c r="H27" s="77">
        <v>0</v>
      </c>
      <c r="I27" s="78">
        <v>0</v>
      </c>
      <c r="J27" s="78">
        <v>0</v>
      </c>
      <c r="K27" s="78">
        <v>0</v>
      </c>
    </row>
    <row r="28" spans="2:23">
      <c r="B28" s="79" t="s">
        <v>1969</v>
      </c>
      <c r="C28" s="16"/>
      <c r="F28" s="81">
        <v>672591.78</v>
      </c>
      <c r="H28" s="81">
        <v>2206.0869326505886</v>
      </c>
      <c r="J28" s="80">
        <v>1</v>
      </c>
      <c r="K28" s="80">
        <v>4.7999999999999996E-3</v>
      </c>
    </row>
    <row r="29" spans="2:23">
      <c r="B29" t="s">
        <v>1970</v>
      </c>
      <c r="C29" t="s">
        <v>1971</v>
      </c>
      <c r="D29" t="s">
        <v>102</v>
      </c>
      <c r="E29" t="s">
        <v>255</v>
      </c>
      <c r="F29" s="77">
        <v>35371.300000000003</v>
      </c>
      <c r="G29" s="77">
        <v>106.155328</v>
      </c>
      <c r="H29" s="77">
        <v>37.548519532863999</v>
      </c>
      <c r="I29" s="78">
        <v>0</v>
      </c>
      <c r="J29" s="78">
        <v>1.7000000000000001E-2</v>
      </c>
      <c r="K29" s="78">
        <v>1E-4</v>
      </c>
      <c r="W29" s="95"/>
    </row>
    <row r="30" spans="2:23">
      <c r="B30" t="s">
        <v>1972</v>
      </c>
      <c r="C30" t="s">
        <v>1973</v>
      </c>
      <c r="D30" t="s">
        <v>110</v>
      </c>
      <c r="E30" t="s">
        <v>527</v>
      </c>
      <c r="F30" s="77">
        <v>8144</v>
      </c>
      <c r="G30" s="77">
        <v>121.9333</v>
      </c>
      <c r="H30" s="77">
        <v>40.291981065240002</v>
      </c>
      <c r="I30" s="78">
        <v>0</v>
      </c>
      <c r="J30" s="78">
        <v>1.83E-2</v>
      </c>
      <c r="K30" s="78">
        <v>1E-4</v>
      </c>
      <c r="W30" s="95"/>
    </row>
    <row r="31" spans="2:23">
      <c r="B31" t="s">
        <v>1974</v>
      </c>
      <c r="C31" t="s">
        <v>1975</v>
      </c>
      <c r="D31" t="s">
        <v>110</v>
      </c>
      <c r="E31" t="s">
        <v>273</v>
      </c>
      <c r="F31" s="77">
        <v>30823.94</v>
      </c>
      <c r="G31" s="77">
        <v>94.651299999999878</v>
      </c>
      <c r="H31" s="77">
        <v>118.37861713034999</v>
      </c>
      <c r="I31" s="78">
        <v>0</v>
      </c>
      <c r="J31" s="78">
        <v>5.3699999999999998E-2</v>
      </c>
      <c r="K31" s="78">
        <v>2.9999999999999997E-4</v>
      </c>
      <c r="W31" s="95"/>
    </row>
    <row r="32" spans="2:23">
      <c r="B32" t="s">
        <v>1976</v>
      </c>
      <c r="C32" t="s">
        <v>1977</v>
      </c>
      <c r="D32" t="s">
        <v>106</v>
      </c>
      <c r="E32" t="s">
        <v>265</v>
      </c>
      <c r="F32" s="77">
        <v>46821.91</v>
      </c>
      <c r="G32" s="77">
        <v>100</v>
      </c>
      <c r="H32" s="77">
        <v>180.21753158999999</v>
      </c>
      <c r="I32" s="78">
        <v>0</v>
      </c>
      <c r="J32" s="78">
        <v>8.1699999999999995E-2</v>
      </c>
      <c r="K32" s="78">
        <v>4.0000000000000002E-4</v>
      </c>
      <c r="W32" s="95"/>
    </row>
    <row r="33" spans="2:23">
      <c r="B33" t="s">
        <v>1978</v>
      </c>
      <c r="C33" t="s">
        <v>1979</v>
      </c>
      <c r="D33" t="s">
        <v>110</v>
      </c>
      <c r="E33" t="s">
        <v>250</v>
      </c>
      <c r="F33" s="77">
        <v>5204.16</v>
      </c>
      <c r="G33" s="77">
        <v>95.172499999999999</v>
      </c>
      <c r="H33" s="77">
        <v>20.096510131620001</v>
      </c>
      <c r="I33" s="78">
        <v>0</v>
      </c>
      <c r="J33" s="78">
        <v>9.1000000000000004E-3</v>
      </c>
      <c r="K33" s="78">
        <v>0</v>
      </c>
      <c r="W33" s="95"/>
    </row>
    <row r="34" spans="2:23">
      <c r="B34" t="s">
        <v>1980</v>
      </c>
      <c r="C34" t="s">
        <v>1981</v>
      </c>
      <c r="D34" t="s">
        <v>106</v>
      </c>
      <c r="E34" t="s">
        <v>837</v>
      </c>
      <c r="F34" s="77">
        <v>42901.59</v>
      </c>
      <c r="G34" s="77">
        <v>77.658200000000235</v>
      </c>
      <c r="H34" s="77">
        <v>128.23560327414799</v>
      </c>
      <c r="I34" s="78">
        <v>2.9999999999999997E-4</v>
      </c>
      <c r="J34" s="78">
        <v>5.8099999999999999E-2</v>
      </c>
      <c r="K34" s="78">
        <v>2.9999999999999997E-4</v>
      </c>
      <c r="W34" s="95"/>
    </row>
    <row r="35" spans="2:23">
      <c r="B35" t="s">
        <v>1982</v>
      </c>
      <c r="C35" t="s">
        <v>1983</v>
      </c>
      <c r="D35" t="s">
        <v>110</v>
      </c>
      <c r="E35" t="s">
        <v>270</v>
      </c>
      <c r="F35" s="77">
        <v>3356.65</v>
      </c>
      <c r="G35" s="77">
        <v>100.80459999999964</v>
      </c>
      <c r="H35" s="77">
        <v>13.7291907359392</v>
      </c>
      <c r="I35" s="78">
        <v>0</v>
      </c>
      <c r="J35" s="78">
        <v>6.1999999999999998E-3</v>
      </c>
      <c r="K35" s="78">
        <v>0</v>
      </c>
      <c r="W35" s="95"/>
    </row>
    <row r="36" spans="2:23">
      <c r="B36" t="s">
        <v>1984</v>
      </c>
      <c r="C36" t="s">
        <v>1985</v>
      </c>
      <c r="D36" t="s">
        <v>110</v>
      </c>
      <c r="E36" t="s">
        <v>837</v>
      </c>
      <c r="F36" s="77">
        <v>29316.86</v>
      </c>
      <c r="G36" s="77">
        <v>92.74990000000038</v>
      </c>
      <c r="H36" s="77">
        <v>110.32893643671601</v>
      </c>
      <c r="I36" s="78">
        <v>2.9999999999999997E-4</v>
      </c>
      <c r="J36" s="78">
        <v>0.05</v>
      </c>
      <c r="K36" s="78">
        <v>2.0000000000000001E-4</v>
      </c>
      <c r="W36" s="95"/>
    </row>
    <row r="37" spans="2:23">
      <c r="B37" t="s">
        <v>1986</v>
      </c>
      <c r="C37" t="s">
        <v>1987</v>
      </c>
      <c r="D37" t="s">
        <v>110</v>
      </c>
      <c r="E37" t="s">
        <v>837</v>
      </c>
      <c r="F37" s="77">
        <v>69687.929999999993</v>
      </c>
      <c r="G37" s="77">
        <v>101.91789999999982</v>
      </c>
      <c r="H37" s="77">
        <v>288.18180653942397</v>
      </c>
      <c r="I37" s="78">
        <v>0</v>
      </c>
      <c r="J37" s="78">
        <v>0.13059999999999999</v>
      </c>
      <c r="K37" s="78">
        <v>5.9999999999999995E-4</v>
      </c>
      <c r="W37" s="95"/>
    </row>
    <row r="38" spans="2:23">
      <c r="B38" t="s">
        <v>1988</v>
      </c>
      <c r="C38" t="s">
        <v>1989</v>
      </c>
      <c r="D38" t="s">
        <v>113</v>
      </c>
      <c r="E38" t="s">
        <v>527</v>
      </c>
      <c r="F38" s="77">
        <v>37178.519999999997</v>
      </c>
      <c r="G38" s="77">
        <v>104.96000000000024</v>
      </c>
      <c r="H38" s="77">
        <v>183.41780735477801</v>
      </c>
      <c r="I38" s="78">
        <v>0</v>
      </c>
      <c r="J38" s="78">
        <v>8.3099999999999993E-2</v>
      </c>
      <c r="K38" s="78">
        <v>4.0000000000000002E-4</v>
      </c>
      <c r="W38" s="95"/>
    </row>
    <row r="39" spans="2:23">
      <c r="B39" t="s">
        <v>1990</v>
      </c>
      <c r="C39" t="s">
        <v>1991</v>
      </c>
      <c r="D39" t="s">
        <v>106</v>
      </c>
      <c r="E39" t="s">
        <v>837</v>
      </c>
      <c r="F39" s="77">
        <v>10218.59</v>
      </c>
      <c r="G39" s="77">
        <v>102.0946000000001</v>
      </c>
      <c r="H39" s="77">
        <v>40.155187428052898</v>
      </c>
      <c r="I39" s="78">
        <v>1E-4</v>
      </c>
      <c r="J39" s="78">
        <v>1.8200000000000001E-2</v>
      </c>
      <c r="K39" s="78">
        <v>1E-4</v>
      </c>
      <c r="W39" s="95"/>
    </row>
    <row r="40" spans="2:23">
      <c r="B40" t="s">
        <v>1992</v>
      </c>
      <c r="C40" t="s">
        <v>1993</v>
      </c>
      <c r="D40" t="s">
        <v>110</v>
      </c>
      <c r="E40" t="s">
        <v>273</v>
      </c>
      <c r="F40" s="77">
        <v>63158.76</v>
      </c>
      <c r="G40" s="77">
        <v>93.243599999999915</v>
      </c>
      <c r="H40" s="77">
        <v>238.95226749595301</v>
      </c>
      <c r="I40" s="78">
        <v>0</v>
      </c>
      <c r="J40" s="78">
        <v>0.10829999999999999</v>
      </c>
      <c r="K40" s="78">
        <v>5.0000000000000001E-4</v>
      </c>
      <c r="W40" s="95"/>
    </row>
    <row r="41" spans="2:23">
      <c r="B41" t="s">
        <v>1994</v>
      </c>
      <c r="C41" t="s">
        <v>1995</v>
      </c>
      <c r="D41" t="s">
        <v>110</v>
      </c>
      <c r="E41" t="s">
        <v>527</v>
      </c>
      <c r="F41" s="77">
        <v>11586.69</v>
      </c>
      <c r="G41" s="77">
        <v>104.43269999999994</v>
      </c>
      <c r="H41" s="77">
        <v>49.096939689958703</v>
      </c>
      <c r="I41" s="78">
        <v>0</v>
      </c>
      <c r="J41" s="78">
        <v>2.23E-2</v>
      </c>
      <c r="K41" s="78">
        <v>1E-4</v>
      </c>
      <c r="W41" s="95"/>
    </row>
    <row r="42" spans="2:23">
      <c r="B42" t="s">
        <v>1996</v>
      </c>
      <c r="C42" t="s">
        <v>1997</v>
      </c>
      <c r="D42" t="s">
        <v>106</v>
      </c>
      <c r="E42" t="s">
        <v>527</v>
      </c>
      <c r="F42" s="77">
        <v>8408.92</v>
      </c>
      <c r="G42" s="77">
        <v>112.67779999999988</v>
      </c>
      <c r="H42" s="77">
        <v>36.469221344016198</v>
      </c>
      <c r="I42" s="78">
        <v>0</v>
      </c>
      <c r="J42" s="78">
        <v>1.6500000000000001E-2</v>
      </c>
      <c r="K42" s="78">
        <v>1E-4</v>
      </c>
      <c r="W42" s="95"/>
    </row>
    <row r="43" spans="2:23">
      <c r="B43" t="s">
        <v>1998</v>
      </c>
      <c r="C43" t="s">
        <v>1999</v>
      </c>
      <c r="D43" t="s">
        <v>106</v>
      </c>
      <c r="E43" t="s">
        <v>250</v>
      </c>
      <c r="F43" s="77">
        <v>24971.69</v>
      </c>
      <c r="G43" s="77">
        <v>100</v>
      </c>
      <c r="H43" s="77">
        <v>96.116034810000002</v>
      </c>
      <c r="I43" s="78">
        <v>0</v>
      </c>
      <c r="J43" s="78">
        <v>4.36E-2</v>
      </c>
      <c r="K43" s="78">
        <v>2.0000000000000001E-4</v>
      </c>
      <c r="W43" s="95"/>
    </row>
    <row r="44" spans="2:23">
      <c r="B44" t="s">
        <v>2000</v>
      </c>
      <c r="C44" t="s">
        <v>2001</v>
      </c>
      <c r="D44" t="s">
        <v>113</v>
      </c>
      <c r="E44" t="s">
        <v>265</v>
      </c>
      <c r="F44" s="77">
        <v>7380.45</v>
      </c>
      <c r="G44" s="77">
        <v>100.00002813650185</v>
      </c>
      <c r="H44" s="77">
        <v>34.690338895645098</v>
      </c>
      <c r="I44" s="78">
        <v>0</v>
      </c>
      <c r="J44" s="78">
        <v>1.5699999999999999E-2</v>
      </c>
      <c r="K44" s="78">
        <v>1E-4</v>
      </c>
      <c r="W44" s="95"/>
    </row>
    <row r="45" spans="2:23">
      <c r="B45" t="s">
        <v>2002</v>
      </c>
      <c r="C45" t="s">
        <v>2003</v>
      </c>
      <c r="D45" t="s">
        <v>110</v>
      </c>
      <c r="E45" t="s">
        <v>273</v>
      </c>
      <c r="F45" s="77">
        <v>32317.11</v>
      </c>
      <c r="G45" s="77">
        <v>56.84860000000004</v>
      </c>
      <c r="H45" s="77">
        <v>74.543678296078994</v>
      </c>
      <c r="I45" s="78">
        <v>4.0000000000000002E-4</v>
      </c>
      <c r="J45" s="78">
        <v>3.3799999999999997E-2</v>
      </c>
      <c r="K45" s="78">
        <v>2.0000000000000001E-4</v>
      </c>
      <c r="W45" s="95"/>
    </row>
    <row r="46" spans="2:23">
      <c r="B46" t="s">
        <v>2004</v>
      </c>
      <c r="C46" t="s">
        <v>2005</v>
      </c>
      <c r="D46" t="s">
        <v>110</v>
      </c>
      <c r="E46" t="s">
        <v>260</v>
      </c>
      <c r="F46" s="77">
        <v>37602.81</v>
      </c>
      <c r="G46" s="77">
        <v>107.03709999999978</v>
      </c>
      <c r="H46" s="77">
        <v>163.310144417234</v>
      </c>
      <c r="I46" s="78">
        <v>0</v>
      </c>
      <c r="J46" s="78">
        <v>7.3999999999999996E-2</v>
      </c>
      <c r="K46" s="78">
        <v>4.0000000000000002E-4</v>
      </c>
      <c r="W46" s="95"/>
    </row>
    <row r="47" spans="2:23">
      <c r="B47" t="s">
        <v>2006</v>
      </c>
      <c r="C47" t="s">
        <v>2007</v>
      </c>
      <c r="D47" t="s">
        <v>102</v>
      </c>
      <c r="E47" t="s">
        <v>837</v>
      </c>
      <c r="F47" s="77">
        <v>74910.460000000006</v>
      </c>
      <c r="G47" s="77">
        <v>95.077365999999998</v>
      </c>
      <c r="H47" s="77">
        <v>71.222892226483594</v>
      </c>
      <c r="I47" s="78">
        <v>2.9999999999999997E-4</v>
      </c>
      <c r="J47" s="78">
        <v>3.2300000000000002E-2</v>
      </c>
      <c r="K47" s="78">
        <v>2.0000000000000001E-4</v>
      </c>
      <c r="W47" s="95"/>
    </row>
    <row r="48" spans="2:23">
      <c r="B48" t="s">
        <v>2008</v>
      </c>
      <c r="C48" t="s">
        <v>2009</v>
      </c>
      <c r="D48" t="s">
        <v>106</v>
      </c>
      <c r="E48" t="s">
        <v>255</v>
      </c>
      <c r="F48" s="77">
        <v>60957.55</v>
      </c>
      <c r="G48" s="77">
        <v>98.566800000000171</v>
      </c>
      <c r="H48" s="77">
        <v>231.26295570819701</v>
      </c>
      <c r="I48" s="78">
        <v>0</v>
      </c>
      <c r="J48" s="78">
        <v>0.1048</v>
      </c>
      <c r="K48" s="78">
        <v>5.0000000000000001E-4</v>
      </c>
      <c r="W48" s="95"/>
    </row>
    <row r="49" spans="2:23">
      <c r="B49" t="s">
        <v>2010</v>
      </c>
      <c r="C49" t="s">
        <v>2011</v>
      </c>
      <c r="D49" t="s">
        <v>110</v>
      </c>
      <c r="E49" t="s">
        <v>273</v>
      </c>
      <c r="F49" s="77">
        <v>25960.9</v>
      </c>
      <c r="G49" s="77">
        <v>24.521900000000048</v>
      </c>
      <c r="H49" s="77">
        <v>25.8304748397833</v>
      </c>
      <c r="I49" s="78">
        <v>2.9999999999999997E-4</v>
      </c>
      <c r="J49" s="78">
        <v>1.17E-2</v>
      </c>
      <c r="K49" s="78">
        <v>1E-4</v>
      </c>
      <c r="W49" s="95"/>
    </row>
    <row r="50" spans="2:23">
      <c r="B50" t="s">
        <v>2012</v>
      </c>
      <c r="C50" t="s">
        <v>2013</v>
      </c>
      <c r="D50" t="s">
        <v>106</v>
      </c>
      <c r="E50" t="s">
        <v>527</v>
      </c>
      <c r="F50" s="77">
        <v>6310.99</v>
      </c>
      <c r="G50" s="77">
        <v>98.844399999999837</v>
      </c>
      <c r="H50" s="77">
        <v>24.010293708106399</v>
      </c>
      <c r="I50" s="78">
        <v>0</v>
      </c>
      <c r="J50" s="78">
        <v>1.09E-2</v>
      </c>
      <c r="K50" s="78">
        <v>1E-4</v>
      </c>
      <c r="W50" s="95"/>
    </row>
    <row r="51" spans="2:23">
      <c r="B51" t="s">
        <v>222</v>
      </c>
      <c r="C51" s="16"/>
    </row>
    <row r="52" spans="2:23">
      <c r="B52" t="s">
        <v>316</v>
      </c>
      <c r="C52" s="16"/>
    </row>
    <row r="53" spans="2:23">
      <c r="B53" t="s">
        <v>317</v>
      </c>
      <c r="C53" s="16"/>
    </row>
    <row r="54" spans="2:23">
      <c r="B54" t="s">
        <v>318</v>
      </c>
      <c r="C54" s="16"/>
    </row>
    <row r="55" spans="2:23">
      <c r="C55" s="16"/>
    </row>
    <row r="56" spans="2:23">
      <c r="C56" s="16"/>
    </row>
    <row r="57" spans="2:23">
      <c r="C57" s="16"/>
    </row>
    <row r="58" spans="2:23">
      <c r="C58" s="16"/>
    </row>
    <row r="59" spans="2:23">
      <c r="C59" s="16"/>
    </row>
    <row r="60" spans="2:23">
      <c r="C60" s="16"/>
    </row>
    <row r="61" spans="2:23">
      <c r="C61" s="16"/>
    </row>
    <row r="62" spans="2:23">
      <c r="C62" s="16"/>
    </row>
    <row r="63" spans="2:23">
      <c r="C63" s="16"/>
    </row>
    <row r="64" spans="2:2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activeCell="F14" sqref="F1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s="82">
        <v>45197</v>
      </c>
    </row>
    <row r="2" spans="2:59">
      <c r="B2" s="2" t="s">
        <v>1</v>
      </c>
      <c r="C2" s="12" t="s">
        <v>2085</v>
      </c>
    </row>
    <row r="3" spans="2:59">
      <c r="B3" s="2" t="s">
        <v>2</v>
      </c>
      <c r="C3" s="26" t="s">
        <v>2086</v>
      </c>
    </row>
    <row r="4" spans="2:59">
      <c r="B4" s="2" t="s">
        <v>3</v>
      </c>
      <c r="C4" s="83" t="s">
        <v>196</v>
      </c>
    </row>
    <row r="6" spans="2:59" ht="26.25" customHeight="1">
      <c r="B6" s="117" t="s">
        <v>136</v>
      </c>
      <c r="C6" s="118"/>
      <c r="D6" s="118"/>
      <c r="E6" s="118"/>
      <c r="F6" s="118"/>
      <c r="G6" s="118"/>
      <c r="H6" s="118"/>
      <c r="I6" s="118"/>
      <c r="J6" s="118"/>
      <c r="K6" s="118"/>
      <c r="L6" s="119"/>
    </row>
    <row r="7" spans="2:59" ht="26.25" customHeight="1">
      <c r="B7" s="117" t="s">
        <v>141</v>
      </c>
      <c r="C7" s="118"/>
      <c r="D7" s="118"/>
      <c r="E7" s="118"/>
      <c r="F7" s="118"/>
      <c r="G7" s="118"/>
      <c r="H7" s="118"/>
      <c r="I7" s="118"/>
      <c r="J7" s="118"/>
      <c r="K7" s="118"/>
      <c r="L7" s="119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186</v>
      </c>
      <c r="H8" s="28" t="s">
        <v>187</v>
      </c>
      <c r="I8" s="28" t="s">
        <v>5</v>
      </c>
      <c r="J8" s="28" t="s">
        <v>73</v>
      </c>
      <c r="K8" s="28" t="s">
        <v>57</v>
      </c>
      <c r="L8" s="36" t="s">
        <v>182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183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0.06</v>
      </c>
      <c r="H11" s="7"/>
      <c r="I11" s="75">
        <v>1.8323999999999999E-7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2014</v>
      </c>
      <c r="C12" s="16"/>
      <c r="D12" s="16"/>
      <c r="G12" s="81">
        <v>0.06</v>
      </c>
      <c r="I12" s="81">
        <v>1.8323999999999999E-7</v>
      </c>
      <c r="K12" s="80">
        <v>0</v>
      </c>
      <c r="L12" s="80">
        <v>0</v>
      </c>
    </row>
    <row r="13" spans="2:59">
      <c r="B13" t="s">
        <v>2015</v>
      </c>
      <c r="C13" t="s">
        <v>2016</v>
      </c>
      <c r="D13" t="s">
        <v>640</v>
      </c>
      <c r="E13" t="s">
        <v>102</v>
      </c>
      <c r="F13" s="89">
        <v>44607</v>
      </c>
      <c r="G13" s="77">
        <v>0.05</v>
      </c>
      <c r="H13" s="77">
        <v>0.3649</v>
      </c>
      <c r="I13" s="77">
        <v>1.8245E-7</v>
      </c>
      <c r="J13" s="78">
        <v>0</v>
      </c>
      <c r="K13" s="78">
        <v>0</v>
      </c>
      <c r="L13" s="78">
        <v>0</v>
      </c>
    </row>
    <row r="14" spans="2:59">
      <c r="B14" t="s">
        <v>2017</v>
      </c>
      <c r="C14" t="s">
        <v>2018</v>
      </c>
      <c r="D14" t="s">
        <v>125</v>
      </c>
      <c r="E14" t="s">
        <v>102</v>
      </c>
      <c r="F14" s="89">
        <v>44537</v>
      </c>
      <c r="G14" s="77">
        <v>0.01</v>
      </c>
      <c r="H14" s="77">
        <v>7.9000000000000008E-3</v>
      </c>
      <c r="I14" s="77">
        <v>7.8999999999999996E-10</v>
      </c>
      <c r="J14" s="78">
        <v>0</v>
      </c>
      <c r="K14" s="78">
        <v>0</v>
      </c>
      <c r="L14" s="78">
        <v>0</v>
      </c>
      <c r="W14" s="95"/>
    </row>
    <row r="15" spans="2:59">
      <c r="B15" s="79" t="s">
        <v>1870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9">
      <c r="B16" t="s">
        <v>208</v>
      </c>
      <c r="C16" t="s">
        <v>208</v>
      </c>
      <c r="D16" t="s">
        <v>208</v>
      </c>
      <c r="E16" t="s">
        <v>208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4">
      <c r="B17" t="s">
        <v>222</v>
      </c>
      <c r="C17" s="16"/>
      <c r="D17" s="16"/>
    </row>
    <row r="18" spans="2:4">
      <c r="B18" t="s">
        <v>316</v>
      </c>
      <c r="C18" s="16"/>
      <c r="D18" s="16"/>
    </row>
    <row r="19" spans="2:4">
      <c r="B19" t="s">
        <v>317</v>
      </c>
      <c r="C19" s="16"/>
      <c r="D19" s="16"/>
    </row>
    <row r="20" spans="2:4">
      <c r="B20" t="s">
        <v>318</v>
      </c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workbookViewId="0">
      <selection activeCell="B36" sqref="B36:B3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s="82">
        <v>45197</v>
      </c>
    </row>
    <row r="2" spans="2:52">
      <c r="B2" s="2" t="s">
        <v>1</v>
      </c>
      <c r="C2" s="12" t="s">
        <v>2085</v>
      </c>
    </row>
    <row r="3" spans="2:52">
      <c r="B3" s="2" t="s">
        <v>2</v>
      </c>
      <c r="C3" s="26" t="s">
        <v>2086</v>
      </c>
    </row>
    <row r="4" spans="2:52">
      <c r="B4" s="2" t="s">
        <v>3</v>
      </c>
      <c r="C4" s="83" t="s">
        <v>196</v>
      </c>
    </row>
    <row r="6" spans="2:52" ht="26.25" customHeight="1">
      <c r="B6" s="117" t="s">
        <v>136</v>
      </c>
      <c r="C6" s="118"/>
      <c r="D6" s="118"/>
      <c r="E6" s="118"/>
      <c r="F6" s="118"/>
      <c r="G6" s="118"/>
      <c r="H6" s="118"/>
      <c r="I6" s="118"/>
      <c r="J6" s="118"/>
      <c r="K6" s="118"/>
      <c r="L6" s="119"/>
    </row>
    <row r="7" spans="2:52" ht="26.25" customHeight="1">
      <c r="B7" s="117" t="s">
        <v>142</v>
      </c>
      <c r="C7" s="118"/>
      <c r="D7" s="118"/>
      <c r="E7" s="118"/>
      <c r="F7" s="118"/>
      <c r="G7" s="118"/>
      <c r="H7" s="118"/>
      <c r="I7" s="118"/>
      <c r="J7" s="118"/>
      <c r="K7" s="118"/>
      <c r="L7" s="119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186</v>
      </c>
      <c r="H8" s="28" t="s">
        <v>187</v>
      </c>
      <c r="I8" s="28" t="s">
        <v>5</v>
      </c>
      <c r="J8" s="28" t="s">
        <v>73</v>
      </c>
      <c r="K8" s="28" t="s">
        <v>57</v>
      </c>
      <c r="L8" s="36" t="s">
        <v>182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183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3.2</v>
      </c>
      <c r="H11" s="7"/>
      <c r="I11" s="75">
        <v>-4.3392000000000001E-5</v>
      </c>
      <c r="J11" s="7"/>
      <c r="K11" s="76">
        <v>1.0863</v>
      </c>
      <c r="L11" s="76">
        <v>0</v>
      </c>
      <c r="AZ11" s="16"/>
    </row>
    <row r="12" spans="2:52">
      <c r="B12" s="79" t="s">
        <v>202</v>
      </c>
      <c r="C12" s="16"/>
      <c r="D12" s="16"/>
      <c r="G12" s="81">
        <v>3.2</v>
      </c>
      <c r="I12" s="81">
        <v>-4.3392000000000001E-5</v>
      </c>
      <c r="K12" s="80">
        <v>1.0863</v>
      </c>
      <c r="L12" s="80">
        <v>0</v>
      </c>
    </row>
    <row r="13" spans="2:52">
      <c r="B13" s="79" t="s">
        <v>1873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208</v>
      </c>
      <c r="C14" t="s">
        <v>208</v>
      </c>
      <c r="D14" t="s">
        <v>208</v>
      </c>
      <c r="E14" t="s">
        <v>208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1874</v>
      </c>
      <c r="C15" s="16"/>
      <c r="D15" s="16"/>
      <c r="G15" s="81">
        <v>3.2</v>
      </c>
      <c r="I15" s="81">
        <v>-4.3392000000000001E-5</v>
      </c>
      <c r="K15" s="80">
        <v>1.0863</v>
      </c>
      <c r="L15" s="80">
        <v>0</v>
      </c>
    </row>
    <row r="16" spans="2:52">
      <c r="B16" t="s">
        <v>2019</v>
      </c>
      <c r="C16" t="s">
        <v>2020</v>
      </c>
      <c r="D16" t="s">
        <v>2140</v>
      </c>
      <c r="E16" t="s">
        <v>106</v>
      </c>
      <c r="F16" s="89">
        <v>45181</v>
      </c>
      <c r="G16" s="77">
        <v>3.2</v>
      </c>
      <c r="H16" s="77">
        <v>0.62319999999999998</v>
      </c>
      <c r="I16" s="77">
        <v>6.5279999999999998E-5</v>
      </c>
      <c r="J16" s="78">
        <v>0</v>
      </c>
      <c r="K16" s="78">
        <v>-1.5044</v>
      </c>
      <c r="L16" s="78">
        <v>0</v>
      </c>
    </row>
    <row r="17" spans="2:12">
      <c r="B17" t="s">
        <v>2021</v>
      </c>
      <c r="C17" t="s">
        <v>2022</v>
      </c>
      <c r="D17" t="s">
        <v>2140</v>
      </c>
      <c r="E17" t="s">
        <v>106</v>
      </c>
      <c r="F17" s="89">
        <v>45140</v>
      </c>
      <c r="G17" s="77">
        <v>-0.96</v>
      </c>
      <c r="H17" s="77">
        <v>2.6110000000000002</v>
      </c>
      <c r="I17" s="77">
        <v>-1.12416E-4</v>
      </c>
      <c r="J17" s="78">
        <v>0</v>
      </c>
      <c r="K17" s="78">
        <v>2.5907</v>
      </c>
      <c r="L17" s="78">
        <v>0</v>
      </c>
    </row>
    <row r="18" spans="2:12">
      <c r="B18" t="s">
        <v>2021</v>
      </c>
      <c r="C18" t="s">
        <v>2023</v>
      </c>
      <c r="D18" t="s">
        <v>2140</v>
      </c>
      <c r="E18" t="s">
        <v>106</v>
      </c>
      <c r="F18" s="89">
        <v>45140</v>
      </c>
      <c r="G18" s="77">
        <v>0.96</v>
      </c>
      <c r="H18" s="77">
        <v>7.4800000000000005E-2</v>
      </c>
      <c r="I18" s="77">
        <v>3.7440000000000001E-6</v>
      </c>
      <c r="J18" s="78">
        <v>0</v>
      </c>
      <c r="K18" s="78">
        <v>0</v>
      </c>
      <c r="L18" s="78">
        <v>0</v>
      </c>
    </row>
    <row r="19" spans="2:12">
      <c r="B19" s="79" t="s">
        <v>2024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208</v>
      </c>
      <c r="C20" t="s">
        <v>208</v>
      </c>
      <c r="D20" t="s">
        <v>208</v>
      </c>
      <c r="E20" t="s">
        <v>208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1875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208</v>
      </c>
      <c r="C22" t="s">
        <v>208</v>
      </c>
      <c r="D22" t="s">
        <v>208</v>
      </c>
      <c r="E22" t="s">
        <v>208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909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t="s">
        <v>208</v>
      </c>
      <c r="C24" t="s">
        <v>208</v>
      </c>
      <c r="D24" t="s">
        <v>208</v>
      </c>
      <c r="E24" t="s">
        <v>208</v>
      </c>
      <c r="G24" s="77">
        <v>0</v>
      </c>
      <c r="H24" s="77">
        <v>0</v>
      </c>
      <c r="I24" s="77">
        <v>0</v>
      </c>
      <c r="J24" s="78">
        <v>0</v>
      </c>
      <c r="K24" s="78">
        <v>0</v>
      </c>
      <c r="L24" s="78">
        <v>0</v>
      </c>
    </row>
    <row r="25" spans="2:12">
      <c r="B25" s="79" t="s">
        <v>220</v>
      </c>
      <c r="C25" s="16"/>
      <c r="D25" s="16"/>
      <c r="G25" s="81">
        <v>0</v>
      </c>
      <c r="I25" s="81">
        <v>0</v>
      </c>
      <c r="K25" s="80">
        <v>0</v>
      </c>
      <c r="L25" s="80">
        <v>0</v>
      </c>
    </row>
    <row r="26" spans="2:12">
      <c r="B26" s="79" t="s">
        <v>1873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208</v>
      </c>
      <c r="C27" t="s">
        <v>208</v>
      </c>
      <c r="D27" t="s">
        <v>208</v>
      </c>
      <c r="E27" t="s">
        <v>208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1876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208</v>
      </c>
      <c r="C29" t="s">
        <v>208</v>
      </c>
      <c r="D29" t="s">
        <v>208</v>
      </c>
      <c r="E29" t="s">
        <v>208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1875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208</v>
      </c>
      <c r="C31" t="s">
        <v>208</v>
      </c>
      <c r="D31" t="s">
        <v>208</v>
      </c>
      <c r="E31" t="s">
        <v>208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1877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208</v>
      </c>
      <c r="C33" t="s">
        <v>208</v>
      </c>
      <c r="D33" t="s">
        <v>208</v>
      </c>
      <c r="E33" t="s">
        <v>208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s="79" t="s">
        <v>909</v>
      </c>
      <c r="C34" s="16"/>
      <c r="D34" s="16"/>
      <c r="G34" s="81">
        <v>0</v>
      </c>
      <c r="I34" s="81">
        <v>0</v>
      </c>
      <c r="K34" s="80">
        <v>0</v>
      </c>
      <c r="L34" s="80">
        <v>0</v>
      </c>
    </row>
    <row r="35" spans="2:12">
      <c r="B35" t="s">
        <v>208</v>
      </c>
      <c r="C35" t="s">
        <v>208</v>
      </c>
      <c r="D35" t="s">
        <v>208</v>
      </c>
      <c r="E35" t="s">
        <v>208</v>
      </c>
      <c r="G35" s="77">
        <v>0</v>
      </c>
      <c r="H35" s="77">
        <v>0</v>
      </c>
      <c r="I35" s="77">
        <v>0</v>
      </c>
      <c r="J35" s="78">
        <v>0</v>
      </c>
      <c r="K35" s="78">
        <v>0</v>
      </c>
      <c r="L35" s="78">
        <v>0</v>
      </c>
    </row>
    <row r="36" spans="2:12">
      <c r="B36" t="s">
        <v>222</v>
      </c>
      <c r="C36" s="16"/>
      <c r="D36" s="16"/>
    </row>
    <row r="37" spans="2:12">
      <c r="B37" t="s">
        <v>316</v>
      </c>
      <c r="C37" s="16"/>
      <c r="D37" s="16"/>
    </row>
    <row r="38" spans="2:12">
      <c r="B38" t="s">
        <v>317</v>
      </c>
      <c r="C38" s="16"/>
      <c r="D38" s="16"/>
    </row>
    <row r="39" spans="2:12">
      <c r="B39" t="s">
        <v>318</v>
      </c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497"/>
  <sheetViews>
    <sheetView rightToLeft="1" topLeftCell="A11" workbookViewId="0">
      <selection activeCell="E23" sqref="E23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19.5703125" style="16" bestFit="1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s="82">
        <v>45197</v>
      </c>
    </row>
    <row r="2" spans="2:13">
      <c r="B2" s="2" t="s">
        <v>1</v>
      </c>
      <c r="C2" s="12" t="s">
        <v>2085</v>
      </c>
    </row>
    <row r="3" spans="2:13">
      <c r="B3" s="2" t="s">
        <v>2</v>
      </c>
      <c r="C3" s="26" t="s">
        <v>2086</v>
      </c>
    </row>
    <row r="4" spans="2:13">
      <c r="B4" s="2" t="s">
        <v>3</v>
      </c>
      <c r="C4" s="83" t="s">
        <v>196</v>
      </c>
    </row>
    <row r="5" spans="2:13">
      <c r="B5" s="2"/>
    </row>
    <row r="7" spans="2:13" ht="26.25" customHeight="1">
      <c r="B7" s="107" t="s">
        <v>47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f>J12+J49</f>
        <v>22034.116686529</v>
      </c>
      <c r="K11" s="76">
        <f>J11/$J$11</f>
        <v>1</v>
      </c>
      <c r="L11" s="76">
        <f>J11/'סכום נכסי הקרן'!$C$42</f>
        <v>4.7612039059073762E-2</v>
      </c>
    </row>
    <row r="12" spans="2:13">
      <c r="B12" s="79" t="s">
        <v>202</v>
      </c>
      <c r="C12" s="26"/>
      <c r="D12" s="27"/>
      <c r="E12" s="27"/>
      <c r="F12" s="27"/>
      <c r="G12" s="27"/>
      <c r="H12" s="27"/>
      <c r="I12" s="80">
        <v>0</v>
      </c>
      <c r="J12" s="81">
        <f>J13+J18+J39+J41+J43+J45+J47</f>
        <v>22034.094756529001</v>
      </c>
      <c r="K12" s="80">
        <f t="shared" ref="K12:K55" si="0">J12/$J$11</f>
        <v>0.99999900472524894</v>
      </c>
      <c r="L12" s="80">
        <f>J12/'סכום נכסי הקרן'!$C$42</f>
        <v>4.7611991672013444E-2</v>
      </c>
    </row>
    <row r="13" spans="2:13">
      <c r="B13" s="79" t="s">
        <v>203</v>
      </c>
      <c r="C13" s="26"/>
      <c r="D13" s="27"/>
      <c r="E13" s="27"/>
      <c r="F13" s="27"/>
      <c r="G13" s="27"/>
      <c r="H13" s="27"/>
      <c r="I13" s="80">
        <v>0</v>
      </c>
      <c r="J13" s="81">
        <f>SUM(J14:J17)</f>
        <v>15283.151730000001</v>
      </c>
      <c r="K13" s="80">
        <f t="shared" si="0"/>
        <v>0.69361308862195792</v>
      </c>
      <c r="L13" s="80">
        <f>J13/'סכום נכסי הקרן'!$C$42</f>
        <v>3.3024333467353451E-2</v>
      </c>
    </row>
    <row r="14" spans="2:13">
      <c r="B14" s="94" t="s">
        <v>2111</v>
      </c>
      <c r="C14" t="s">
        <v>2112</v>
      </c>
      <c r="D14">
        <v>11</v>
      </c>
      <c r="E14" t="s">
        <v>205</v>
      </c>
      <c r="F14" t="s">
        <v>2113</v>
      </c>
      <c r="G14" t="s">
        <v>102</v>
      </c>
      <c r="H14" s="92">
        <v>4.3799999999999999E-2</v>
      </c>
      <c r="I14" s="92">
        <v>4.3799999999999999E-2</v>
      </c>
      <c r="J14" s="87">
        <v>7.6402200000000002</v>
      </c>
      <c r="K14" s="92">
        <f t="shared" si="0"/>
        <v>3.4674500950932164E-4</v>
      </c>
      <c r="L14" s="92">
        <f>J14/'סכום נכסי הקרן'!$C$42</f>
        <v>1.6509236936296725E-5</v>
      </c>
    </row>
    <row r="15" spans="2:13">
      <c r="B15" s="94" t="s">
        <v>2114</v>
      </c>
      <c r="C15" t="s">
        <v>204</v>
      </c>
      <c r="D15">
        <v>12</v>
      </c>
      <c r="E15" t="s">
        <v>205</v>
      </c>
      <c r="F15" s="83" t="s">
        <v>206</v>
      </c>
      <c r="G15" t="s">
        <v>102</v>
      </c>
      <c r="H15" s="92">
        <v>4.3700000000000003E-2</v>
      </c>
      <c r="I15" s="92">
        <v>4.3700000000000003E-2</v>
      </c>
      <c r="J15" s="87">
        <f>621.81316+263.74355</f>
        <v>885.55671000000007</v>
      </c>
      <c r="K15" s="92">
        <f t="shared" si="0"/>
        <v>4.0190252352680103E-2</v>
      </c>
      <c r="L15" s="92">
        <f>J15/'סכום נכסי הקרן'!$C$42</f>
        <v>1.9135398648098363E-3</v>
      </c>
    </row>
    <row r="16" spans="2:13">
      <c r="B16" s="94" t="s">
        <v>2115</v>
      </c>
      <c r="C16" s="94" t="s">
        <v>2116</v>
      </c>
      <c r="D16">
        <v>10</v>
      </c>
      <c r="E16" t="s">
        <v>205</v>
      </c>
      <c r="F16" s="83" t="s">
        <v>206</v>
      </c>
      <c r="G16" t="s">
        <v>102</v>
      </c>
      <c r="H16" s="92">
        <v>4.3900000000000002E-2</v>
      </c>
      <c r="I16" s="92">
        <v>4.3900000000000002E-2</v>
      </c>
      <c r="J16" s="87">
        <f>12049.53167+2030.12786</f>
        <v>14079.659530000001</v>
      </c>
      <c r="K16" s="92">
        <f t="shared" si="0"/>
        <v>0.63899359934895339</v>
      </c>
      <c r="L16" s="92">
        <f>J16/'סכום נכסי הקרן'!$C$42</f>
        <v>3.0423788210700502E-2</v>
      </c>
    </row>
    <row r="17" spans="2:12">
      <c r="B17" s="94" t="s">
        <v>2117</v>
      </c>
      <c r="C17" t="s">
        <v>2118</v>
      </c>
      <c r="D17">
        <v>20</v>
      </c>
      <c r="E17" t="s">
        <v>205</v>
      </c>
      <c r="F17" t="s">
        <v>2113</v>
      </c>
      <c r="G17" t="s">
        <v>102</v>
      </c>
      <c r="H17" s="92">
        <v>4.2700000000000002E-2</v>
      </c>
      <c r="I17" s="92">
        <v>4.2700000000000002E-2</v>
      </c>
      <c r="J17" s="87">
        <v>310.29527000000002</v>
      </c>
      <c r="K17" s="92">
        <f t="shared" si="0"/>
        <v>1.4082491910815072E-2</v>
      </c>
      <c r="L17" s="92">
        <f>J17/'סכום נכסי הקרן'!$C$42</f>
        <v>6.7049615490681743E-4</v>
      </c>
    </row>
    <row r="18" spans="2:12">
      <c r="B18" s="79" t="s">
        <v>207</v>
      </c>
      <c r="D18" s="16"/>
      <c r="I18" s="80">
        <v>0</v>
      </c>
      <c r="J18" s="81">
        <f>SUM(J19:J38)</f>
        <v>6750.9430265289993</v>
      </c>
      <c r="K18" s="80">
        <f t="shared" si="0"/>
        <v>0.30638591610329102</v>
      </c>
      <c r="L18" s="80">
        <f>J18/'סכום נכסי הקרן'!$C$42</f>
        <v>1.458765820465999E-2</v>
      </c>
    </row>
    <row r="19" spans="2:12">
      <c r="B19" s="94" t="s">
        <v>2111</v>
      </c>
      <c r="C19" s="94" t="s">
        <v>2119</v>
      </c>
      <c r="D19">
        <v>11</v>
      </c>
      <c r="E19" t="s">
        <v>205</v>
      </c>
      <c r="F19" t="s">
        <v>2113</v>
      </c>
      <c r="G19" t="s">
        <v>110</v>
      </c>
      <c r="H19" s="92">
        <v>0</v>
      </c>
      <c r="I19" s="92">
        <v>0</v>
      </c>
      <c r="J19" s="87">
        <v>1.0000000000000001E-5</v>
      </c>
      <c r="K19" s="92">
        <f t="shared" si="0"/>
        <v>4.5384165574986273E-10</v>
      </c>
      <c r="L19" s="92">
        <f>J19/'סכום נכסי הקרן'!$C$42</f>
        <v>2.1608326640197175E-11</v>
      </c>
    </row>
    <row r="20" spans="2:12">
      <c r="B20" s="94" t="s">
        <v>2114</v>
      </c>
      <c r="C20" t="s">
        <v>213</v>
      </c>
      <c r="D20">
        <v>12</v>
      </c>
      <c r="E20" t="s">
        <v>205</v>
      </c>
      <c r="F20" t="s">
        <v>206</v>
      </c>
      <c r="G20" t="s">
        <v>110</v>
      </c>
      <c r="H20" s="92">
        <v>3.2300000000000002E-2</v>
      </c>
      <c r="I20" s="92">
        <v>3.2300000000000002E-2</v>
      </c>
      <c r="J20" s="87">
        <f>12.7338957+7.82781</f>
        <v>20.561705700000001</v>
      </c>
      <c r="K20" s="92">
        <f t="shared" si="0"/>
        <v>9.3317585599293903E-4</v>
      </c>
      <c r="L20" s="92">
        <f>J20/'סכום נכסי הקרן'!$C$42</f>
        <v>4.4430405304520407E-5</v>
      </c>
    </row>
    <row r="21" spans="2:12">
      <c r="B21" s="94" t="s">
        <v>2115</v>
      </c>
      <c r="C21" s="94" t="s">
        <v>2120</v>
      </c>
      <c r="D21">
        <v>10</v>
      </c>
      <c r="E21" t="s">
        <v>205</v>
      </c>
      <c r="F21" t="s">
        <v>2113</v>
      </c>
      <c r="G21" t="s">
        <v>110</v>
      </c>
      <c r="H21" s="92">
        <v>3.3300000000000003E-2</v>
      </c>
      <c r="I21" s="92">
        <v>3.3300000000000003E-2</v>
      </c>
      <c r="J21" s="87">
        <v>1019.1941400000001</v>
      </c>
      <c r="K21" s="92">
        <f t="shared" si="0"/>
        <v>4.625527560281574E-2</v>
      </c>
      <c r="L21" s="92">
        <f>J21/'סכום נכסי הקרן'!$C$42</f>
        <v>2.2023079886894846E-3</v>
      </c>
    </row>
    <row r="22" spans="2:12">
      <c r="B22" s="94" t="s">
        <v>2117</v>
      </c>
      <c r="C22" s="94" t="s">
        <v>2121</v>
      </c>
      <c r="D22">
        <v>20</v>
      </c>
      <c r="E22" t="s">
        <v>205</v>
      </c>
      <c r="F22" t="s">
        <v>2113</v>
      </c>
      <c r="G22" t="s">
        <v>110</v>
      </c>
      <c r="H22" s="92">
        <v>3.1800000000000002E-2</v>
      </c>
      <c r="I22" s="92">
        <v>3.1800000000000002E-2</v>
      </c>
      <c r="J22" s="87">
        <v>4.7559999999999998E-2</v>
      </c>
      <c r="K22" s="92">
        <f t="shared" si="0"/>
        <v>2.1584709147463469E-6</v>
      </c>
      <c r="L22" s="92">
        <f>J22/'סכום נכסי הקרן'!$C$42</f>
        <v>1.0276920150077775E-7</v>
      </c>
    </row>
    <row r="23" spans="2:12">
      <c r="B23" s="94" t="s">
        <v>2114</v>
      </c>
      <c r="C23" t="s">
        <v>211</v>
      </c>
      <c r="D23">
        <v>12</v>
      </c>
      <c r="E23" t="s">
        <v>205</v>
      </c>
      <c r="F23" t="s">
        <v>206</v>
      </c>
      <c r="G23" t="s">
        <v>120</v>
      </c>
      <c r="H23" s="92">
        <v>0</v>
      </c>
      <c r="I23" s="92">
        <v>0</v>
      </c>
      <c r="J23" s="87">
        <v>11.696922666000001</v>
      </c>
      <c r="K23" s="92">
        <f t="shared" si="0"/>
        <v>5.3085507499155387E-4</v>
      </c>
      <c r="L23" s="92">
        <f>J23/'סכום נכסי הקרן'!$C$42</f>
        <v>2.5275092565205393E-5</v>
      </c>
    </row>
    <row r="24" spans="2:12">
      <c r="B24" s="94" t="s">
        <v>2115</v>
      </c>
      <c r="C24" s="94" t="s">
        <v>2122</v>
      </c>
      <c r="D24">
        <v>10</v>
      </c>
      <c r="E24" t="s">
        <v>205</v>
      </c>
      <c r="F24" t="s">
        <v>2113</v>
      </c>
      <c r="G24" t="s">
        <v>120</v>
      </c>
      <c r="H24" s="92">
        <v>0</v>
      </c>
      <c r="I24" s="92">
        <v>0</v>
      </c>
      <c r="J24" s="87">
        <v>0.18936</v>
      </c>
      <c r="K24" s="92">
        <f t="shared" si="0"/>
        <v>8.5939455932794003E-6</v>
      </c>
      <c r="L24" s="92">
        <f>J24/'סכום נכסי הקרן'!$C$42</f>
        <v>4.0917527325877367E-7</v>
      </c>
    </row>
    <row r="25" spans="2:12">
      <c r="B25" s="94" t="s">
        <v>2111</v>
      </c>
      <c r="C25" s="94" t="s">
        <v>2123</v>
      </c>
      <c r="D25">
        <v>11</v>
      </c>
      <c r="E25" t="s">
        <v>205</v>
      </c>
      <c r="F25" t="s">
        <v>2113</v>
      </c>
      <c r="G25" t="s">
        <v>106</v>
      </c>
      <c r="H25" s="92">
        <v>4.8099999999999997E-2</v>
      </c>
      <c r="I25" s="92">
        <v>4.8099999999999997E-2</v>
      </c>
      <c r="J25" s="87">
        <v>131.34002000000001</v>
      </c>
      <c r="K25" s="92">
        <f t="shared" si="0"/>
        <v>5.960757214302009E-3</v>
      </c>
      <c r="L25" s="92">
        <f>J25/'סכום נכסי הקרן'!$C$42</f>
        <v>2.8380380530900297E-4</v>
      </c>
    </row>
    <row r="26" spans="2:12">
      <c r="B26" s="94" t="s">
        <v>2114</v>
      </c>
      <c r="C26" t="s">
        <v>212</v>
      </c>
      <c r="D26">
        <v>12</v>
      </c>
      <c r="E26" t="s">
        <v>205</v>
      </c>
      <c r="F26" t="s">
        <v>206</v>
      </c>
      <c r="G26" t="s">
        <v>106</v>
      </c>
      <c r="H26" s="92">
        <v>4.8099999999999997E-2</v>
      </c>
      <c r="I26" s="92">
        <v>4.8099999999999997E-2</v>
      </c>
      <c r="J26" s="87">
        <f>1105.33980816+625.2975</f>
        <v>1730.63730816</v>
      </c>
      <c r="K26" s="92">
        <f t="shared" si="0"/>
        <v>7.8543530143781973E-2</v>
      </c>
      <c r="L26" s="92">
        <f>J26/'סכום נכסי הקרן'!$C$42</f>
        <v>3.7396176250432851E-3</v>
      </c>
    </row>
    <row r="27" spans="2:12">
      <c r="B27" s="94" t="s">
        <v>2115</v>
      </c>
      <c r="C27" s="94" t="s">
        <v>2124</v>
      </c>
      <c r="D27">
        <v>10</v>
      </c>
      <c r="E27" t="s">
        <v>205</v>
      </c>
      <c r="F27" t="s">
        <v>206</v>
      </c>
      <c r="G27" t="s">
        <v>106</v>
      </c>
      <c r="H27" s="92">
        <v>4.7600000000000003E-2</v>
      </c>
      <c r="I27" s="92">
        <v>4.7600000000000003E-2</v>
      </c>
      <c r="J27" s="87">
        <f>863.34728919+2002.90254</f>
        <v>2866.2498291900001</v>
      </c>
      <c r="K27" s="92">
        <f t="shared" si="0"/>
        <v>0.1300823568272351</v>
      </c>
      <c r="L27" s="92">
        <f>J27/'סכום נכסי הקרן'!$C$42</f>
        <v>6.1934862541546875E-3</v>
      </c>
    </row>
    <row r="28" spans="2:12">
      <c r="B28" s="94" t="s">
        <v>2117</v>
      </c>
      <c r="C28" s="94" t="s">
        <v>2125</v>
      </c>
      <c r="D28">
        <v>20</v>
      </c>
      <c r="E28" t="s">
        <v>205</v>
      </c>
      <c r="F28" t="s">
        <v>2113</v>
      </c>
      <c r="G28" t="s">
        <v>106</v>
      </c>
      <c r="H28" s="92">
        <v>4.9099999999999998E-2</v>
      </c>
      <c r="I28" s="92">
        <v>4.9099999999999998E-2</v>
      </c>
      <c r="J28" s="87">
        <v>717.75558000000012</v>
      </c>
      <c r="K28" s="92">
        <f t="shared" si="0"/>
        <v>3.2574738085090309E-2</v>
      </c>
      <c r="L28" s="92">
        <f>J28/'סכום נכסי הקרן'!$C$42</f>
        <v>1.5509497020464176E-3</v>
      </c>
    </row>
    <row r="29" spans="2:12">
      <c r="B29" s="94" t="s">
        <v>2115</v>
      </c>
      <c r="C29" s="94" t="s">
        <v>2126</v>
      </c>
      <c r="D29">
        <v>10</v>
      </c>
      <c r="E29" t="s">
        <v>205</v>
      </c>
      <c r="F29" t="s">
        <v>206</v>
      </c>
      <c r="G29" t="s">
        <v>116</v>
      </c>
      <c r="H29" s="92">
        <v>0</v>
      </c>
      <c r="I29" s="92">
        <v>0</v>
      </c>
      <c r="J29" s="87">
        <f>0.4888616+1.64256</f>
        <v>2.1314215999999999</v>
      </c>
      <c r="K29" s="92">
        <f t="shared" si="0"/>
        <v>9.6732790804502158E-5</v>
      </c>
      <c r="L29" s="92">
        <f>J29/'סכום נכסי הקרן'!$C$42</f>
        <v>4.6056454140771683E-6</v>
      </c>
    </row>
    <row r="30" spans="2:12">
      <c r="B30" s="94" t="s">
        <v>2117</v>
      </c>
      <c r="C30" s="94" t="s">
        <v>2127</v>
      </c>
      <c r="D30">
        <v>20</v>
      </c>
      <c r="E30" t="s">
        <v>205</v>
      </c>
      <c r="F30" t="s">
        <v>2113</v>
      </c>
      <c r="G30" t="s">
        <v>116</v>
      </c>
      <c r="H30" s="92">
        <v>0</v>
      </c>
      <c r="I30" s="92">
        <v>0</v>
      </c>
      <c r="J30" s="87">
        <v>1.0000000000000001E-5</v>
      </c>
      <c r="K30" s="92">
        <f t="shared" si="0"/>
        <v>4.5384165574986273E-10</v>
      </c>
      <c r="L30" s="92">
        <f>J30/'סכום נכסי הקרן'!$C$42</f>
        <v>2.1608326640197175E-11</v>
      </c>
    </row>
    <row r="31" spans="2:12">
      <c r="B31" s="94" t="s">
        <v>2115</v>
      </c>
      <c r="C31" s="94" t="s">
        <v>2128</v>
      </c>
      <c r="D31">
        <v>10</v>
      </c>
      <c r="E31" t="s">
        <v>205</v>
      </c>
      <c r="F31" t="s">
        <v>2113</v>
      </c>
      <c r="G31" t="s">
        <v>198</v>
      </c>
      <c r="H31" s="92">
        <v>0</v>
      </c>
      <c r="I31" s="92">
        <v>0</v>
      </c>
      <c r="J31" s="87">
        <v>3.8999999999999999E-4</v>
      </c>
      <c r="K31" s="92">
        <f t="shared" si="0"/>
        <v>1.7699824574244646E-8</v>
      </c>
      <c r="L31" s="92">
        <f>J31/'סכום נכסי הקרן'!$C$42</f>
        <v>8.4272473896768974E-10</v>
      </c>
    </row>
    <row r="32" spans="2:12">
      <c r="B32" s="94" t="s">
        <v>2115</v>
      </c>
      <c r="C32" s="94" t="s">
        <v>2129</v>
      </c>
      <c r="D32">
        <v>10</v>
      </c>
      <c r="E32" t="s">
        <v>205</v>
      </c>
      <c r="F32" t="s">
        <v>2113</v>
      </c>
      <c r="G32" t="s">
        <v>201</v>
      </c>
      <c r="H32" s="92">
        <v>0</v>
      </c>
      <c r="I32" s="92">
        <v>0</v>
      </c>
      <c r="J32" s="87">
        <v>13.408569999999999</v>
      </c>
      <c r="K32" s="92">
        <f t="shared" si="0"/>
        <v>6.0853676100379363E-4</v>
      </c>
      <c r="L32" s="92">
        <f>J32/'סכום נכסי הקרן'!$C$42</f>
        <v>2.8973676033794857E-5</v>
      </c>
    </row>
    <row r="33" spans="2:12">
      <c r="B33" s="94" t="s">
        <v>2115</v>
      </c>
      <c r="C33" s="94" t="s">
        <v>2130</v>
      </c>
      <c r="D33">
        <v>10</v>
      </c>
      <c r="E33" t="s">
        <v>205</v>
      </c>
      <c r="F33" t="s">
        <v>2113</v>
      </c>
      <c r="G33" t="s">
        <v>199</v>
      </c>
      <c r="H33" s="92">
        <v>0</v>
      </c>
      <c r="I33" s="92">
        <v>0</v>
      </c>
      <c r="J33" s="87">
        <v>0.35624</v>
      </c>
      <c r="K33" s="92">
        <f t="shared" si="0"/>
        <v>1.6167655144433108E-5</v>
      </c>
      <c r="L33" s="92">
        <f>J33/'סכום נכסי הקרן'!$C$42</f>
        <v>7.6977502823038403E-7</v>
      </c>
    </row>
    <row r="34" spans="2:12">
      <c r="B34" s="94" t="s">
        <v>2111</v>
      </c>
      <c r="C34" s="94" t="s">
        <v>2131</v>
      </c>
      <c r="D34">
        <v>11</v>
      </c>
      <c r="E34" t="s">
        <v>205</v>
      </c>
      <c r="F34" t="s">
        <v>2113</v>
      </c>
      <c r="G34" t="s">
        <v>113</v>
      </c>
      <c r="H34" s="92">
        <v>0</v>
      </c>
      <c r="I34" s="92">
        <v>0</v>
      </c>
      <c r="J34" s="87">
        <v>1.5300000000000001E-3</v>
      </c>
      <c r="K34" s="92">
        <f t="shared" si="0"/>
        <v>6.9437773329729002E-8</v>
      </c>
      <c r="L34" s="92">
        <f>J34/'סכום נכסי הקרן'!$C$42</f>
        <v>3.3060739759501674E-9</v>
      </c>
    </row>
    <row r="35" spans="2:12">
      <c r="B35" s="94" t="s">
        <v>2114</v>
      </c>
      <c r="C35" t="s">
        <v>214</v>
      </c>
      <c r="D35">
        <v>12</v>
      </c>
      <c r="E35" t="s">
        <v>205</v>
      </c>
      <c r="F35" t="s">
        <v>206</v>
      </c>
      <c r="G35" t="s">
        <v>113</v>
      </c>
      <c r="H35" s="92">
        <v>4.6870000000000002E-2</v>
      </c>
      <c r="I35" s="92">
        <v>4.6870000000000002E-2</v>
      </c>
      <c r="J35" s="87">
        <f>18.948742417+112.02302</f>
        <v>130.97176241700001</v>
      </c>
      <c r="K35" s="92">
        <f t="shared" si="0"/>
        <v>5.9440441511808923E-3</v>
      </c>
      <c r="L35" s="92">
        <f>J35/'סכום נכסי הקרן'!$C$42</f>
        <v>2.8300806229488362E-4</v>
      </c>
    </row>
    <row r="36" spans="2:12">
      <c r="B36" s="94" t="s">
        <v>2115</v>
      </c>
      <c r="C36" s="94" t="s">
        <v>2132</v>
      </c>
      <c r="D36">
        <v>10</v>
      </c>
      <c r="E36" t="s">
        <v>205</v>
      </c>
      <c r="F36" t="s">
        <v>206</v>
      </c>
      <c r="G36" t="s">
        <v>113</v>
      </c>
      <c r="H36" s="92">
        <v>4.632E-2</v>
      </c>
      <c r="I36" s="92">
        <v>4.632E-2</v>
      </c>
      <c r="J36" s="87">
        <f>0.513836796+105.87128</f>
        <v>106.38511679600001</v>
      </c>
      <c r="K36" s="92">
        <f t="shared" si="0"/>
        <v>4.8281997553839169E-3</v>
      </c>
      <c r="L36" s="92">
        <f>J36/'סכום נכסי הקרן'!$C$42</f>
        <v>2.2988043533834945E-4</v>
      </c>
    </row>
    <row r="37" spans="2:12">
      <c r="B37" s="94" t="s">
        <v>2117</v>
      </c>
      <c r="C37" s="94" t="s">
        <v>2133</v>
      </c>
      <c r="D37">
        <v>20</v>
      </c>
      <c r="E37" t="s">
        <v>205</v>
      </c>
      <c r="F37" t="s">
        <v>2113</v>
      </c>
      <c r="G37" t="s">
        <v>113</v>
      </c>
      <c r="H37" s="92">
        <v>4.4900000000000002E-2</v>
      </c>
      <c r="I37" s="92">
        <v>4.4900000000000002E-2</v>
      </c>
      <c r="J37" s="87">
        <v>1.5529999999999999E-2</v>
      </c>
      <c r="K37" s="92">
        <f t="shared" si="0"/>
        <v>7.0481609137953676E-7</v>
      </c>
      <c r="L37" s="92">
        <f>J37/'סכום נכסי הקרן'!$C$42</f>
        <v>3.3557731272226204E-8</v>
      </c>
    </row>
    <row r="38" spans="2:12">
      <c r="B38" s="94" t="s">
        <v>2115</v>
      </c>
      <c r="C38" s="94" t="s">
        <v>2134</v>
      </c>
      <c r="D38">
        <v>10</v>
      </c>
      <c r="E38" t="s">
        <v>205</v>
      </c>
      <c r="F38" t="s">
        <v>2113</v>
      </c>
      <c r="G38" t="s">
        <v>2135</v>
      </c>
      <c r="H38" s="92">
        <v>0</v>
      </c>
      <c r="I38" s="92">
        <v>0</v>
      </c>
      <c r="J38" s="87">
        <v>2.0000000000000002E-5</v>
      </c>
      <c r="K38" s="92">
        <f t="shared" si="0"/>
        <v>9.0768331149972547E-10</v>
      </c>
      <c r="L38" s="92">
        <f>J38/'סכום נכסי הקרן'!$C$42</f>
        <v>4.321665328039435E-11</v>
      </c>
    </row>
    <row r="39" spans="2:12">
      <c r="B39" s="79" t="s">
        <v>215</v>
      </c>
      <c r="D39" s="16"/>
      <c r="I39" s="80">
        <v>0</v>
      </c>
      <c r="J39" s="81">
        <v>0</v>
      </c>
      <c r="K39" s="80">
        <f t="shared" si="0"/>
        <v>0</v>
      </c>
      <c r="L39" s="80">
        <f>J39/'סכום נכסי הקרן'!$C$42</f>
        <v>0</v>
      </c>
    </row>
    <row r="40" spans="2:12">
      <c r="B40" t="s">
        <v>208</v>
      </c>
      <c r="C40" t="s">
        <v>208</v>
      </c>
      <c r="D40" s="16"/>
      <c r="E40" t="s">
        <v>208</v>
      </c>
      <c r="G40" t="s">
        <v>208</v>
      </c>
      <c r="H40" s="92">
        <v>0</v>
      </c>
      <c r="I40" s="92">
        <v>0</v>
      </c>
      <c r="J40" s="87">
        <v>0</v>
      </c>
      <c r="K40" s="92">
        <f t="shared" si="0"/>
        <v>0</v>
      </c>
      <c r="L40" s="92">
        <f>J40/'סכום נכסי הקרן'!$C$42</f>
        <v>0</v>
      </c>
    </row>
    <row r="41" spans="2:12">
      <c r="B41" s="79" t="s">
        <v>216</v>
      </c>
      <c r="D41" s="16"/>
      <c r="I41" s="80">
        <v>0</v>
      </c>
      <c r="J41" s="81">
        <v>0</v>
      </c>
      <c r="K41" s="80">
        <f t="shared" si="0"/>
        <v>0</v>
      </c>
      <c r="L41" s="80">
        <f>J41/'סכום נכסי הקרן'!$C$42</f>
        <v>0</v>
      </c>
    </row>
    <row r="42" spans="2:12">
      <c r="B42" t="s">
        <v>208</v>
      </c>
      <c r="C42" t="s">
        <v>208</v>
      </c>
      <c r="D42" s="16"/>
      <c r="E42" t="s">
        <v>208</v>
      </c>
      <c r="G42" t="s">
        <v>208</v>
      </c>
      <c r="H42" s="92">
        <v>0</v>
      </c>
      <c r="I42" s="92">
        <v>0</v>
      </c>
      <c r="J42" s="87">
        <v>0</v>
      </c>
      <c r="K42" s="92">
        <f t="shared" si="0"/>
        <v>0</v>
      </c>
      <c r="L42" s="92">
        <f>J42/'סכום נכסי הקרן'!$C$42</f>
        <v>0</v>
      </c>
    </row>
    <row r="43" spans="2:12">
      <c r="B43" s="79" t="s">
        <v>217</v>
      </c>
      <c r="D43" s="16"/>
      <c r="I43" s="80">
        <v>0</v>
      </c>
      <c r="J43" s="81">
        <v>0</v>
      </c>
      <c r="K43" s="80">
        <f t="shared" si="0"/>
        <v>0</v>
      </c>
      <c r="L43" s="80">
        <f>J43/'סכום נכסי הקרן'!$C$42</f>
        <v>0</v>
      </c>
    </row>
    <row r="44" spans="2:12">
      <c r="B44" t="s">
        <v>208</v>
      </c>
      <c r="C44" t="s">
        <v>208</v>
      </c>
      <c r="D44" s="16"/>
      <c r="E44" t="s">
        <v>208</v>
      </c>
      <c r="G44" t="s">
        <v>208</v>
      </c>
      <c r="H44" s="92">
        <v>0</v>
      </c>
      <c r="I44" s="92">
        <v>0</v>
      </c>
      <c r="J44" s="87">
        <v>0</v>
      </c>
      <c r="K44" s="92">
        <f t="shared" si="0"/>
        <v>0</v>
      </c>
      <c r="L44" s="92">
        <f>J44/'סכום נכסי הקרן'!$C$42</f>
        <v>0</v>
      </c>
    </row>
    <row r="45" spans="2:12">
      <c r="B45" s="79" t="s">
        <v>218</v>
      </c>
      <c r="D45" s="16"/>
      <c r="I45" s="80">
        <v>0</v>
      </c>
      <c r="J45" s="81">
        <v>0</v>
      </c>
      <c r="K45" s="80">
        <f t="shared" si="0"/>
        <v>0</v>
      </c>
      <c r="L45" s="80">
        <f>J45/'סכום נכסי הקרן'!$C$42</f>
        <v>0</v>
      </c>
    </row>
    <row r="46" spans="2:12">
      <c r="B46" t="s">
        <v>208</v>
      </c>
      <c r="C46" t="s">
        <v>208</v>
      </c>
      <c r="D46" s="16"/>
      <c r="E46" t="s">
        <v>208</v>
      </c>
      <c r="G46" t="s">
        <v>208</v>
      </c>
      <c r="H46" s="92">
        <v>0</v>
      </c>
      <c r="I46" s="92">
        <v>0</v>
      </c>
      <c r="J46" s="87">
        <v>0</v>
      </c>
      <c r="K46" s="92">
        <f t="shared" si="0"/>
        <v>0</v>
      </c>
      <c r="L46" s="92">
        <f>J46/'סכום נכסי הקרן'!$C$42</f>
        <v>0</v>
      </c>
    </row>
    <row r="47" spans="2:12">
      <c r="B47" s="79" t="s">
        <v>219</v>
      </c>
      <c r="D47" s="16"/>
      <c r="I47" s="80">
        <v>0</v>
      </c>
      <c r="J47" s="81">
        <v>0</v>
      </c>
      <c r="K47" s="80">
        <f t="shared" si="0"/>
        <v>0</v>
      </c>
      <c r="L47" s="80">
        <f>J47/'סכום נכסי הקרן'!$C$42</f>
        <v>0</v>
      </c>
    </row>
    <row r="48" spans="2:12">
      <c r="B48" t="s">
        <v>208</v>
      </c>
      <c r="C48" t="s">
        <v>208</v>
      </c>
      <c r="D48" s="16"/>
      <c r="E48" t="s">
        <v>208</v>
      </c>
      <c r="G48" t="s">
        <v>208</v>
      </c>
      <c r="H48" s="92">
        <v>0</v>
      </c>
      <c r="I48" s="92">
        <v>0</v>
      </c>
      <c r="J48" s="87">
        <v>0</v>
      </c>
      <c r="K48" s="92">
        <f t="shared" si="0"/>
        <v>0</v>
      </c>
      <c r="L48" s="92">
        <f>J48/'סכום נכסי הקרן'!$C$42</f>
        <v>0</v>
      </c>
    </row>
    <row r="49" spans="2:12">
      <c r="B49" s="79" t="s">
        <v>220</v>
      </c>
      <c r="D49" s="16"/>
      <c r="I49" s="80">
        <v>0</v>
      </c>
      <c r="J49" s="81">
        <f>J50+J54</f>
        <v>2.1929999999999998E-2</v>
      </c>
      <c r="K49" s="80">
        <f t="shared" si="0"/>
        <v>9.9527475105944882E-7</v>
      </c>
      <c r="L49" s="80">
        <f>J49/'סכום נכסי הקרן'!$C$42</f>
        <v>4.7387060321952398E-8</v>
      </c>
    </row>
    <row r="50" spans="2:12">
      <c r="B50" s="79" t="s">
        <v>221</v>
      </c>
      <c r="D50" s="16"/>
      <c r="I50" s="80">
        <v>0</v>
      </c>
      <c r="J50" s="81">
        <f>SUM(J51:J53)</f>
        <v>2.1929999999999998E-2</v>
      </c>
      <c r="K50" s="80">
        <f t="shared" si="0"/>
        <v>9.9527475105944882E-7</v>
      </c>
      <c r="L50" s="80">
        <f>J50/'סכום נכסי הקרן'!$C$42</f>
        <v>4.7387060321952398E-8</v>
      </c>
    </row>
    <row r="51" spans="2:12">
      <c r="B51" s="94" t="s">
        <v>2136</v>
      </c>
      <c r="C51" s="94" t="s">
        <v>2137</v>
      </c>
      <c r="D51">
        <v>85</v>
      </c>
      <c r="E51" t="s">
        <v>957</v>
      </c>
      <c r="F51" t="s">
        <v>210</v>
      </c>
      <c r="G51" t="s">
        <v>110</v>
      </c>
      <c r="H51" s="92">
        <v>5.6300000000000003E-2</v>
      </c>
      <c r="I51" s="92">
        <v>5.6300000000000003E-2</v>
      </c>
      <c r="J51" s="87">
        <v>3.0999999999999999E-3</v>
      </c>
      <c r="K51" s="92">
        <f t="shared" si="0"/>
        <v>1.4069091328245743E-7</v>
      </c>
      <c r="L51" s="92">
        <f>J51/'סכום נכסי הקרן'!$C$42</f>
        <v>6.6985812584611236E-9</v>
      </c>
    </row>
    <row r="52" spans="2:12">
      <c r="B52" s="94" t="s">
        <v>2136</v>
      </c>
      <c r="C52" s="94" t="s">
        <v>2138</v>
      </c>
      <c r="D52">
        <v>85</v>
      </c>
      <c r="E52" t="s">
        <v>957</v>
      </c>
      <c r="F52" t="s">
        <v>210</v>
      </c>
      <c r="G52" t="s">
        <v>106</v>
      </c>
      <c r="H52" s="92">
        <v>5.2299999999999999E-2</v>
      </c>
      <c r="I52" s="92">
        <v>5.2299999999999999E-2</v>
      </c>
      <c r="J52" s="87">
        <v>1.7909999999999999E-2</v>
      </c>
      <c r="K52" s="92">
        <f t="shared" si="0"/>
        <v>8.1283040544800403E-7</v>
      </c>
      <c r="L52" s="92">
        <f>J52/'סכום נכסי הקרן'!$C$42</f>
        <v>3.8700513012593134E-8</v>
      </c>
    </row>
    <row r="53" spans="2:12">
      <c r="B53" s="94" t="s">
        <v>2136</v>
      </c>
      <c r="C53" s="94" t="s">
        <v>2139</v>
      </c>
      <c r="D53">
        <v>85</v>
      </c>
      <c r="E53" t="s">
        <v>957</v>
      </c>
      <c r="F53" t="s">
        <v>210</v>
      </c>
      <c r="G53" t="s">
        <v>198</v>
      </c>
      <c r="H53" s="92">
        <v>0</v>
      </c>
      <c r="I53" s="92">
        <v>0</v>
      </c>
      <c r="J53" s="87">
        <v>9.2000000000000003E-4</v>
      </c>
      <c r="K53" s="92">
        <f t="shared" si="0"/>
        <v>4.1753432328987374E-8</v>
      </c>
      <c r="L53" s="92">
        <f>J53/'סכום נכסי הקרן'!$C$42</f>
        <v>1.98796605089814E-9</v>
      </c>
    </row>
    <row r="54" spans="2:12">
      <c r="B54" s="79" t="s">
        <v>219</v>
      </c>
      <c r="D54" s="16"/>
      <c r="I54" s="80">
        <v>0</v>
      </c>
      <c r="J54" s="81">
        <v>0</v>
      </c>
      <c r="K54" s="80">
        <f t="shared" si="0"/>
        <v>0</v>
      </c>
      <c r="L54" s="80">
        <f>J54/'סכום נכסי הקרן'!$C$42</f>
        <v>0</v>
      </c>
    </row>
    <row r="55" spans="2:12">
      <c r="B55" t="s">
        <v>208</v>
      </c>
      <c r="C55" t="s">
        <v>208</v>
      </c>
      <c r="D55" s="16"/>
      <c r="E55" t="s">
        <v>208</v>
      </c>
      <c r="G55" t="s">
        <v>208</v>
      </c>
      <c r="H55" s="92">
        <v>0</v>
      </c>
      <c r="I55" s="92">
        <v>0</v>
      </c>
      <c r="J55" s="87">
        <v>0</v>
      </c>
      <c r="K55" s="92">
        <f t="shared" si="0"/>
        <v>0</v>
      </c>
      <c r="L55" s="92">
        <f>J55/'סכום נכסי הקרן'!$C$42</f>
        <v>0</v>
      </c>
    </row>
    <row r="56" spans="2:12">
      <c r="B56" t="s">
        <v>222</v>
      </c>
      <c r="D56" s="16"/>
    </row>
    <row r="57" spans="2:12">
      <c r="D57" s="16"/>
    </row>
    <row r="58" spans="2:12">
      <c r="D58" s="16"/>
    </row>
    <row r="59" spans="2:12">
      <c r="D59" s="16"/>
    </row>
    <row r="60" spans="2:12">
      <c r="D60" s="16"/>
    </row>
    <row r="61" spans="2:12">
      <c r="D61" s="16"/>
    </row>
    <row r="62" spans="2:12">
      <c r="D62" s="16"/>
    </row>
    <row r="63" spans="2:12">
      <c r="D63" s="16"/>
    </row>
    <row r="64" spans="2:12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5:5">
      <c r="E497" s="15"/>
    </row>
  </sheetData>
  <mergeCells count="1">
    <mergeCell ref="B7:L7"/>
  </mergeCells>
  <dataValidations count="1">
    <dataValidation allowBlank="1" showInputMessage="1" showErrorMessage="1" sqref="E11 A1:XFD4" xr:uid="{9A020805-BA87-461D-B96E-9BF7B2B21675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0"/>
  <sheetViews>
    <sheetView rightToLeft="1" workbookViewId="0">
      <selection activeCell="W1" sqref="W1:W104857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s="82">
        <v>45197</v>
      </c>
    </row>
    <row r="2" spans="2:49">
      <c r="B2" s="2" t="s">
        <v>1</v>
      </c>
      <c r="C2" s="12" t="s">
        <v>2085</v>
      </c>
    </row>
    <row r="3" spans="2:49">
      <c r="B3" s="2" t="s">
        <v>2</v>
      </c>
      <c r="C3" s="26" t="s">
        <v>2086</v>
      </c>
    </row>
    <row r="4" spans="2:49">
      <c r="B4" s="2" t="s">
        <v>3</v>
      </c>
      <c r="C4" s="83" t="s">
        <v>196</v>
      </c>
    </row>
    <row r="6" spans="2:49" ht="26.25" customHeight="1">
      <c r="B6" s="117" t="s">
        <v>136</v>
      </c>
      <c r="C6" s="118"/>
      <c r="D6" s="118"/>
      <c r="E6" s="118"/>
      <c r="F6" s="118"/>
      <c r="G6" s="118"/>
      <c r="H6" s="118"/>
      <c r="I6" s="118"/>
      <c r="J6" s="118"/>
      <c r="K6" s="119"/>
    </row>
    <row r="7" spans="2:49" ht="26.25" customHeight="1">
      <c r="B7" s="117" t="s">
        <v>143</v>
      </c>
      <c r="C7" s="118"/>
      <c r="D7" s="118"/>
      <c r="E7" s="118"/>
      <c r="F7" s="118"/>
      <c r="G7" s="118"/>
      <c r="H7" s="118"/>
      <c r="I7" s="118"/>
      <c r="J7" s="118"/>
      <c r="K7" s="119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186</v>
      </c>
      <c r="H8" s="28" t="s">
        <v>187</v>
      </c>
      <c r="I8" s="28" t="s">
        <v>5</v>
      </c>
      <c r="J8" s="28" t="s">
        <v>57</v>
      </c>
      <c r="K8" s="36" t="s">
        <v>182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183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117</v>
      </c>
      <c r="C11" s="7"/>
      <c r="D11" s="7"/>
      <c r="E11" s="7"/>
      <c r="F11" s="7"/>
      <c r="G11" s="75"/>
      <c r="H11" s="7"/>
      <c r="I11" s="75">
        <f>I12+I384</f>
        <v>-1683.8359447629948</v>
      </c>
      <c r="J11" s="76">
        <f>I11/$I$11</f>
        <v>1</v>
      </c>
      <c r="K11" s="76">
        <f>I11/'סכום נכסי הקרן'!$C$42</f>
        <v>-3.6384877102943794E-3</v>
      </c>
      <c r="N11" s="81"/>
      <c r="O11" s="81"/>
      <c r="AW11" s="16"/>
    </row>
    <row r="12" spans="2:49">
      <c r="B12" s="79" t="s">
        <v>2143</v>
      </c>
      <c r="C12" s="16"/>
      <c r="D12" s="16"/>
      <c r="G12" s="81"/>
      <c r="I12" s="81">
        <f>I13+I23+I295+I378+I382</f>
        <v>-1675.7284281149948</v>
      </c>
      <c r="J12" s="80">
        <f t="shared" ref="J12:J75" si="0">I12/$I$11</f>
        <v>0.99518509111697273</v>
      </c>
      <c r="K12" s="80">
        <f>I12/'סכום נכסי הקרן'!$C$42</f>
        <v>-3.6209687234972977E-3</v>
      </c>
    </row>
    <row r="13" spans="2:49">
      <c r="B13" s="79" t="s">
        <v>1873</v>
      </c>
      <c r="C13" s="16"/>
      <c r="D13" s="16"/>
      <c r="G13" s="81"/>
      <c r="I13" s="81">
        <v>1.054124E-3</v>
      </c>
      <c r="J13" s="80">
        <f t="shared" si="0"/>
        <v>-6.2602535792070363E-7</v>
      </c>
      <c r="K13" s="80">
        <f>I13/'סכום נכסי הקרן'!$C$42</f>
        <v>2.2777855711271206E-9</v>
      </c>
    </row>
    <row r="14" spans="2:49">
      <c r="B14" t="s">
        <v>2144</v>
      </c>
      <c r="C14" t="s">
        <v>2145</v>
      </c>
      <c r="D14" t="s">
        <v>2140</v>
      </c>
      <c r="E14" t="s">
        <v>102</v>
      </c>
      <c r="F14" s="89">
        <v>44882</v>
      </c>
      <c r="G14" s="77">
        <v>1.350422</v>
      </c>
      <c r="H14" s="77">
        <v>1.6043970000000001</v>
      </c>
      <c r="I14" s="77">
        <v>2.1666000000000006E-5</v>
      </c>
      <c r="J14" s="78">
        <f t="shared" si="0"/>
        <v>-1.2867049232073236E-8</v>
      </c>
      <c r="K14" s="78">
        <f>I14/'סכום נכסי הקרן'!$C$42</f>
        <v>4.6816600498651203E-11</v>
      </c>
      <c r="W14" s="95"/>
    </row>
    <row r="15" spans="2:49">
      <c r="B15" t="s">
        <v>2146</v>
      </c>
      <c r="C15" t="s">
        <v>2147</v>
      </c>
      <c r="D15" t="s">
        <v>2140</v>
      </c>
      <c r="E15" t="s">
        <v>102</v>
      </c>
      <c r="F15" s="89">
        <v>44917</v>
      </c>
      <c r="G15" s="77">
        <v>4.7553400000000003</v>
      </c>
      <c r="H15" s="77">
        <v>4.2166980000000001</v>
      </c>
      <c r="I15" s="77">
        <v>2.0051800000000001E-4</v>
      </c>
      <c r="J15" s="78">
        <f t="shared" si="0"/>
        <v>-1.1908404772070805E-7</v>
      </c>
      <c r="K15" s="78">
        <f>I15/'סכום נכסי הקרן'!$C$42</f>
        <v>4.3328584412390567E-10</v>
      </c>
      <c r="W15" s="95"/>
    </row>
    <row r="16" spans="2:49">
      <c r="B16" t="s">
        <v>2148</v>
      </c>
      <c r="C16" t="s">
        <v>2149</v>
      </c>
      <c r="D16" t="s">
        <v>2140</v>
      </c>
      <c r="E16" t="s">
        <v>102</v>
      </c>
      <c r="F16" s="89">
        <v>44952</v>
      </c>
      <c r="G16" s="77">
        <v>3.0016340000000001</v>
      </c>
      <c r="H16" s="77">
        <v>-35.108198000000002</v>
      </c>
      <c r="I16" s="77">
        <v>-1.05382E-3</v>
      </c>
      <c r="J16" s="78">
        <f t="shared" si="0"/>
        <v>6.2584481776716584E-7</v>
      </c>
      <c r="K16" s="78">
        <f>I16/'סכום נכסי הקרן'!$C$42</f>
        <v>-2.2771286779972583E-9</v>
      </c>
      <c r="W16" s="95"/>
    </row>
    <row r="17" spans="2:23">
      <c r="B17" t="s">
        <v>2150</v>
      </c>
      <c r="C17" t="s">
        <v>2151</v>
      </c>
      <c r="D17" t="s">
        <v>2140</v>
      </c>
      <c r="E17" t="s">
        <v>102</v>
      </c>
      <c r="F17" s="89">
        <v>44952</v>
      </c>
      <c r="G17" s="77">
        <v>4.9958539999999996</v>
      </c>
      <c r="H17" s="77">
        <v>-6.1429830000000001</v>
      </c>
      <c r="I17" s="77">
        <v>-3.0689399999999999E-4</v>
      </c>
      <c r="J17" s="78">
        <f t="shared" si="0"/>
        <v>1.8225884828892656E-7</v>
      </c>
      <c r="K17" s="78">
        <f>I17/'סכום נכסי הקרן'!$C$42</f>
        <v>-6.6314657959166704E-10</v>
      </c>
      <c r="W17" s="95"/>
    </row>
    <row r="18" spans="2:23">
      <c r="B18" t="s">
        <v>2144</v>
      </c>
      <c r="C18" t="s">
        <v>2152</v>
      </c>
      <c r="D18" t="s">
        <v>2140</v>
      </c>
      <c r="E18" t="s">
        <v>102</v>
      </c>
      <c r="F18" s="89">
        <v>44965</v>
      </c>
      <c r="G18" s="77">
        <v>1.4039279999999998</v>
      </c>
      <c r="H18" s="77">
        <v>2.1593149999999999</v>
      </c>
      <c r="I18" s="77">
        <v>3.0315E-5</v>
      </c>
      <c r="J18" s="78">
        <f t="shared" si="0"/>
        <v>-1.8003535376640824E-8</v>
      </c>
      <c r="K18" s="78">
        <f>I18/'סכום נכסי הקרן'!$C$42</f>
        <v>6.5505642209757733E-11</v>
      </c>
      <c r="W18" s="95"/>
    </row>
    <row r="19" spans="2:23">
      <c r="B19" t="s">
        <v>2153</v>
      </c>
      <c r="C19" t="s">
        <v>2154</v>
      </c>
      <c r="D19" t="s">
        <v>2140</v>
      </c>
      <c r="E19" t="s">
        <v>102</v>
      </c>
      <c r="F19" s="89">
        <v>44965</v>
      </c>
      <c r="G19" s="77">
        <v>1.2006300000000001</v>
      </c>
      <c r="H19" s="77">
        <v>19.176314000000001</v>
      </c>
      <c r="I19" s="77">
        <v>2.3023699999999997E-4</v>
      </c>
      <c r="J19" s="78">
        <f t="shared" si="0"/>
        <v>-1.367336293752813E-7</v>
      </c>
      <c r="K19" s="78">
        <f>I19/'סכום נכסי הקרן'!$C$42</f>
        <v>4.9750363006590761E-10</v>
      </c>
      <c r="W19" s="95"/>
    </row>
    <row r="20" spans="2:23">
      <c r="B20" t="s">
        <v>2153</v>
      </c>
      <c r="C20" t="s">
        <v>2155</v>
      </c>
      <c r="D20" t="s">
        <v>2140</v>
      </c>
      <c r="E20" t="s">
        <v>102</v>
      </c>
      <c r="F20" s="89">
        <v>44952</v>
      </c>
      <c r="G20" s="77">
        <v>3.4567199999999998</v>
      </c>
      <c r="H20" s="77">
        <v>31.616206999999999</v>
      </c>
      <c r="I20" s="77">
        <v>1.0928839999999999E-3</v>
      </c>
      <c r="J20" s="78">
        <f t="shared" si="0"/>
        <v>-6.4904422749677474E-7</v>
      </c>
      <c r="K20" s="78">
        <f>I20/'סכום נכסי הקרן'!$C$42</f>
        <v>2.3615394451845246E-9</v>
      </c>
      <c r="W20" s="95"/>
    </row>
    <row r="21" spans="2:23">
      <c r="B21" t="s">
        <v>2156</v>
      </c>
      <c r="C21" t="s">
        <v>2157</v>
      </c>
      <c r="D21" t="s">
        <v>2140</v>
      </c>
      <c r="E21" t="s">
        <v>102</v>
      </c>
      <c r="F21" s="89">
        <v>45091</v>
      </c>
      <c r="G21" s="77">
        <v>2.9414349999999998</v>
      </c>
      <c r="H21" s="77">
        <v>14.644228</v>
      </c>
      <c r="I21" s="77">
        <v>4.3075000000000003E-4</v>
      </c>
      <c r="J21" s="78">
        <f t="shared" si="0"/>
        <v>-2.5581470768556934E-7</v>
      </c>
      <c r="K21" s="78">
        <f>I21/'סכום נכסי הקרן'!$C$42</f>
        <v>9.3077867002649329E-10</v>
      </c>
      <c r="W21" s="95"/>
    </row>
    <row r="22" spans="2:23">
      <c r="B22" t="s">
        <v>2146</v>
      </c>
      <c r="C22" t="s">
        <v>2158</v>
      </c>
      <c r="D22" t="s">
        <v>2140</v>
      </c>
      <c r="E22" t="s">
        <v>102</v>
      </c>
      <c r="F22" s="89">
        <v>45043</v>
      </c>
      <c r="G22" s="77">
        <v>3.9190200000000006</v>
      </c>
      <c r="H22" s="77">
        <v>10.422705000000001</v>
      </c>
      <c r="I22" s="77">
        <v>4.0846799999999999E-4</v>
      </c>
      <c r="J22" s="78">
        <f t="shared" si="0"/>
        <v>-2.4258182708974844E-7</v>
      </c>
      <c r="K22" s="78">
        <f>I22/'סכום נכסי הקרן'!$C$42</f>
        <v>8.8263099660680585E-10</v>
      </c>
      <c r="W22" s="95"/>
    </row>
    <row r="23" spans="2:23" s="96" customFormat="1">
      <c r="B23" s="97" t="s">
        <v>2830</v>
      </c>
      <c r="C23" s="79"/>
      <c r="D23" s="79"/>
      <c r="E23" s="79"/>
      <c r="F23" s="98"/>
      <c r="G23" s="81"/>
      <c r="H23" s="81"/>
      <c r="I23" s="81">
        <f>SUM(I24:I294)</f>
        <v>-2175.8600047539949</v>
      </c>
      <c r="J23" s="80">
        <f t="shared" si="0"/>
        <v>1.2922042741285309</v>
      </c>
      <c r="K23" s="80">
        <f>I23/'סכום נכסי הקרן'!$C$42</f>
        <v>-4.7016693706065293E-3</v>
      </c>
    </row>
    <row r="24" spans="2:23">
      <c r="B24" t="s">
        <v>2159</v>
      </c>
      <c r="C24" t="s">
        <v>2160</v>
      </c>
      <c r="D24" t="s">
        <v>2140</v>
      </c>
      <c r="E24" t="s">
        <v>106</v>
      </c>
      <c r="F24" s="89">
        <v>44951</v>
      </c>
      <c r="G24" s="77">
        <v>1.8535999999999999</v>
      </c>
      <c r="H24" s="77">
        <v>-16.205981999999999</v>
      </c>
      <c r="I24" s="77">
        <v>-3.00394E-4</v>
      </c>
      <c r="J24" s="78">
        <f t="shared" si="0"/>
        <v>1.783986147428878E-7</v>
      </c>
      <c r="K24" s="78">
        <f>I24/'סכום נכסי הקרן'!$C$42</f>
        <v>-6.491011672755389E-10</v>
      </c>
      <c r="W24" s="95"/>
    </row>
    <row r="25" spans="2:23">
      <c r="B25" t="s">
        <v>2159</v>
      </c>
      <c r="C25" t="s">
        <v>2161</v>
      </c>
      <c r="D25" t="s">
        <v>2140</v>
      </c>
      <c r="E25" t="s">
        <v>106</v>
      </c>
      <c r="F25" s="89">
        <v>44951</v>
      </c>
      <c r="G25" s="77">
        <v>1.53915</v>
      </c>
      <c r="H25" s="77">
        <v>-16.205981999999999</v>
      </c>
      <c r="I25" s="77">
        <v>-2.4943400000000004E-4</v>
      </c>
      <c r="J25" s="78">
        <f t="shared" si="0"/>
        <v>1.4813438374194385E-7</v>
      </c>
      <c r="K25" s="78">
        <f>I25/'סכום נכסי הקרן'!$C$42</f>
        <v>-5.3898513471709426E-10</v>
      </c>
      <c r="W25" s="95"/>
    </row>
    <row r="26" spans="2:23">
      <c r="B26" t="s">
        <v>2162</v>
      </c>
      <c r="C26" t="s">
        <v>2163</v>
      </c>
      <c r="D26" t="s">
        <v>2140</v>
      </c>
      <c r="E26" t="s">
        <v>106</v>
      </c>
      <c r="F26" s="89">
        <v>44951</v>
      </c>
      <c r="G26" s="77">
        <v>2.1183999999999998</v>
      </c>
      <c r="H26" s="77">
        <v>-16.205981999999999</v>
      </c>
      <c r="I26" s="77">
        <v>-3.4330800000000007E-4</v>
      </c>
      <c r="J26" s="78">
        <f t="shared" si="0"/>
        <v>2.038844704959198E-7</v>
      </c>
      <c r="K26" s="78">
        <f>I26/'סכום נכסי הקרן'!$C$42</f>
        <v>-7.4183114021928126E-10</v>
      </c>
      <c r="W26" s="95"/>
    </row>
    <row r="27" spans="2:23">
      <c r="B27" t="s">
        <v>2164</v>
      </c>
      <c r="C27" t="s">
        <v>2165</v>
      </c>
      <c r="D27" t="s">
        <v>2140</v>
      </c>
      <c r="E27" t="s">
        <v>106</v>
      </c>
      <c r="F27" s="89">
        <v>44951</v>
      </c>
      <c r="G27" s="77">
        <v>1207499.945698</v>
      </c>
      <c r="H27" s="77">
        <v>-16.153344000000001</v>
      </c>
      <c r="I27" s="77">
        <v>-195.05162492900004</v>
      </c>
      <c r="J27" s="78">
        <f t="shared" si="0"/>
        <v>0.11583766550158434</v>
      </c>
      <c r="K27" s="78">
        <f>I27/'סכום נכסי הקרן'!$C$42</f>
        <v>-4.2147392231670587E-4</v>
      </c>
      <c r="W27" s="95"/>
    </row>
    <row r="28" spans="2:23">
      <c r="B28" t="s">
        <v>2164</v>
      </c>
      <c r="C28" t="s">
        <v>2166</v>
      </c>
      <c r="D28" t="s">
        <v>2140</v>
      </c>
      <c r="E28" t="s">
        <v>106</v>
      </c>
      <c r="F28" s="89">
        <v>44951</v>
      </c>
      <c r="G28" s="77">
        <v>3.9737999999999998</v>
      </c>
      <c r="H28" s="77">
        <v>-16.153344000000001</v>
      </c>
      <c r="I28" s="77">
        <v>-6.4190200000000008E-4</v>
      </c>
      <c r="J28" s="78">
        <f t="shared" si="0"/>
        <v>3.8121409748759684E-7</v>
      </c>
      <c r="K28" s="78">
        <f>I28/'סכום נכסי הקרן'!$C$42</f>
        <v>-1.3870428086995847E-9</v>
      </c>
      <c r="W28" s="95"/>
    </row>
    <row r="29" spans="2:23">
      <c r="B29" t="s">
        <v>2167</v>
      </c>
      <c r="C29" t="s">
        <v>2168</v>
      </c>
      <c r="D29" t="s">
        <v>2140</v>
      </c>
      <c r="E29" t="s">
        <v>106</v>
      </c>
      <c r="F29" s="89">
        <v>44950</v>
      </c>
      <c r="G29" s="77">
        <v>4.6481399999999997</v>
      </c>
      <c r="H29" s="77">
        <v>-15.443427</v>
      </c>
      <c r="I29" s="77">
        <v>-7.1783200000000006E-4</v>
      </c>
      <c r="J29" s="78">
        <f t="shared" si="0"/>
        <v>4.2630756412616975E-7</v>
      </c>
      <c r="K29" s="78">
        <f>I29/'סכום נכסי הקרן'!$C$42</f>
        <v>-1.5511148328786018E-9</v>
      </c>
      <c r="W29" s="95"/>
    </row>
    <row r="30" spans="2:23">
      <c r="B30" t="s">
        <v>2169</v>
      </c>
      <c r="C30" t="s">
        <v>2170</v>
      </c>
      <c r="D30" t="s">
        <v>2140</v>
      </c>
      <c r="E30" t="s">
        <v>106</v>
      </c>
      <c r="F30" s="89">
        <v>44950</v>
      </c>
      <c r="G30" s="77">
        <v>3.2023680000000003</v>
      </c>
      <c r="H30" s="77">
        <v>-15.311919</v>
      </c>
      <c r="I30" s="77">
        <v>-4.9034399999999998E-4</v>
      </c>
      <c r="J30" s="78">
        <f t="shared" si="0"/>
        <v>2.9120651659982081E-7</v>
      </c>
      <c r="K30" s="78">
        <f>I30/'סכום נכסי הקרן'!$C$42</f>
        <v>-1.0595513318060842E-9</v>
      </c>
      <c r="W30" s="95"/>
    </row>
    <row r="31" spans="2:23">
      <c r="B31" t="s">
        <v>2171</v>
      </c>
      <c r="C31" t="s">
        <v>2172</v>
      </c>
      <c r="D31" t="s">
        <v>2140</v>
      </c>
      <c r="E31" t="s">
        <v>106</v>
      </c>
      <c r="F31" s="89">
        <v>44950</v>
      </c>
      <c r="G31" s="77">
        <v>1.86816</v>
      </c>
      <c r="H31" s="77">
        <v>-15.305006000000001</v>
      </c>
      <c r="I31" s="77">
        <v>-2.8592200000000003E-4</v>
      </c>
      <c r="J31" s="78">
        <f t="shared" si="0"/>
        <v>1.6980395322315349E-7</v>
      </c>
      <c r="K31" s="78">
        <f>I31/'סכום נכסי הקרן'!$C$42</f>
        <v>-6.1782959696184564E-10</v>
      </c>
      <c r="W31" s="95"/>
    </row>
    <row r="32" spans="2:23">
      <c r="B32" t="s">
        <v>2173</v>
      </c>
      <c r="C32" t="s">
        <v>2174</v>
      </c>
      <c r="D32" t="s">
        <v>2140</v>
      </c>
      <c r="E32" t="s">
        <v>106</v>
      </c>
      <c r="F32" s="89">
        <v>44952</v>
      </c>
      <c r="G32" s="77">
        <v>2.5110779999999999</v>
      </c>
      <c r="H32" s="77">
        <v>-15.185104000000001</v>
      </c>
      <c r="I32" s="77">
        <v>-3.8130999999999999E-4</v>
      </c>
      <c r="J32" s="78">
        <f t="shared" si="0"/>
        <v>2.2645317745231443E-7</v>
      </c>
      <c r="K32" s="78">
        <f>I32/'סכום נכסי הקרן'!$C$42</f>
        <v>-8.2394710311735839E-10</v>
      </c>
      <c r="W32" s="95"/>
    </row>
    <row r="33" spans="2:23">
      <c r="B33" t="s">
        <v>2175</v>
      </c>
      <c r="C33" t="s">
        <v>2176</v>
      </c>
      <c r="D33" t="s">
        <v>2140</v>
      </c>
      <c r="E33" t="s">
        <v>106</v>
      </c>
      <c r="F33" s="89">
        <v>44952</v>
      </c>
      <c r="G33" s="77">
        <v>5.0768000000000004</v>
      </c>
      <c r="H33" s="77">
        <v>-15.157515</v>
      </c>
      <c r="I33" s="77">
        <v>-7.6951700000000005E-4</v>
      </c>
      <c r="J33" s="78">
        <f t="shared" si="0"/>
        <v>4.5700235963801805E-7</v>
      </c>
      <c r="K33" s="78">
        <f>I33/'סכום נכסי הקרן'!$C$42</f>
        <v>-1.6627974691184608E-9</v>
      </c>
      <c r="W33" s="95"/>
    </row>
    <row r="34" spans="2:23">
      <c r="B34" t="s">
        <v>2177</v>
      </c>
      <c r="C34" t="s">
        <v>2178</v>
      </c>
      <c r="D34" t="s">
        <v>2140</v>
      </c>
      <c r="E34" t="s">
        <v>106</v>
      </c>
      <c r="F34" s="89">
        <v>44952</v>
      </c>
      <c r="G34" s="77">
        <v>2.5661180000000003</v>
      </c>
      <c r="H34" s="77">
        <v>-15.112710999999999</v>
      </c>
      <c r="I34" s="77">
        <v>-3.8780999999999999E-4</v>
      </c>
      <c r="J34" s="78">
        <f t="shared" si="0"/>
        <v>2.303134109983532E-7</v>
      </c>
      <c r="K34" s="78">
        <f>I34/'סכום נכסי הקרן'!$C$42</f>
        <v>-8.3799251543348654E-10</v>
      </c>
      <c r="W34" s="95"/>
    </row>
    <row r="35" spans="2:23">
      <c r="B35" t="s">
        <v>2179</v>
      </c>
      <c r="C35" t="s">
        <v>2180</v>
      </c>
      <c r="D35" t="s">
        <v>2140</v>
      </c>
      <c r="E35" t="s">
        <v>106</v>
      </c>
      <c r="F35" s="89">
        <v>44959</v>
      </c>
      <c r="G35" s="77">
        <v>3.3466109999999998</v>
      </c>
      <c r="H35" s="77">
        <v>-13.976167999999999</v>
      </c>
      <c r="I35" s="77">
        <v>-4.6772799999999999E-4</v>
      </c>
      <c r="J35" s="78">
        <f t="shared" si="0"/>
        <v>2.777752793879419E-7</v>
      </c>
      <c r="K35" s="78">
        <f>I35/'סכום נכסי הקרן'!$C$42</f>
        <v>-1.0106819402766142E-9</v>
      </c>
      <c r="W35" s="95"/>
    </row>
    <row r="36" spans="2:23">
      <c r="B36" t="s">
        <v>2181</v>
      </c>
      <c r="C36" t="s">
        <v>2182</v>
      </c>
      <c r="D36" t="s">
        <v>2140</v>
      </c>
      <c r="E36" t="s">
        <v>106</v>
      </c>
      <c r="F36" s="89">
        <v>44959</v>
      </c>
      <c r="G36" s="77">
        <v>109559.61701999999</v>
      </c>
      <c r="H36" s="77">
        <v>-13.962656000000001</v>
      </c>
      <c r="I36" s="77">
        <v>-15.297432002999999</v>
      </c>
      <c r="J36" s="78">
        <f t="shared" si="0"/>
        <v>9.0848707978811796E-3</v>
      </c>
      <c r="K36" s="78">
        <f>I36/'סכום נכסי הקרן'!$C$42</f>
        <v>-3.3055190747702967E-5</v>
      </c>
      <c r="W36" s="95"/>
    </row>
    <row r="37" spans="2:23">
      <c r="B37" t="s">
        <v>2183</v>
      </c>
      <c r="C37" t="s">
        <v>2184</v>
      </c>
      <c r="D37" t="s">
        <v>2140</v>
      </c>
      <c r="E37" t="s">
        <v>106</v>
      </c>
      <c r="F37" s="89">
        <v>44959</v>
      </c>
      <c r="G37" s="77">
        <v>2.7013600000000002</v>
      </c>
      <c r="H37" s="77">
        <v>-13.871530999999999</v>
      </c>
      <c r="I37" s="77">
        <v>-3.7471999999999999E-4</v>
      </c>
      <c r="J37" s="78">
        <f t="shared" si="0"/>
        <v>2.2253949451871514E-7</v>
      </c>
      <c r="K37" s="78">
        <f>I37/'סכום נכסי הקרן'!$C$42</f>
        <v>-8.0970721586146838E-10</v>
      </c>
      <c r="W37" s="95"/>
    </row>
    <row r="38" spans="2:23">
      <c r="B38" t="s">
        <v>2183</v>
      </c>
      <c r="C38" t="s">
        <v>2185</v>
      </c>
      <c r="D38" t="s">
        <v>2140</v>
      </c>
      <c r="E38" t="s">
        <v>106</v>
      </c>
      <c r="F38" s="89">
        <v>44959</v>
      </c>
      <c r="G38" s="77">
        <v>4.1871080000000003</v>
      </c>
      <c r="H38" s="77">
        <v>-13.871530999999999</v>
      </c>
      <c r="I38" s="77">
        <v>-5.8081599999999995E-4</v>
      </c>
      <c r="J38" s="78">
        <f t="shared" si="0"/>
        <v>3.4493621650400843E-7</v>
      </c>
      <c r="K38" s="78">
        <f>I38/'סכום נכסי הקרן'!$C$42</f>
        <v>-1.255046184585276E-9</v>
      </c>
      <c r="W38" s="95"/>
    </row>
    <row r="39" spans="2:23">
      <c r="B39" t="s">
        <v>2186</v>
      </c>
      <c r="C39" t="s">
        <v>2187</v>
      </c>
      <c r="D39" t="s">
        <v>2140</v>
      </c>
      <c r="E39" t="s">
        <v>106</v>
      </c>
      <c r="F39" s="89">
        <v>44958</v>
      </c>
      <c r="G39" s="77">
        <v>3.1540949999999999</v>
      </c>
      <c r="H39" s="77">
        <v>-13.379503</v>
      </c>
      <c r="I39" s="77">
        <v>-4.2200199999999993E-4</v>
      </c>
      <c r="J39" s="78">
        <f t="shared" si="0"/>
        <v>2.506194272146851E-7</v>
      </c>
      <c r="K39" s="78">
        <f>I39/'סכום נכסי הקרן'!$C$42</f>
        <v>-9.1187570588164855E-10</v>
      </c>
      <c r="W39" s="95"/>
    </row>
    <row r="40" spans="2:23">
      <c r="B40" t="s">
        <v>2186</v>
      </c>
      <c r="C40" t="s">
        <v>2188</v>
      </c>
      <c r="D40" t="s">
        <v>2140</v>
      </c>
      <c r="E40" t="s">
        <v>106</v>
      </c>
      <c r="F40" s="89">
        <v>44958</v>
      </c>
      <c r="G40" s="77">
        <v>3.9070079999999994</v>
      </c>
      <c r="H40" s="77">
        <v>-13.379503</v>
      </c>
      <c r="I40" s="77">
        <v>-5.2273800000000002E-4</v>
      </c>
      <c r="J40" s="78">
        <f t="shared" si="0"/>
        <v>3.1044473282911003E-7</v>
      </c>
      <c r="K40" s="78">
        <f>I40/'סכום נכסי הקרן'!$C$42</f>
        <v>-1.1295493451243391E-9</v>
      </c>
      <c r="W40" s="95"/>
    </row>
    <row r="41" spans="2:23">
      <c r="B41" t="s">
        <v>2189</v>
      </c>
      <c r="C41" t="s">
        <v>2190</v>
      </c>
      <c r="D41" t="s">
        <v>2140</v>
      </c>
      <c r="E41" t="s">
        <v>106</v>
      </c>
      <c r="F41" s="89">
        <v>44958</v>
      </c>
      <c r="G41" s="77">
        <v>462741.63553799991</v>
      </c>
      <c r="H41" s="77">
        <v>-13.32938</v>
      </c>
      <c r="I41" s="77">
        <v>-61.680590132999995</v>
      </c>
      <c r="J41" s="78">
        <f t="shared" si="0"/>
        <v>3.6630997410903789E-2</v>
      </c>
      <c r="K41" s="78">
        <f>I41/'סכום נכסי הקרן'!$C$42</f>
        <v>-1.3328143389539866E-4</v>
      </c>
      <c r="W41" s="95"/>
    </row>
    <row r="42" spans="2:23">
      <c r="B42" t="s">
        <v>2189</v>
      </c>
      <c r="C42" t="s">
        <v>2191</v>
      </c>
      <c r="D42" t="s">
        <v>2140</v>
      </c>
      <c r="E42" t="s">
        <v>106</v>
      </c>
      <c r="F42" s="89">
        <v>44958</v>
      </c>
      <c r="G42" s="77">
        <v>2.4429599999999998</v>
      </c>
      <c r="H42" s="77">
        <v>-13.32938</v>
      </c>
      <c r="I42" s="77">
        <v>-3.25631E-4</v>
      </c>
      <c r="J42" s="78">
        <f t="shared" si="0"/>
        <v>1.9338641689694633E-7</v>
      </c>
      <c r="K42" s="78">
        <f>I42/'סכום נכסי הקרן'!$C$42</f>
        <v>-7.0363410121740456E-10</v>
      </c>
      <c r="W42" s="95"/>
    </row>
    <row r="43" spans="2:23">
      <c r="B43" t="s">
        <v>2192</v>
      </c>
      <c r="C43" t="s">
        <v>2193</v>
      </c>
      <c r="D43" t="s">
        <v>2140</v>
      </c>
      <c r="E43" t="s">
        <v>106</v>
      </c>
      <c r="F43" s="89">
        <v>44958</v>
      </c>
      <c r="G43" s="77">
        <v>2.0088339999999998</v>
      </c>
      <c r="H43" s="77">
        <v>-13.31936</v>
      </c>
      <c r="I43" s="77">
        <v>-2.6756400000000003E-4</v>
      </c>
      <c r="J43" s="78">
        <f t="shared" si="0"/>
        <v>1.5890146592497199E-7</v>
      </c>
      <c r="K43" s="78">
        <f>I43/'סכום נכסי הקרן'!$C$42</f>
        <v>-5.7816103091577169E-10</v>
      </c>
      <c r="W43" s="95"/>
    </row>
    <row r="44" spans="2:23">
      <c r="B44" t="s">
        <v>2192</v>
      </c>
      <c r="C44" t="s">
        <v>2194</v>
      </c>
      <c r="D44" t="s">
        <v>2140</v>
      </c>
      <c r="E44" t="s">
        <v>106</v>
      </c>
      <c r="F44" s="89">
        <v>44958</v>
      </c>
      <c r="G44" s="77">
        <v>550931.60704499995</v>
      </c>
      <c r="H44" s="77">
        <v>-13.31936</v>
      </c>
      <c r="I44" s="77">
        <v>-73.380566388999995</v>
      </c>
      <c r="J44" s="78">
        <f t="shared" si="0"/>
        <v>4.3579403692637374E-2</v>
      </c>
      <c r="K44" s="78">
        <f>I44/'סכום נכסי הקרן'!$C$42</f>
        <v>-1.5856312475761859E-4</v>
      </c>
      <c r="W44" s="95"/>
    </row>
    <row r="45" spans="2:23">
      <c r="B45" t="s">
        <v>2195</v>
      </c>
      <c r="C45" t="s">
        <v>2196</v>
      </c>
      <c r="D45" t="s">
        <v>2140</v>
      </c>
      <c r="E45" t="s">
        <v>106</v>
      </c>
      <c r="F45" s="89">
        <v>44963</v>
      </c>
      <c r="G45" s="77">
        <v>2.4440400000000002</v>
      </c>
      <c r="H45" s="77">
        <v>-13.249682</v>
      </c>
      <c r="I45" s="77">
        <v>-3.2382800000000002E-4</v>
      </c>
      <c r="J45" s="78">
        <f t="shared" si="0"/>
        <v>1.9231564749948358E-7</v>
      </c>
      <c r="K45" s="78">
        <f>I45/'סכום נכסי הקרן'!$C$42</f>
        <v>-6.9973811992417701E-10</v>
      </c>
      <c r="W45" s="95"/>
    </row>
    <row r="46" spans="2:23">
      <c r="B46" t="s">
        <v>2197</v>
      </c>
      <c r="C46" t="s">
        <v>2198</v>
      </c>
      <c r="D46" t="s">
        <v>2140</v>
      </c>
      <c r="E46" t="s">
        <v>106</v>
      </c>
      <c r="F46" s="89">
        <v>44963</v>
      </c>
      <c r="G46" s="77">
        <v>1102545.1204200001</v>
      </c>
      <c r="H46" s="77">
        <v>-13.244389</v>
      </c>
      <c r="I46" s="77">
        <v>-146.02536981</v>
      </c>
      <c r="J46" s="78">
        <f t="shared" si="0"/>
        <v>8.6721850940504497E-2</v>
      </c>
      <c r="K46" s="78">
        <f>I46/'סכום נכסי הקרן'!$C$42</f>
        <v>-3.155363888610067E-4</v>
      </c>
      <c r="W46" s="95"/>
    </row>
    <row r="47" spans="2:23">
      <c r="B47" t="s">
        <v>2199</v>
      </c>
      <c r="C47" t="s">
        <v>2200</v>
      </c>
      <c r="D47" t="s">
        <v>2140</v>
      </c>
      <c r="E47" t="s">
        <v>106</v>
      </c>
      <c r="F47" s="89">
        <v>44963</v>
      </c>
      <c r="G47" s="77">
        <v>2.17408</v>
      </c>
      <c r="H47" s="77">
        <v>-13.166335999999999</v>
      </c>
      <c r="I47" s="77">
        <v>-2.86247E-4</v>
      </c>
      <c r="J47" s="78">
        <f t="shared" si="0"/>
        <v>1.6999696490045541E-7</v>
      </c>
      <c r="K47" s="78">
        <f>I47/'סכום נכסי הקרן'!$C$42</f>
        <v>-6.1853186757765202E-10</v>
      </c>
      <c r="W47" s="95"/>
    </row>
    <row r="48" spans="2:23">
      <c r="B48" t="s">
        <v>2201</v>
      </c>
      <c r="C48" t="s">
        <v>2202</v>
      </c>
      <c r="D48" t="s">
        <v>2140</v>
      </c>
      <c r="E48" t="s">
        <v>106</v>
      </c>
      <c r="F48" s="89">
        <v>44963</v>
      </c>
      <c r="G48" s="77">
        <v>3.3727999999999998</v>
      </c>
      <c r="H48" s="77">
        <v>-13.066484000000001</v>
      </c>
      <c r="I48" s="77">
        <v>-4.4070599999999996E-4</v>
      </c>
      <c r="J48" s="78">
        <f t="shared" si="0"/>
        <v>2.6172739771393271E-7</v>
      </c>
      <c r="K48" s="78">
        <f>I48/'סכום נכסי הקרן'!$C$42</f>
        <v>-9.5229192002947337E-10</v>
      </c>
      <c r="W48" s="95"/>
    </row>
    <row r="49" spans="2:23">
      <c r="B49" t="s">
        <v>2203</v>
      </c>
      <c r="C49" t="s">
        <v>2204</v>
      </c>
      <c r="D49" t="s">
        <v>2140</v>
      </c>
      <c r="E49" t="s">
        <v>106</v>
      </c>
      <c r="F49" s="89">
        <v>44964</v>
      </c>
      <c r="G49" s="77">
        <v>1070192.764797</v>
      </c>
      <c r="H49" s="77">
        <v>-12.258423000000001</v>
      </c>
      <c r="I49" s="77">
        <v>-131.18875760499998</v>
      </c>
      <c r="J49" s="78">
        <f t="shared" si="0"/>
        <v>7.7910652764610747E-2</v>
      </c>
      <c r="K49" s="78">
        <f>I49/'סכום נכסי הקרן'!$C$42</f>
        <v>-2.8347695258504904E-4</v>
      </c>
      <c r="W49" s="95"/>
    </row>
    <row r="50" spans="2:23">
      <c r="B50" t="s">
        <v>2205</v>
      </c>
      <c r="C50" t="s">
        <v>2206</v>
      </c>
      <c r="D50" t="s">
        <v>2140</v>
      </c>
      <c r="E50" t="s">
        <v>106</v>
      </c>
      <c r="F50" s="89">
        <v>44964</v>
      </c>
      <c r="G50" s="77">
        <v>673141.54942299996</v>
      </c>
      <c r="H50" s="77">
        <v>-12.255145000000001</v>
      </c>
      <c r="I50" s="77">
        <v>-82.494471355999991</v>
      </c>
      <c r="J50" s="78">
        <f t="shared" si="0"/>
        <v>4.8991988567871646E-2</v>
      </c>
      <c r="K50" s="78">
        <f>I50/'סכום נכסי הקרן'!$C$42</f>
        <v>-1.7825674830708371E-4</v>
      </c>
      <c r="W50" s="95"/>
    </row>
    <row r="51" spans="2:23">
      <c r="B51" t="s">
        <v>2205</v>
      </c>
      <c r="C51" t="s">
        <v>2207</v>
      </c>
      <c r="D51" t="s">
        <v>2140</v>
      </c>
      <c r="E51" t="s">
        <v>106</v>
      </c>
      <c r="F51" s="89">
        <v>44964</v>
      </c>
      <c r="G51" s="77">
        <v>222379.39573200003</v>
      </c>
      <c r="H51" s="77">
        <v>-12.255145000000001</v>
      </c>
      <c r="I51" s="77">
        <v>-27.252916872</v>
      </c>
      <c r="J51" s="78">
        <f t="shared" si="0"/>
        <v>1.618501906718468E-2</v>
      </c>
      <c r="K51" s="78">
        <f>I51/'סכום נכסי הקרן'!$C$42</f>
        <v>-5.8888992966831659E-5</v>
      </c>
      <c r="W51" s="95"/>
    </row>
    <row r="52" spans="2:23">
      <c r="B52" t="s">
        <v>2208</v>
      </c>
      <c r="C52" t="s">
        <v>2209</v>
      </c>
      <c r="D52" t="s">
        <v>2140</v>
      </c>
      <c r="E52" t="s">
        <v>106</v>
      </c>
      <c r="F52" s="89">
        <v>44964</v>
      </c>
      <c r="G52" s="77">
        <v>1.096096</v>
      </c>
      <c r="H52" s="77">
        <v>-12.219094999999999</v>
      </c>
      <c r="I52" s="77">
        <v>-1.3393300000000001E-4</v>
      </c>
      <c r="J52" s="78">
        <f t="shared" si="0"/>
        <v>7.9540409157170892E-8</v>
      </c>
      <c r="K52" s="78">
        <f>I52/'סכום נכסי הקרן'!$C$42</f>
        <v>-2.8940680119015279E-10</v>
      </c>
      <c r="W52" s="95"/>
    </row>
    <row r="53" spans="2:23">
      <c r="B53" t="s">
        <v>2208</v>
      </c>
      <c r="C53" t="s">
        <v>2210</v>
      </c>
      <c r="D53" t="s">
        <v>2140</v>
      </c>
      <c r="E53" t="s">
        <v>106</v>
      </c>
      <c r="F53" s="89">
        <v>44964</v>
      </c>
      <c r="G53" s="77">
        <v>222450.83353799998</v>
      </c>
      <c r="H53" s="77">
        <v>-12.219094999999999</v>
      </c>
      <c r="I53" s="77">
        <v>-27.181479066000001</v>
      </c>
      <c r="J53" s="78">
        <f t="shared" si="0"/>
        <v>1.6142593434080588E-2</v>
      </c>
      <c r="K53" s="78">
        <f>I53/'סכום נכסי הקרן'!$C$42</f>
        <v>-5.8734627822180959E-5</v>
      </c>
      <c r="W53" s="95"/>
    </row>
    <row r="54" spans="2:23">
      <c r="B54" t="s">
        <v>2208</v>
      </c>
      <c r="C54" t="s">
        <v>2211</v>
      </c>
      <c r="D54" t="s">
        <v>2140</v>
      </c>
      <c r="E54" t="s">
        <v>106</v>
      </c>
      <c r="F54" s="89">
        <v>44964</v>
      </c>
      <c r="G54" s="77">
        <v>2.1236860000000002</v>
      </c>
      <c r="H54" s="77">
        <v>-12.219094999999999</v>
      </c>
      <c r="I54" s="77">
        <v>-2.5949499999999999E-4</v>
      </c>
      <c r="J54" s="78">
        <f t="shared" si="0"/>
        <v>1.5410943138912783E-7</v>
      </c>
      <c r="K54" s="78">
        <f>I54/'סכום נכסי הקרן'!$C$42</f>
        <v>-5.6072527214979651E-10</v>
      </c>
      <c r="W54" s="95"/>
    </row>
    <row r="55" spans="2:23">
      <c r="B55" t="s">
        <v>2212</v>
      </c>
      <c r="C55" t="s">
        <v>2213</v>
      </c>
      <c r="D55" t="s">
        <v>2140</v>
      </c>
      <c r="E55" t="s">
        <v>106</v>
      </c>
      <c r="F55" s="89">
        <v>44964</v>
      </c>
      <c r="G55" s="77">
        <v>667527.84795600001</v>
      </c>
      <c r="H55" s="77">
        <v>-12.189617</v>
      </c>
      <c r="I55" s="77">
        <v>-81.369089854999999</v>
      </c>
      <c r="J55" s="78">
        <f t="shared" si="0"/>
        <v>4.832364465675601E-2</v>
      </c>
      <c r="K55" s="78">
        <f>I55/'סכום נכסי הקרן'!$C$42</f>
        <v>-1.758249872002394E-4</v>
      </c>
      <c r="W55" s="95"/>
    </row>
    <row r="56" spans="2:23">
      <c r="B56" t="s">
        <v>2214</v>
      </c>
      <c r="C56" t="s">
        <v>2215</v>
      </c>
      <c r="D56" t="s">
        <v>2140</v>
      </c>
      <c r="E56" t="s">
        <v>106</v>
      </c>
      <c r="F56" s="89">
        <v>44964</v>
      </c>
      <c r="G56" s="77">
        <v>1.9201839999999999</v>
      </c>
      <c r="H56" s="77">
        <v>-12.107398</v>
      </c>
      <c r="I56" s="77">
        <v>-2.3248400000000001E-4</v>
      </c>
      <c r="J56" s="78">
        <f t="shared" si="0"/>
        <v>1.3806808241804273E-7</v>
      </c>
      <c r="K56" s="78">
        <f>I56/'סכום נכסי הקרן'!$C$42</f>
        <v>-5.0235902106196E-10</v>
      </c>
      <c r="W56" s="95"/>
    </row>
    <row r="57" spans="2:23">
      <c r="B57" t="s">
        <v>2216</v>
      </c>
      <c r="C57" t="s">
        <v>2217</v>
      </c>
      <c r="D57" t="s">
        <v>2140</v>
      </c>
      <c r="E57" t="s">
        <v>106</v>
      </c>
      <c r="F57" s="89">
        <v>44956</v>
      </c>
      <c r="G57" s="77">
        <v>2.4695999999999998</v>
      </c>
      <c r="H57" s="77">
        <v>-12.116547000000001</v>
      </c>
      <c r="I57" s="77">
        <v>-2.9922999999999999E-4</v>
      </c>
      <c r="J57" s="78">
        <f t="shared" si="0"/>
        <v>1.7770733599710483E-7</v>
      </c>
      <c r="K57" s="78">
        <f>I57/'סכום נכסי הקרן'!$C$42</f>
        <v>-6.4658595805462002E-10</v>
      </c>
      <c r="W57" s="95"/>
    </row>
    <row r="58" spans="2:23">
      <c r="B58" t="s">
        <v>2218</v>
      </c>
      <c r="C58" t="s">
        <v>2219</v>
      </c>
      <c r="D58" t="s">
        <v>2140</v>
      </c>
      <c r="E58" t="s">
        <v>106</v>
      </c>
      <c r="F58" s="89">
        <v>44956</v>
      </c>
      <c r="G58" s="77">
        <v>1.0975999999999999</v>
      </c>
      <c r="H58" s="77">
        <v>-12.116547000000001</v>
      </c>
      <c r="I58" s="77">
        <v>-1.32991E-4</v>
      </c>
      <c r="J58" s="78">
        <f t="shared" si="0"/>
        <v>7.898097223403727E-8</v>
      </c>
      <c r="K58" s="78">
        <f>I58/'סכום נכסי הקרן'!$C$42</f>
        <v>-2.8737129682064623E-10</v>
      </c>
      <c r="W58" s="95"/>
    </row>
    <row r="59" spans="2:23">
      <c r="B59" t="s">
        <v>2220</v>
      </c>
      <c r="C59" t="s">
        <v>2221</v>
      </c>
      <c r="D59" t="s">
        <v>2140</v>
      </c>
      <c r="E59" t="s">
        <v>106</v>
      </c>
      <c r="F59" s="89">
        <v>44957</v>
      </c>
      <c r="G59" s="77">
        <v>8.5113599999999998</v>
      </c>
      <c r="H59" s="77">
        <v>-12.046379</v>
      </c>
      <c r="I59" s="77">
        <v>-1.0253110000000001E-3</v>
      </c>
      <c r="J59" s="78">
        <f t="shared" si="0"/>
        <v>6.089138334342398E-7</v>
      </c>
      <c r="K59" s="78">
        <f>I59/'סכום נכסי הקרן'!$C$42</f>
        <v>-2.2155254995787205E-9</v>
      </c>
      <c r="W59" s="95"/>
    </row>
    <row r="60" spans="2:23">
      <c r="B60" t="s">
        <v>2222</v>
      </c>
      <c r="C60" t="s">
        <v>2223</v>
      </c>
      <c r="D60" t="s">
        <v>2140</v>
      </c>
      <c r="E60" t="s">
        <v>106</v>
      </c>
      <c r="F60" s="89">
        <v>44964</v>
      </c>
      <c r="G60" s="77">
        <v>766676.02439999999</v>
      </c>
      <c r="H60" s="77">
        <v>-12.006135</v>
      </c>
      <c r="I60" s="77">
        <v>-92.04815912799998</v>
      </c>
      <c r="J60" s="78">
        <f t="shared" si="0"/>
        <v>5.4665752571849302E-2</v>
      </c>
      <c r="K60" s="78">
        <f>I60/'סכום נכסי הקרן'!$C$42</f>
        <v>-1.9890066890666705E-4</v>
      </c>
      <c r="W60" s="95"/>
    </row>
    <row r="61" spans="2:23">
      <c r="B61" t="s">
        <v>2222</v>
      </c>
      <c r="C61" t="s">
        <v>2224</v>
      </c>
      <c r="D61" t="s">
        <v>2140</v>
      </c>
      <c r="E61" t="s">
        <v>106</v>
      </c>
      <c r="F61" s="89">
        <v>44964</v>
      </c>
      <c r="G61" s="77">
        <v>952966.73028200003</v>
      </c>
      <c r="H61" s="77">
        <v>-12.006135</v>
      </c>
      <c r="I61" s="77">
        <v>-114.414472906</v>
      </c>
      <c r="J61" s="78">
        <f t="shared" si="0"/>
        <v>6.7948705609859272E-2</v>
      </c>
      <c r="K61" s="78">
        <f>I61/'סכום נכסי הקרן'!$C$42</f>
        <v>-2.4723053029188373E-4</v>
      </c>
      <c r="W61" s="95"/>
    </row>
    <row r="62" spans="2:23">
      <c r="B62" t="s">
        <v>2225</v>
      </c>
      <c r="C62" t="s">
        <v>2226</v>
      </c>
      <c r="D62" t="s">
        <v>2140</v>
      </c>
      <c r="E62" t="s">
        <v>106</v>
      </c>
      <c r="F62" s="89">
        <v>44956</v>
      </c>
      <c r="G62" s="77">
        <v>2.527056</v>
      </c>
      <c r="H62" s="77">
        <v>-12.002259</v>
      </c>
      <c r="I62" s="77">
        <v>-3.0330400000000001E-4</v>
      </c>
      <c r="J62" s="78">
        <f t="shared" si="0"/>
        <v>1.8012681160734516E-7</v>
      </c>
      <c r="K62" s="78">
        <f>I62/'סכום נכסי הקרן'!$C$42</f>
        <v>-6.5538919032783635E-10</v>
      </c>
      <c r="W62" s="95"/>
    </row>
    <row r="63" spans="2:23">
      <c r="B63" t="s">
        <v>2227</v>
      </c>
      <c r="C63" t="s">
        <v>2228</v>
      </c>
      <c r="D63" t="s">
        <v>2140</v>
      </c>
      <c r="E63" t="s">
        <v>106</v>
      </c>
      <c r="F63" s="89">
        <v>44956</v>
      </c>
      <c r="G63" s="77">
        <v>1.977754</v>
      </c>
      <c r="H63" s="77">
        <v>-11.998996999999999</v>
      </c>
      <c r="I63" s="77">
        <v>-2.3731099999999998E-4</v>
      </c>
      <c r="J63" s="78">
        <f t="shared" si="0"/>
        <v>1.4093475123753949E-7</v>
      </c>
      <c r="K63" s="78">
        <f>I63/'סכום נכסי הקרן'!$C$42</f>
        <v>-5.1278936033118304E-10</v>
      </c>
      <c r="W63" s="95"/>
    </row>
    <row r="64" spans="2:23">
      <c r="B64" t="s">
        <v>2229</v>
      </c>
      <c r="C64" t="s">
        <v>2230</v>
      </c>
      <c r="D64" t="s">
        <v>2140</v>
      </c>
      <c r="E64" t="s">
        <v>106</v>
      </c>
      <c r="F64" s="89">
        <v>44972</v>
      </c>
      <c r="G64" s="77">
        <v>396414.87983999995</v>
      </c>
      <c r="H64" s="77">
        <v>-10.195836999999999</v>
      </c>
      <c r="I64" s="77">
        <v>-40.417813110000004</v>
      </c>
      <c r="J64" s="78">
        <f t="shared" si="0"/>
        <v>2.4003415080730409E-2</v>
      </c>
      <c r="K64" s="78">
        <f>I64/'סכום נכסי הקרן'!$C$42</f>
        <v>-8.7336130776332368E-5</v>
      </c>
      <c r="W64" s="95"/>
    </row>
    <row r="65" spans="2:23">
      <c r="B65" t="s">
        <v>2231</v>
      </c>
      <c r="C65" t="s">
        <v>2232</v>
      </c>
      <c r="D65" t="s">
        <v>2140</v>
      </c>
      <c r="E65" t="s">
        <v>106</v>
      </c>
      <c r="F65" s="89">
        <v>44972</v>
      </c>
      <c r="G65" s="77">
        <v>226652.67539999998</v>
      </c>
      <c r="H65" s="77">
        <v>-10.132687000000001</v>
      </c>
      <c r="I65" s="77">
        <v>-22.966006285999999</v>
      </c>
      <c r="J65" s="78">
        <f t="shared" si="0"/>
        <v>1.3639099674423767E-2</v>
      </c>
      <c r="K65" s="78">
        <f>I65/'סכום נכסי הקרן'!$C$42</f>
        <v>-4.9625696544870949E-5</v>
      </c>
      <c r="W65" s="95"/>
    </row>
    <row r="66" spans="2:23">
      <c r="B66" t="s">
        <v>2233</v>
      </c>
      <c r="C66" t="s">
        <v>2234</v>
      </c>
      <c r="D66" t="s">
        <v>2140</v>
      </c>
      <c r="E66" t="s">
        <v>106</v>
      </c>
      <c r="F66" s="89">
        <v>44972</v>
      </c>
      <c r="G66" s="77">
        <v>2.7928000000000002</v>
      </c>
      <c r="H66" s="77">
        <v>-10.101139</v>
      </c>
      <c r="I66" s="77">
        <v>-2.82105E-4</v>
      </c>
      <c r="J66" s="78">
        <f t="shared" si="0"/>
        <v>1.675371053085027E-7</v>
      </c>
      <c r="K66" s="78">
        <f>I66/'סכום נכסי הקרן'!$C$42</f>
        <v>-6.0958169868328232E-10</v>
      </c>
      <c r="W66" s="95"/>
    </row>
    <row r="67" spans="2:23">
      <c r="B67" t="s">
        <v>2233</v>
      </c>
      <c r="C67" t="s">
        <v>2235</v>
      </c>
      <c r="D67" t="s">
        <v>2140</v>
      </c>
      <c r="E67" t="s">
        <v>106</v>
      </c>
      <c r="F67" s="89">
        <v>44972</v>
      </c>
      <c r="G67" s="77">
        <v>4.3288399999999996</v>
      </c>
      <c r="H67" s="77">
        <v>-10.101139</v>
      </c>
      <c r="I67" s="77">
        <v>-4.37262E-4</v>
      </c>
      <c r="J67" s="78">
        <f t="shared" si="0"/>
        <v>2.5968206781661619E-7</v>
      </c>
      <c r="K67" s="78">
        <f>I67/'סכום נכסי הקרן'!$C$42</f>
        <v>-9.4485001233458963E-10</v>
      </c>
      <c r="W67" s="95"/>
    </row>
    <row r="68" spans="2:23">
      <c r="B68" t="s">
        <v>2236</v>
      </c>
      <c r="C68" t="s">
        <v>2237</v>
      </c>
      <c r="D68" t="s">
        <v>2140</v>
      </c>
      <c r="E68" t="s">
        <v>106</v>
      </c>
      <c r="F68" s="89">
        <v>44972</v>
      </c>
      <c r="G68" s="77">
        <v>0.55865600000000004</v>
      </c>
      <c r="H68" s="77">
        <v>-10.08222</v>
      </c>
      <c r="I68" s="77">
        <v>-5.6325E-5</v>
      </c>
      <c r="J68" s="78">
        <f t="shared" si="0"/>
        <v>3.3450408381635965E-8</v>
      </c>
      <c r="K68" s="78">
        <f>I68/'סכום נכסי הקרן'!$C$42</f>
        <v>-1.2170889980091057E-10</v>
      </c>
      <c r="W68" s="95"/>
    </row>
    <row r="69" spans="2:23">
      <c r="B69" t="s">
        <v>2238</v>
      </c>
      <c r="C69" t="s">
        <v>2239</v>
      </c>
      <c r="D69" t="s">
        <v>2140</v>
      </c>
      <c r="E69" t="s">
        <v>106</v>
      </c>
      <c r="F69" s="89">
        <v>44973</v>
      </c>
      <c r="G69" s="77">
        <v>2.8016000000000001</v>
      </c>
      <c r="H69" s="77">
        <v>-9.7217570000000002</v>
      </c>
      <c r="I69" s="77">
        <v>-2.72365E-4</v>
      </c>
      <c r="J69" s="78">
        <f t="shared" si="0"/>
        <v>1.6175269381028461E-7</v>
      </c>
      <c r="K69" s="78">
        <f>I69/'סכום נכסי הקרן'!$C$42</f>
        <v>-5.8853518853573025E-10</v>
      </c>
      <c r="W69" s="95"/>
    </row>
    <row r="70" spans="2:23">
      <c r="B70" t="s">
        <v>2240</v>
      </c>
      <c r="C70" t="s">
        <v>2241</v>
      </c>
      <c r="D70" t="s">
        <v>2140</v>
      </c>
      <c r="E70" t="s">
        <v>106</v>
      </c>
      <c r="F70" s="89">
        <v>44973</v>
      </c>
      <c r="G70" s="77">
        <v>6.9487620000000003</v>
      </c>
      <c r="H70" s="77">
        <v>-9.7092259999999992</v>
      </c>
      <c r="I70" s="77">
        <v>-6.7467100000000006E-4</v>
      </c>
      <c r="J70" s="78">
        <f t="shared" si="0"/>
        <v>4.0067501949838831E-7</v>
      </c>
      <c r="K70" s="78">
        <f>I70/'סכום נכסי הקרן'!$C$42</f>
        <v>-1.4578511342668467E-9</v>
      </c>
      <c r="W70" s="95"/>
    </row>
    <row r="71" spans="2:23">
      <c r="B71" t="s">
        <v>2242</v>
      </c>
      <c r="C71" t="s">
        <v>2243</v>
      </c>
      <c r="D71" t="s">
        <v>2140</v>
      </c>
      <c r="E71" t="s">
        <v>106</v>
      </c>
      <c r="F71" s="89">
        <v>44977</v>
      </c>
      <c r="G71" s="77">
        <v>4.8902349999999997</v>
      </c>
      <c r="H71" s="77">
        <v>-9.369707</v>
      </c>
      <c r="I71" s="77">
        <v>-4.5820100000000004E-4</v>
      </c>
      <c r="J71" s="78">
        <f t="shared" si="0"/>
        <v>2.7211736477361711E-7</v>
      </c>
      <c r="K71" s="78">
        <f>I71/'סכום נכסי הקרן'!$C$42</f>
        <v>-9.9009568748649854E-10</v>
      </c>
      <c r="W71" s="95"/>
    </row>
    <row r="72" spans="2:23">
      <c r="B72" t="s">
        <v>2244</v>
      </c>
      <c r="C72" t="s">
        <v>2245</v>
      </c>
      <c r="D72" t="s">
        <v>2140</v>
      </c>
      <c r="E72" t="s">
        <v>106</v>
      </c>
      <c r="F72" s="89">
        <v>44977</v>
      </c>
      <c r="G72" s="77">
        <v>10.24067</v>
      </c>
      <c r="H72" s="77">
        <v>-9.3323610000000006</v>
      </c>
      <c r="I72" s="77">
        <v>-9.5569600000000002E-4</v>
      </c>
      <c r="J72" s="78">
        <f t="shared" si="0"/>
        <v>5.675707321561645E-7</v>
      </c>
      <c r="K72" s="78">
        <f>I72/'סכום נכסי הקרן'!$C$42</f>
        <v>-2.0650991336729879E-9</v>
      </c>
      <c r="W72" s="95"/>
    </row>
    <row r="73" spans="2:23">
      <c r="B73" t="s">
        <v>2246</v>
      </c>
      <c r="C73" t="s">
        <v>2247</v>
      </c>
      <c r="D73" t="s">
        <v>2140</v>
      </c>
      <c r="E73" t="s">
        <v>106</v>
      </c>
      <c r="F73" s="89">
        <v>45013</v>
      </c>
      <c r="G73" s="77">
        <v>2.8136000000000001</v>
      </c>
      <c r="H73" s="77">
        <v>-9.1732849999999999</v>
      </c>
      <c r="I73" s="77">
        <v>-2.5809999999999999E-4</v>
      </c>
      <c r="J73" s="78">
        <f t="shared" si="0"/>
        <v>1.5328096588193951E-7</v>
      </c>
      <c r="K73" s="78">
        <f>I73/'סכום נכסי הקרן'!$C$42</f>
        <v>-5.5771091058348902E-10</v>
      </c>
      <c r="W73" s="95"/>
    </row>
    <row r="74" spans="2:23">
      <c r="B74" t="s">
        <v>2246</v>
      </c>
      <c r="C74" t="s">
        <v>2248</v>
      </c>
      <c r="D74" t="s">
        <v>2140</v>
      </c>
      <c r="E74" t="s">
        <v>106</v>
      </c>
      <c r="F74" s="89">
        <v>45013</v>
      </c>
      <c r="G74" s="77">
        <v>1.635405</v>
      </c>
      <c r="H74" s="77">
        <v>-9.1732849999999999</v>
      </c>
      <c r="I74" s="77">
        <v>-1.5001999999999998E-4</v>
      </c>
      <c r="J74" s="78">
        <f t="shared" si="0"/>
        <v>8.9094190242574822E-8</v>
      </c>
      <c r="K74" s="78">
        <f>I74/'סכום נכסי הקרן'!$C$42</f>
        <v>-3.2416811625623791E-10</v>
      </c>
      <c r="W74" s="95"/>
    </row>
    <row r="75" spans="2:23">
      <c r="B75" t="s">
        <v>2249</v>
      </c>
      <c r="C75" t="s">
        <v>2250</v>
      </c>
      <c r="D75" t="s">
        <v>2140</v>
      </c>
      <c r="E75" t="s">
        <v>106</v>
      </c>
      <c r="F75" s="89">
        <v>45013</v>
      </c>
      <c r="G75" s="77">
        <v>0.95743999999999996</v>
      </c>
      <c r="H75" s="77">
        <v>-9.0802399999999999</v>
      </c>
      <c r="I75" s="77">
        <v>-8.6938E-5</v>
      </c>
      <c r="J75" s="78">
        <f t="shared" si="0"/>
        <v>5.163092061931057E-8</v>
      </c>
      <c r="K75" s="78">
        <f>I75/'סכום נכסי הקרן'!$C$42</f>
        <v>-1.8785847014454619E-10</v>
      </c>
      <c r="W75" s="95"/>
    </row>
    <row r="76" spans="2:23">
      <c r="B76" t="s">
        <v>2251</v>
      </c>
      <c r="C76" t="s">
        <v>2252</v>
      </c>
      <c r="D76" t="s">
        <v>2140</v>
      </c>
      <c r="E76" t="s">
        <v>106</v>
      </c>
      <c r="F76" s="89">
        <v>45013</v>
      </c>
      <c r="G76" s="77">
        <v>1.12768</v>
      </c>
      <c r="H76" s="77">
        <v>-8.9564249999999994</v>
      </c>
      <c r="I76" s="77">
        <v>-1.0100000000000002E-4</v>
      </c>
      <c r="J76" s="78">
        <f t="shared" ref="J76:J139" si="1">I76/$I$11</f>
        <v>5.9982090484602461E-8</v>
      </c>
      <c r="K76" s="78">
        <f>I76/'סכום נכסי הקרן'!$C$42</f>
        <v>-2.1824409906599147E-10</v>
      </c>
      <c r="W76" s="95"/>
    </row>
    <row r="77" spans="2:23">
      <c r="B77" t="s">
        <v>2253</v>
      </c>
      <c r="C77" t="s">
        <v>2254</v>
      </c>
      <c r="D77" t="s">
        <v>2140</v>
      </c>
      <c r="E77" t="s">
        <v>106</v>
      </c>
      <c r="F77" s="89">
        <v>45014</v>
      </c>
      <c r="G77" s="77">
        <v>2.73265</v>
      </c>
      <c r="H77" s="77">
        <v>-8.8678559999999997</v>
      </c>
      <c r="I77" s="77">
        <v>-2.42327E-4</v>
      </c>
      <c r="J77" s="78">
        <f t="shared" si="1"/>
        <v>1.4391366377091343E-7</v>
      </c>
      <c r="K77" s="78">
        <f>I77/'סכום נכסי הקרן'!$C$42</f>
        <v>-5.2362809697390603E-10</v>
      </c>
      <c r="W77" s="95"/>
    </row>
    <row r="78" spans="2:23">
      <c r="B78" t="s">
        <v>2253</v>
      </c>
      <c r="C78" t="s">
        <v>2255</v>
      </c>
      <c r="D78" t="s">
        <v>2140</v>
      </c>
      <c r="E78" t="s">
        <v>106</v>
      </c>
      <c r="F78" s="89">
        <v>45014</v>
      </c>
      <c r="G78" s="77">
        <v>0.95907200000000004</v>
      </c>
      <c r="H78" s="77">
        <v>-8.8678559999999997</v>
      </c>
      <c r="I78" s="77">
        <v>-8.5048999999999992E-5</v>
      </c>
      <c r="J78" s="78">
        <f t="shared" si="1"/>
        <v>5.0509077362623295E-8</v>
      </c>
      <c r="K78" s="78">
        <f>I78/'סכום נכסי הקרן'!$C$42</f>
        <v>-1.8377665724221292E-10</v>
      </c>
      <c r="W78" s="95"/>
    </row>
    <row r="79" spans="2:23">
      <c r="B79" t="s">
        <v>2256</v>
      </c>
      <c r="C79" t="s">
        <v>2257</v>
      </c>
      <c r="D79" t="s">
        <v>2140</v>
      </c>
      <c r="E79" t="s">
        <v>106</v>
      </c>
      <c r="F79" s="89">
        <v>45012</v>
      </c>
      <c r="G79" s="77">
        <v>3.9507999999999996</v>
      </c>
      <c r="H79" s="77">
        <v>-8.8269129999999993</v>
      </c>
      <c r="I79" s="77">
        <v>-3.4873400000000001E-4</v>
      </c>
      <c r="J79" s="78">
        <f t="shared" si="1"/>
        <v>2.0710687468373613E-7</v>
      </c>
      <c r="K79" s="78">
        <f>I79/'סכום נכסי הקרן'!$C$42</f>
        <v>-7.5355581825425209E-10</v>
      </c>
      <c r="W79" s="95"/>
    </row>
    <row r="80" spans="2:23">
      <c r="B80" t="s">
        <v>2258</v>
      </c>
      <c r="C80" t="s">
        <v>2259</v>
      </c>
      <c r="D80" t="s">
        <v>2140</v>
      </c>
      <c r="E80" t="s">
        <v>106</v>
      </c>
      <c r="F80" s="89">
        <v>45014</v>
      </c>
      <c r="G80" s="77">
        <v>4.7980799999999997</v>
      </c>
      <c r="H80" s="77">
        <v>-8.8061389999999999</v>
      </c>
      <c r="I80" s="77">
        <v>-4.22526E-4</v>
      </c>
      <c r="J80" s="78">
        <f t="shared" si="1"/>
        <v>2.509306214267043E-7</v>
      </c>
      <c r="K80" s="78">
        <f>I80/'סכום נכסי הקרן'!$C$42</f>
        <v>-9.1300798219759506E-10</v>
      </c>
      <c r="W80" s="95"/>
    </row>
    <row r="81" spans="2:23">
      <c r="B81" t="s">
        <v>2260</v>
      </c>
      <c r="C81" t="s">
        <v>2261</v>
      </c>
      <c r="D81" t="s">
        <v>2140</v>
      </c>
      <c r="E81" t="s">
        <v>106</v>
      </c>
      <c r="F81" s="89">
        <v>45012</v>
      </c>
      <c r="G81" s="77">
        <v>1.6943999999999999</v>
      </c>
      <c r="H81" s="77">
        <v>-8.7498400000000007</v>
      </c>
      <c r="I81" s="77">
        <v>-1.48257E-4</v>
      </c>
      <c r="J81" s="78">
        <f t="shared" si="1"/>
        <v>8.804717612847233E-8</v>
      </c>
      <c r="K81" s="78">
        <f>I81/'סכום נכסי הקרן'!$C$42</f>
        <v>-3.203585682695712E-10</v>
      </c>
      <c r="W81" s="95"/>
    </row>
    <row r="82" spans="2:23">
      <c r="B82" t="s">
        <v>2262</v>
      </c>
      <c r="C82" t="s">
        <v>2263</v>
      </c>
      <c r="D82" t="s">
        <v>2140</v>
      </c>
      <c r="E82" t="s">
        <v>106</v>
      </c>
      <c r="F82" s="89">
        <v>44993</v>
      </c>
      <c r="G82" s="77">
        <v>403461.24524999998</v>
      </c>
      <c r="H82" s="77">
        <v>-8.1637520000000006</v>
      </c>
      <c r="I82" s="77">
        <v>-32.937575932999998</v>
      </c>
      <c r="J82" s="78">
        <f t="shared" si="1"/>
        <v>1.956103623719475E-2</v>
      </c>
      <c r="K82" s="78">
        <f>I82/'סכום נכסי הקרן'!$C$42</f>
        <v>-7.1172589949656105E-5</v>
      </c>
      <c r="W82" s="95"/>
    </row>
    <row r="83" spans="2:23">
      <c r="B83" t="s">
        <v>2264</v>
      </c>
      <c r="C83" t="s">
        <v>2265</v>
      </c>
      <c r="D83" t="s">
        <v>2140</v>
      </c>
      <c r="E83" t="s">
        <v>106</v>
      </c>
      <c r="F83" s="89">
        <v>44993</v>
      </c>
      <c r="G83" s="77">
        <v>1.5960449999999999</v>
      </c>
      <c r="H83" s="77">
        <v>-7.7865029999999997</v>
      </c>
      <c r="I83" s="77">
        <v>-1.2427599999999999E-4</v>
      </c>
      <c r="J83" s="78">
        <f t="shared" si="1"/>
        <v>7.3805289871925281E-8</v>
      </c>
      <c r="K83" s="78">
        <f>I83/'סכום נכסי הקרן'!$C$42</f>
        <v>-2.6853964015371434E-10</v>
      </c>
      <c r="W83" s="95"/>
    </row>
    <row r="84" spans="2:23">
      <c r="B84" t="s">
        <v>2266</v>
      </c>
      <c r="C84" t="s">
        <v>2267</v>
      </c>
      <c r="D84" t="s">
        <v>2140</v>
      </c>
      <c r="E84" t="s">
        <v>106</v>
      </c>
      <c r="F84" s="89">
        <v>44993</v>
      </c>
      <c r="G84" s="77">
        <v>1.9967359999999998</v>
      </c>
      <c r="H84" s="77">
        <v>-7.6958149999999996</v>
      </c>
      <c r="I84" s="77">
        <v>-1.5366499999999999E-4</v>
      </c>
      <c r="J84" s="78">
        <f t="shared" si="1"/>
        <v>9.1258890438776574E-8</v>
      </c>
      <c r="K84" s="78">
        <f>I84/'סכום נכסי הקרן'!$C$42</f>
        <v>-3.3204435131658984E-10</v>
      </c>
      <c r="W84" s="95"/>
    </row>
    <row r="85" spans="2:23">
      <c r="B85" t="s">
        <v>2268</v>
      </c>
      <c r="C85" t="s">
        <v>2269</v>
      </c>
      <c r="D85" t="s">
        <v>2140</v>
      </c>
      <c r="E85" t="s">
        <v>106</v>
      </c>
      <c r="F85" s="89">
        <v>44993</v>
      </c>
      <c r="G85" s="77">
        <v>764681.59446199995</v>
      </c>
      <c r="H85" s="77">
        <v>-7.6927940000000001</v>
      </c>
      <c r="I85" s="77">
        <v>-58.825382267999998</v>
      </c>
      <c r="J85" s="78">
        <f t="shared" si="1"/>
        <v>3.4935340613767366E-2</v>
      </c>
      <c r="K85" s="78">
        <f>I85/'סכום נכסי הקרן'!$C$42</f>
        <v>-1.2711180747814068E-4</v>
      </c>
      <c r="W85" s="95"/>
    </row>
    <row r="86" spans="2:23">
      <c r="B86" t="s">
        <v>2268</v>
      </c>
      <c r="C86" t="s">
        <v>2270</v>
      </c>
      <c r="D86" t="s">
        <v>2140</v>
      </c>
      <c r="E86" t="s">
        <v>106</v>
      </c>
      <c r="F86" s="89">
        <v>44993</v>
      </c>
      <c r="G86" s="77">
        <v>4.7065060000000001</v>
      </c>
      <c r="H86" s="77">
        <v>-7.6927940000000001</v>
      </c>
      <c r="I86" s="77">
        <v>-3.6206200000000007E-4</v>
      </c>
      <c r="J86" s="78">
        <f t="shared" si="1"/>
        <v>2.1502213509936768E-7</v>
      </c>
      <c r="K86" s="78">
        <f>I86/'סכום נכסי הקרן'!$C$42</f>
        <v>-7.8235539600030707E-10</v>
      </c>
      <c r="W86" s="95"/>
    </row>
    <row r="87" spans="2:23">
      <c r="B87" t="s">
        <v>2271</v>
      </c>
      <c r="C87" t="s">
        <v>2272</v>
      </c>
      <c r="D87" t="s">
        <v>2140</v>
      </c>
      <c r="E87" t="s">
        <v>106</v>
      </c>
      <c r="F87" s="89">
        <v>44986</v>
      </c>
      <c r="G87" s="77">
        <v>645290.56845999998</v>
      </c>
      <c r="H87" s="77">
        <v>-7.7094550000000002</v>
      </c>
      <c r="I87" s="77">
        <v>-49.748382865000004</v>
      </c>
      <c r="J87" s="78">
        <f t="shared" si="1"/>
        <v>2.9544673291792833E-2</v>
      </c>
      <c r="K87" s="78">
        <f>I87/'סכום נכסי הקרן'!$C$42</f>
        <v>-1.0749793067685082E-4</v>
      </c>
      <c r="W87" s="95"/>
    </row>
    <row r="88" spans="2:23">
      <c r="B88" t="s">
        <v>2271</v>
      </c>
      <c r="C88" t="s">
        <v>2273</v>
      </c>
      <c r="D88" t="s">
        <v>2140</v>
      </c>
      <c r="E88" t="s">
        <v>106</v>
      </c>
      <c r="F88" s="89">
        <v>44986</v>
      </c>
      <c r="G88" s="77">
        <v>2.9100190000000001</v>
      </c>
      <c r="H88" s="77">
        <v>-7.7094550000000002</v>
      </c>
      <c r="I88" s="77">
        <v>-2.2434699999999999E-4</v>
      </c>
      <c r="J88" s="78">
        <f t="shared" si="1"/>
        <v>1.3323566390048619E-7</v>
      </c>
      <c r="K88" s="78">
        <f>I88/'סכום נכסי הקרן'!$C$42</f>
        <v>-4.8477632567483144E-10</v>
      </c>
      <c r="W88" s="95"/>
    </row>
    <row r="89" spans="2:23">
      <c r="B89" t="s">
        <v>2274</v>
      </c>
      <c r="C89" t="s">
        <v>2275</v>
      </c>
      <c r="D89" t="s">
        <v>2140</v>
      </c>
      <c r="E89" t="s">
        <v>106</v>
      </c>
      <c r="F89" s="89">
        <v>44986</v>
      </c>
      <c r="G89" s="77">
        <v>2.6254590000000002</v>
      </c>
      <c r="H89" s="77">
        <v>-7.6792600000000002</v>
      </c>
      <c r="I89" s="77">
        <v>-2.01616E-4</v>
      </c>
      <c r="J89" s="78">
        <f t="shared" si="1"/>
        <v>1.1973613024894661E-7</v>
      </c>
      <c r="K89" s="78">
        <f>I89/'סכום נכסי הקרן'!$C$42</f>
        <v>-4.3565843838899933E-10</v>
      </c>
      <c r="W89" s="95"/>
    </row>
    <row r="90" spans="2:23">
      <c r="B90" t="s">
        <v>2276</v>
      </c>
      <c r="C90" t="s">
        <v>2277</v>
      </c>
      <c r="D90" t="s">
        <v>2140</v>
      </c>
      <c r="E90" t="s">
        <v>106</v>
      </c>
      <c r="F90" s="89">
        <v>44993</v>
      </c>
      <c r="G90" s="77">
        <v>3.4272000000000005</v>
      </c>
      <c r="H90" s="77">
        <v>-7.5630800000000002</v>
      </c>
      <c r="I90" s="77">
        <v>-2.5920199999999999E-4</v>
      </c>
      <c r="J90" s="78">
        <f t="shared" si="1"/>
        <v>1.5393542393851407E-7</v>
      </c>
      <c r="K90" s="78">
        <f>I90/'סכום נכסי הקרן'!$C$42</f>
        <v>-5.6009214817923872E-10</v>
      </c>
      <c r="W90" s="95"/>
    </row>
    <row r="91" spans="2:23">
      <c r="B91" t="s">
        <v>2276</v>
      </c>
      <c r="C91" t="s">
        <v>2278</v>
      </c>
      <c r="D91" t="s">
        <v>2140</v>
      </c>
      <c r="E91" t="s">
        <v>106</v>
      </c>
      <c r="F91" s="89">
        <v>44993</v>
      </c>
      <c r="G91" s="77">
        <v>1.1067</v>
      </c>
      <c r="H91" s="77">
        <v>-7.5630800000000002</v>
      </c>
      <c r="I91" s="77">
        <v>-8.370099999999999E-5</v>
      </c>
      <c r="J91" s="78">
        <f t="shared" si="1"/>
        <v>4.9708524313383257E-8</v>
      </c>
      <c r="K91" s="78">
        <f>I91/'סכום נכסי הקרן'!$C$42</f>
        <v>-1.8086385481111433E-10</v>
      </c>
      <c r="W91" s="95"/>
    </row>
    <row r="92" spans="2:23">
      <c r="B92" t="s">
        <v>2279</v>
      </c>
      <c r="C92" t="s">
        <v>2280</v>
      </c>
      <c r="D92" t="s">
        <v>2140</v>
      </c>
      <c r="E92" t="s">
        <v>106</v>
      </c>
      <c r="F92" s="89">
        <v>44980</v>
      </c>
      <c r="G92" s="77">
        <v>4.9825220000000003</v>
      </c>
      <c r="H92" s="77">
        <v>-7.5541650000000002</v>
      </c>
      <c r="I92" s="77">
        <v>-3.7638800000000007E-4</v>
      </c>
      <c r="J92" s="78">
        <f t="shared" si="1"/>
        <v>2.2353008983483712E-7</v>
      </c>
      <c r="K92" s="78">
        <f>I92/'סכום נכסי הקרן'!$C$42</f>
        <v>-8.1331148474505348E-10</v>
      </c>
      <c r="W92" s="95"/>
    </row>
    <row r="93" spans="2:23">
      <c r="B93" t="s">
        <v>2279</v>
      </c>
      <c r="C93" t="s">
        <v>2281</v>
      </c>
      <c r="D93" t="s">
        <v>2140</v>
      </c>
      <c r="E93" t="s">
        <v>106</v>
      </c>
      <c r="F93" s="89">
        <v>44980</v>
      </c>
      <c r="G93" s="77">
        <v>2.2858879999999999</v>
      </c>
      <c r="H93" s="77">
        <v>-7.5541650000000002</v>
      </c>
      <c r="I93" s="77">
        <v>-1.7268000000000001E-4</v>
      </c>
      <c r="J93" s="78">
        <f t="shared" si="1"/>
        <v>1.0255155826615001E-7</v>
      </c>
      <c r="K93" s="78">
        <f>I93/'סכום נכסי הקרן'!$C$42</f>
        <v>-3.7313258442292481E-10</v>
      </c>
      <c r="W93" s="95"/>
    </row>
    <row r="94" spans="2:23">
      <c r="B94" t="s">
        <v>2279</v>
      </c>
      <c r="C94" t="s">
        <v>2282</v>
      </c>
      <c r="D94" t="s">
        <v>2140</v>
      </c>
      <c r="E94" t="s">
        <v>106</v>
      </c>
      <c r="F94" s="89">
        <v>44980</v>
      </c>
      <c r="G94" s="77">
        <v>347937.83412299998</v>
      </c>
      <c r="H94" s="77">
        <v>-7.5541650000000002</v>
      </c>
      <c r="I94" s="77">
        <v>-26.283796986000002</v>
      </c>
      <c r="J94" s="78">
        <f t="shared" si="1"/>
        <v>1.5609476129635378E-2</v>
      </c>
      <c r="K94" s="78">
        <f>I94/'סכום נכסי הקרן'!$C$42</f>
        <v>-5.6794887061811801E-5</v>
      </c>
      <c r="W94" s="95"/>
    </row>
    <row r="95" spans="2:23">
      <c r="B95" t="s">
        <v>2283</v>
      </c>
      <c r="C95" t="s">
        <v>2284</v>
      </c>
      <c r="D95" t="s">
        <v>2140</v>
      </c>
      <c r="E95" t="s">
        <v>106</v>
      </c>
      <c r="F95" s="89">
        <v>44998</v>
      </c>
      <c r="G95" s="77">
        <v>1.7145600000000001</v>
      </c>
      <c r="H95" s="77">
        <v>-7.3144119999999999</v>
      </c>
      <c r="I95" s="77">
        <v>-1.2541000000000001E-4</v>
      </c>
      <c r="J95" s="78">
        <f t="shared" si="1"/>
        <v>7.4478752155188045E-8</v>
      </c>
      <c r="K95" s="78">
        <f>I95/'סכום נכסי הקרן'!$C$42</f>
        <v>-2.7099002439471278E-10</v>
      </c>
      <c r="W95" s="95"/>
    </row>
    <row r="96" spans="2:23">
      <c r="B96" t="s">
        <v>2285</v>
      </c>
      <c r="C96" t="s">
        <v>2286</v>
      </c>
      <c r="D96" t="s">
        <v>2140</v>
      </c>
      <c r="E96" t="s">
        <v>106</v>
      </c>
      <c r="F96" s="89">
        <v>44991</v>
      </c>
      <c r="G96" s="77">
        <v>464462.63722800004</v>
      </c>
      <c r="H96" s="77">
        <v>-7.3856080000000004</v>
      </c>
      <c r="I96" s="77">
        <v>-34.303391060000003</v>
      </c>
      <c r="J96" s="78">
        <f t="shared" si="1"/>
        <v>2.0372169371184384E-2</v>
      </c>
      <c r="K96" s="78">
        <f>I96/'סכום נכסי הקרן'!$C$42</f>
        <v>-7.4123887889089964E-5</v>
      </c>
      <c r="W96" s="95"/>
    </row>
    <row r="97" spans="2:23">
      <c r="B97" t="s">
        <v>2287</v>
      </c>
      <c r="C97" t="s">
        <v>2288</v>
      </c>
      <c r="D97" t="s">
        <v>2140</v>
      </c>
      <c r="E97" t="s">
        <v>106</v>
      </c>
      <c r="F97" s="89">
        <v>44991</v>
      </c>
      <c r="G97" s="77">
        <v>406870.7769</v>
      </c>
      <c r="H97" s="77">
        <v>-7.4462289999999998</v>
      </c>
      <c r="I97" s="77">
        <v>-30.296529987000003</v>
      </c>
      <c r="J97" s="78">
        <f t="shared" si="1"/>
        <v>1.7992566366828767E-2</v>
      </c>
      <c r="K97" s="78">
        <f>I97/'סכום נכסי הקרן'!$C$42</f>
        <v>-6.546573160236247E-5</v>
      </c>
      <c r="W97" s="95"/>
    </row>
    <row r="98" spans="2:23">
      <c r="B98" t="s">
        <v>2289</v>
      </c>
      <c r="C98" t="s">
        <v>2290</v>
      </c>
      <c r="D98" t="s">
        <v>2140</v>
      </c>
      <c r="E98" t="s">
        <v>106</v>
      </c>
      <c r="F98" s="89">
        <v>44998</v>
      </c>
      <c r="G98" s="77">
        <v>2.8705599999999998</v>
      </c>
      <c r="H98" s="77">
        <v>-6.8299089999999998</v>
      </c>
      <c r="I98" s="77">
        <v>-1.9605700000000002E-4</v>
      </c>
      <c r="J98" s="78">
        <f t="shared" si="1"/>
        <v>1.1643473974395746E-7</v>
      </c>
      <c r="K98" s="78">
        <f>I98/'סכום נכסי הקרן'!$C$42</f>
        <v>-4.2364636960971374E-10</v>
      </c>
      <c r="W98" s="95"/>
    </row>
    <row r="99" spans="2:23">
      <c r="B99" t="s">
        <v>2289</v>
      </c>
      <c r="C99" t="s">
        <v>2291</v>
      </c>
      <c r="D99" t="s">
        <v>2140</v>
      </c>
      <c r="E99" t="s">
        <v>106</v>
      </c>
      <c r="F99" s="89">
        <v>44998</v>
      </c>
      <c r="G99" s="77">
        <v>5.5617099999999997</v>
      </c>
      <c r="H99" s="77">
        <v>-6.8299089999999998</v>
      </c>
      <c r="I99" s="77">
        <v>-3.7985999999999998E-4</v>
      </c>
      <c r="J99" s="78">
        <f t="shared" si="1"/>
        <v>2.2559204843050578E-7</v>
      </c>
      <c r="K99" s="78">
        <f>I99/'סכום נכסי הקרן'!$C$42</f>
        <v>-8.2081389575452971E-10</v>
      </c>
      <c r="W99" s="95"/>
    </row>
    <row r="100" spans="2:23">
      <c r="B100" t="s">
        <v>2292</v>
      </c>
      <c r="C100" t="s">
        <v>2293</v>
      </c>
      <c r="D100" t="s">
        <v>2140</v>
      </c>
      <c r="E100" t="s">
        <v>106</v>
      </c>
      <c r="F100" s="89">
        <v>44987</v>
      </c>
      <c r="G100" s="77">
        <v>58367.934674999997</v>
      </c>
      <c r="H100" s="77">
        <v>-6.9160159999999999</v>
      </c>
      <c r="I100" s="77">
        <v>-4.0367357459999997</v>
      </c>
      <c r="J100" s="78">
        <f t="shared" si="1"/>
        <v>2.3973450374158529E-3</v>
      </c>
      <c r="K100" s="78">
        <f>I100/'סכום נכסי הקרן'!$C$42</f>
        <v>-8.7227104559728002E-6</v>
      </c>
      <c r="W100" s="95"/>
    </row>
    <row r="101" spans="2:23">
      <c r="B101" t="s">
        <v>2292</v>
      </c>
      <c r="C101" t="s">
        <v>2294</v>
      </c>
      <c r="D101" t="s">
        <v>2140</v>
      </c>
      <c r="E101" t="s">
        <v>106</v>
      </c>
      <c r="F101" s="89">
        <v>44987</v>
      </c>
      <c r="G101" s="77">
        <v>3.9005749999999999</v>
      </c>
      <c r="H101" s="77">
        <v>-6.9160159999999999</v>
      </c>
      <c r="I101" s="77">
        <v>-2.6976400000000003E-4</v>
      </c>
      <c r="J101" s="78">
        <f t="shared" si="1"/>
        <v>1.6020800650978511E-7</v>
      </c>
      <c r="K101" s="78">
        <f>I101/'סכום נכסי הקרן'!$C$42</f>
        <v>-5.829148627766151E-10</v>
      </c>
      <c r="W101" s="95"/>
    </row>
    <row r="102" spans="2:23">
      <c r="B102" t="s">
        <v>2295</v>
      </c>
      <c r="C102" t="s">
        <v>2296</v>
      </c>
      <c r="D102" t="s">
        <v>2140</v>
      </c>
      <c r="E102" t="s">
        <v>106</v>
      </c>
      <c r="F102" s="89">
        <v>44987</v>
      </c>
      <c r="G102" s="77">
        <v>350305.02324000001</v>
      </c>
      <c r="H102" s="77">
        <v>-6.8862839999999998</v>
      </c>
      <c r="I102" s="77">
        <v>-24.122999288999996</v>
      </c>
      <c r="J102" s="78">
        <f t="shared" si="1"/>
        <v>1.4326217090225725E-2</v>
      </c>
      <c r="K102" s="78">
        <f>I102/'סכום נכסי הקרן'!$C$42</f>
        <v>-5.2125764817795602E-5</v>
      </c>
      <c r="W102" s="95"/>
    </row>
    <row r="103" spans="2:23">
      <c r="B103" t="s">
        <v>2297</v>
      </c>
      <c r="C103" t="s">
        <v>2298</v>
      </c>
      <c r="D103" t="s">
        <v>2140</v>
      </c>
      <c r="E103" t="s">
        <v>106</v>
      </c>
      <c r="F103" s="89">
        <v>44987</v>
      </c>
      <c r="G103" s="77">
        <v>2.5358079999999998</v>
      </c>
      <c r="H103" s="77">
        <v>-6.6336979999999999</v>
      </c>
      <c r="I103" s="77">
        <v>-1.6821800000000001E-4</v>
      </c>
      <c r="J103" s="78">
        <f t="shared" si="1"/>
        <v>9.9901656407315393E-8</v>
      </c>
      <c r="K103" s="78">
        <f>I103/'סכום נכסי הקרן'!$C$42</f>
        <v>-3.6349094907606882E-10</v>
      </c>
      <c r="W103" s="95"/>
    </row>
    <row r="104" spans="2:23">
      <c r="B104" t="s">
        <v>2299</v>
      </c>
      <c r="C104" t="s">
        <v>2300</v>
      </c>
      <c r="D104" t="s">
        <v>2140</v>
      </c>
      <c r="E104" t="s">
        <v>106</v>
      </c>
      <c r="F104" s="89">
        <v>44987</v>
      </c>
      <c r="G104" s="77">
        <v>3.4579200000000001</v>
      </c>
      <c r="H104" s="77">
        <v>-6.6336979999999999</v>
      </c>
      <c r="I104" s="77">
        <v>-2.2938800000000002E-4</v>
      </c>
      <c r="J104" s="78">
        <f t="shared" si="1"/>
        <v>1.3622942348596027E-7</v>
      </c>
      <c r="K104" s="78">
        <f>I104/'סכום נכסי הקרן'!$C$42</f>
        <v>-4.9566908313415492E-10</v>
      </c>
      <c r="W104" s="95"/>
    </row>
    <row r="105" spans="2:23">
      <c r="B105" t="s">
        <v>2301</v>
      </c>
      <c r="C105" t="s">
        <v>2302</v>
      </c>
      <c r="D105" t="s">
        <v>2140</v>
      </c>
      <c r="E105" t="s">
        <v>106</v>
      </c>
      <c r="F105" s="89">
        <v>44987</v>
      </c>
      <c r="G105" s="77">
        <v>80487.579135000007</v>
      </c>
      <c r="H105" s="77">
        <v>-6.6093409999999997</v>
      </c>
      <c r="I105" s="77">
        <v>-5.3196988309999993</v>
      </c>
      <c r="J105" s="78">
        <f t="shared" si="1"/>
        <v>3.1592738280383742E-3</v>
      </c>
      <c r="K105" s="78">
        <f>I105/'סכום נכסי הקרן'!$C$42</f>
        <v>-1.1494978996772305E-5</v>
      </c>
      <c r="W105" s="95"/>
    </row>
    <row r="106" spans="2:23">
      <c r="B106" t="s">
        <v>2303</v>
      </c>
      <c r="C106" t="s">
        <v>2304</v>
      </c>
      <c r="D106" t="s">
        <v>2140</v>
      </c>
      <c r="E106" t="s">
        <v>106</v>
      </c>
      <c r="F106" s="89">
        <v>44987</v>
      </c>
      <c r="G106" s="77">
        <v>2.8824000000000001</v>
      </c>
      <c r="H106" s="77">
        <v>-6.6041020000000001</v>
      </c>
      <c r="I106" s="77">
        <v>-1.9035699999999999E-4</v>
      </c>
      <c r="J106" s="78">
        <f t="shared" si="1"/>
        <v>1.1304961186512344E-7</v>
      </c>
      <c r="K106" s="78">
        <f>I106/'סכום נכסי הקרן'!$C$42</f>
        <v>-4.113296234248013E-10</v>
      </c>
      <c r="W106" s="95"/>
    </row>
    <row r="107" spans="2:23">
      <c r="B107" t="s">
        <v>2305</v>
      </c>
      <c r="C107" t="s">
        <v>2306</v>
      </c>
      <c r="D107" t="s">
        <v>2140</v>
      </c>
      <c r="E107" t="s">
        <v>106</v>
      </c>
      <c r="F107" s="89">
        <v>44987</v>
      </c>
      <c r="G107" s="77">
        <v>3.9211520000000002</v>
      </c>
      <c r="H107" s="77">
        <v>-6.5745230000000001</v>
      </c>
      <c r="I107" s="77">
        <v>-2.5779699999999998E-4</v>
      </c>
      <c r="J107" s="78">
        <f t="shared" si="1"/>
        <v>1.5310101961048569E-7</v>
      </c>
      <c r="K107" s="78">
        <f>I107/'סכום נכסי הקרן'!$C$42</f>
        <v>-5.5705617828629103E-10</v>
      </c>
      <c r="W107" s="95"/>
    </row>
    <row r="108" spans="2:23">
      <c r="B108" t="s">
        <v>2307</v>
      </c>
      <c r="C108" t="s">
        <v>2308</v>
      </c>
      <c r="D108" t="s">
        <v>2140</v>
      </c>
      <c r="E108" t="s">
        <v>106</v>
      </c>
      <c r="F108" s="89">
        <v>45007</v>
      </c>
      <c r="G108" s="77">
        <v>3.3510080000000007</v>
      </c>
      <c r="H108" s="77">
        <v>-6.1623479999999997</v>
      </c>
      <c r="I108" s="77">
        <v>-2.0650099999999999E-4</v>
      </c>
      <c r="J108" s="78">
        <f t="shared" si="1"/>
        <v>1.2263724422931575E-7</v>
      </c>
      <c r="K108" s="78">
        <f>I108/'סכום נכסי הקרן'!$C$42</f>
        <v>-4.4621410595273561E-10</v>
      </c>
      <c r="W108" s="95"/>
    </row>
    <row r="109" spans="2:23">
      <c r="B109" t="s">
        <v>2309</v>
      </c>
      <c r="C109" t="s">
        <v>2310</v>
      </c>
      <c r="D109" t="s">
        <v>2140</v>
      </c>
      <c r="E109" t="s">
        <v>106</v>
      </c>
      <c r="F109" s="89">
        <v>45007</v>
      </c>
      <c r="G109" s="77">
        <v>4.3343999999999996</v>
      </c>
      <c r="H109" s="77">
        <v>-6.1329570000000002</v>
      </c>
      <c r="I109" s="77">
        <v>-2.65827E-4</v>
      </c>
      <c r="J109" s="78">
        <f t="shared" si="1"/>
        <v>1.578698927450536E-7</v>
      </c>
      <c r="K109" s="78">
        <f>I109/'סכום נכסי הקרן'!$C$42</f>
        <v>-5.7440766457836942E-10</v>
      </c>
      <c r="W109" s="95"/>
    </row>
    <row r="110" spans="2:23">
      <c r="B110" t="s">
        <v>2311</v>
      </c>
      <c r="C110" t="s">
        <v>2312</v>
      </c>
      <c r="D110" t="s">
        <v>2140</v>
      </c>
      <c r="E110" t="s">
        <v>106</v>
      </c>
      <c r="F110" s="89">
        <v>44985</v>
      </c>
      <c r="G110" s="77">
        <v>1.734</v>
      </c>
      <c r="H110" s="77">
        <v>-6.3342099999999997</v>
      </c>
      <c r="I110" s="77">
        <v>-1.0983499999999999E-4</v>
      </c>
      <c r="J110" s="78">
        <f t="shared" si="1"/>
        <v>6.5229038696795137E-8</v>
      </c>
      <c r="K110" s="78">
        <f>I110/'סכום נכסי הקרן'!$C$42</f>
        <v>-2.3733505565260562E-10</v>
      </c>
      <c r="W110" s="95"/>
    </row>
    <row r="111" spans="2:23">
      <c r="B111" t="s">
        <v>2311</v>
      </c>
      <c r="C111" t="s">
        <v>2313</v>
      </c>
      <c r="D111" t="s">
        <v>2140</v>
      </c>
      <c r="E111" t="s">
        <v>106</v>
      </c>
      <c r="F111" s="89">
        <v>44985</v>
      </c>
      <c r="G111" s="77">
        <v>586520.62312500004</v>
      </c>
      <c r="H111" s="77">
        <v>-6.3342099999999997</v>
      </c>
      <c r="I111" s="77">
        <v>-37.151447434000005</v>
      </c>
      <c r="J111" s="78">
        <f t="shared" si="1"/>
        <v>2.2063579025941978E-2</v>
      </c>
      <c r="K111" s="78">
        <f>I111/'סכום נכסי הקרן'!$C$42</f>
        <v>-8.027806113099872E-5</v>
      </c>
      <c r="W111" s="95"/>
    </row>
    <row r="112" spans="2:23">
      <c r="B112" t="s">
        <v>2314</v>
      </c>
      <c r="C112" t="s">
        <v>2315</v>
      </c>
      <c r="D112" t="s">
        <v>2140</v>
      </c>
      <c r="E112" t="s">
        <v>106</v>
      </c>
      <c r="F112" s="89">
        <v>44991</v>
      </c>
      <c r="G112" s="77">
        <v>351912.37387499993</v>
      </c>
      <c r="H112" s="77">
        <v>-6.3028579999999996</v>
      </c>
      <c r="I112" s="77">
        <v>-22.180536015999998</v>
      </c>
      <c r="J112" s="78">
        <f t="shared" si="1"/>
        <v>1.3172622953551439E-2</v>
      </c>
      <c r="K112" s="78">
        <f>I112/'סכום נכסי הקרן'!$C$42</f>
        <v>-4.7928426728838564E-5</v>
      </c>
      <c r="W112" s="95"/>
    </row>
    <row r="113" spans="2:23">
      <c r="B113" t="s">
        <v>2316</v>
      </c>
      <c r="C113" t="s">
        <v>2317</v>
      </c>
      <c r="D113" t="s">
        <v>2140</v>
      </c>
      <c r="E113" t="s">
        <v>106</v>
      </c>
      <c r="F113" s="89">
        <v>44985</v>
      </c>
      <c r="G113" s="77">
        <v>1.68</v>
      </c>
      <c r="H113" s="77">
        <v>-6.3223719999999997</v>
      </c>
      <c r="I113" s="77">
        <v>-1.06216E-4</v>
      </c>
      <c r="J113" s="78">
        <f t="shared" si="1"/>
        <v>6.3079779434777564E-8</v>
      </c>
      <c r="K113" s="78">
        <f>I113/'סכום נכסי הקרן'!$C$42</f>
        <v>-2.2951500224151828E-10</v>
      </c>
      <c r="W113" s="95"/>
    </row>
    <row r="114" spans="2:23">
      <c r="B114" t="s">
        <v>2318</v>
      </c>
      <c r="C114" t="s">
        <v>2319</v>
      </c>
      <c r="D114" t="s">
        <v>2140</v>
      </c>
      <c r="E114" t="s">
        <v>106</v>
      </c>
      <c r="F114" s="89">
        <v>44985</v>
      </c>
      <c r="G114" s="77">
        <v>1.73424</v>
      </c>
      <c r="H114" s="77">
        <v>-6.3194939999999997</v>
      </c>
      <c r="I114" s="77">
        <v>-1.09595E-4</v>
      </c>
      <c r="J114" s="78">
        <f t="shared" si="1"/>
        <v>6.508650699663371E-8</v>
      </c>
      <c r="K114" s="78">
        <f>I114/'סכום נכסי הקרן'!$C$42</f>
        <v>-2.3681645581324091E-10</v>
      </c>
      <c r="W114" s="95"/>
    </row>
    <row r="115" spans="2:23">
      <c r="B115" t="s">
        <v>2320</v>
      </c>
      <c r="C115" t="s">
        <v>2321</v>
      </c>
      <c r="D115" t="s">
        <v>2140</v>
      </c>
      <c r="E115" t="s">
        <v>106</v>
      </c>
      <c r="F115" s="89">
        <v>44985</v>
      </c>
      <c r="G115" s="77">
        <v>6.5930299999999997</v>
      </c>
      <c r="H115" s="77">
        <v>-6.2724320000000002</v>
      </c>
      <c r="I115" s="77">
        <v>-4.1354299999999999E-4</v>
      </c>
      <c r="J115" s="78">
        <f t="shared" si="1"/>
        <v>2.4559577866607872E-7</v>
      </c>
      <c r="K115" s="78">
        <f>I115/'סכום נכסי הקרן'!$C$42</f>
        <v>-8.9359722237670592E-10</v>
      </c>
      <c r="W115" s="95"/>
    </row>
    <row r="116" spans="2:23">
      <c r="B116" t="s">
        <v>2320</v>
      </c>
      <c r="C116" t="s">
        <v>2322</v>
      </c>
      <c r="D116" t="s">
        <v>2140</v>
      </c>
      <c r="E116" t="s">
        <v>106</v>
      </c>
      <c r="F116" s="89">
        <v>44985</v>
      </c>
      <c r="G116" s="77">
        <v>0.112053</v>
      </c>
      <c r="H116" s="77">
        <v>-6.2724320000000002</v>
      </c>
      <c r="I116" s="77">
        <v>-7.0280000000000012E-6</v>
      </c>
      <c r="J116" s="78">
        <f t="shared" si="1"/>
        <v>4.1738032863939212E-9</v>
      </c>
      <c r="K116" s="78">
        <f>I116/'סכום נכסי הקרן'!$C$42</f>
        <v>-1.5186331962730576E-11</v>
      </c>
      <c r="W116" s="95"/>
    </row>
    <row r="117" spans="2:23">
      <c r="B117" t="s">
        <v>2323</v>
      </c>
      <c r="C117" t="s">
        <v>2324</v>
      </c>
      <c r="D117" t="s">
        <v>2140</v>
      </c>
      <c r="E117" t="s">
        <v>106</v>
      </c>
      <c r="F117" s="89">
        <v>44991</v>
      </c>
      <c r="G117" s="77">
        <v>4.4824760000000001</v>
      </c>
      <c r="H117" s="77">
        <v>-6.2322810000000004</v>
      </c>
      <c r="I117" s="77">
        <v>-2.7936100000000005E-4</v>
      </c>
      <c r="J117" s="78">
        <f t="shared" si="1"/>
        <v>1.6590749286999036E-7</v>
      </c>
      <c r="K117" s="78">
        <f>I117/'סכום נכסי הקרן'!$C$42</f>
        <v>-6.0365237385321232E-10</v>
      </c>
      <c r="W117" s="95"/>
    </row>
    <row r="118" spans="2:23">
      <c r="B118" t="s">
        <v>2325</v>
      </c>
      <c r="C118" t="s">
        <v>2326</v>
      </c>
      <c r="D118" t="s">
        <v>2140</v>
      </c>
      <c r="E118" t="s">
        <v>106</v>
      </c>
      <c r="F118" s="89">
        <v>44991</v>
      </c>
      <c r="G118" s="77">
        <v>505036.06386300008</v>
      </c>
      <c r="H118" s="77">
        <v>-6.170604</v>
      </c>
      <c r="I118" s="77">
        <v>-31.163773651</v>
      </c>
      <c r="J118" s="78">
        <f t="shared" si="1"/>
        <v>1.8507606841346055E-2</v>
      </c>
      <c r="K118" s="78">
        <f>I118/'סכום נכסי הקרן'!$C$42</f>
        <v>-6.7339700039197793E-5</v>
      </c>
      <c r="W118" s="95"/>
    </row>
    <row r="119" spans="2:23">
      <c r="B119" t="s">
        <v>2327</v>
      </c>
      <c r="C119" t="s">
        <v>2328</v>
      </c>
      <c r="D119" t="s">
        <v>2140</v>
      </c>
      <c r="E119" t="s">
        <v>106</v>
      </c>
      <c r="F119" s="89">
        <v>45007</v>
      </c>
      <c r="G119" s="77">
        <v>176175.37111499999</v>
      </c>
      <c r="H119" s="77">
        <v>-6.1549469999999999</v>
      </c>
      <c r="I119" s="77">
        <v>-10.843500703</v>
      </c>
      <c r="J119" s="78">
        <f t="shared" si="1"/>
        <v>6.4397607954177847E-3</v>
      </c>
      <c r="K119" s="78">
        <f>I119/'סכום נכסי הקרן'!$C$42</f>
        <v>-2.3430990511363168E-5</v>
      </c>
      <c r="W119" s="95"/>
    </row>
    <row r="120" spans="2:23">
      <c r="B120" t="s">
        <v>2327</v>
      </c>
      <c r="C120" t="s">
        <v>2329</v>
      </c>
      <c r="D120" t="s">
        <v>2140</v>
      </c>
      <c r="E120" t="s">
        <v>106</v>
      </c>
      <c r="F120" s="89">
        <v>45007</v>
      </c>
      <c r="G120" s="77">
        <v>161600.65153</v>
      </c>
      <c r="H120" s="77">
        <v>-6.1549469999999999</v>
      </c>
      <c r="I120" s="77">
        <v>-9.9464344540000003</v>
      </c>
      <c r="J120" s="78">
        <f t="shared" si="1"/>
        <v>5.9070092219702507E-3</v>
      </c>
      <c r="K120" s="78">
        <f>I120/'סכום נכסי הקרן'!$C$42</f>
        <v>-2.1492580458734322E-5</v>
      </c>
      <c r="W120" s="95"/>
    </row>
    <row r="121" spans="2:23">
      <c r="B121" t="s">
        <v>2327</v>
      </c>
      <c r="C121" t="s">
        <v>2330</v>
      </c>
      <c r="D121" t="s">
        <v>2140</v>
      </c>
      <c r="E121" t="s">
        <v>106</v>
      </c>
      <c r="F121" s="89">
        <v>45007</v>
      </c>
      <c r="G121" s="77">
        <v>2.31488</v>
      </c>
      <c r="H121" s="77">
        <v>-6.1549469999999999</v>
      </c>
      <c r="I121" s="77">
        <v>-1.4248E-4</v>
      </c>
      <c r="J121" s="78">
        <f t="shared" si="1"/>
        <v>8.4616319329169868E-8</v>
      </c>
      <c r="K121" s="78">
        <f>I121/'סכום נכסי הקרן'!$C$42</f>
        <v>-3.0787543796952935E-10</v>
      </c>
      <c r="W121" s="95"/>
    </row>
    <row r="122" spans="2:23">
      <c r="B122" t="s">
        <v>2331</v>
      </c>
      <c r="C122" t="s">
        <v>2332</v>
      </c>
      <c r="D122" t="s">
        <v>2140</v>
      </c>
      <c r="E122" t="s">
        <v>106</v>
      </c>
      <c r="F122" s="89">
        <v>44984</v>
      </c>
      <c r="G122" s="77">
        <v>1.74</v>
      </c>
      <c r="H122" s="77">
        <v>-5.9675399999999996</v>
      </c>
      <c r="I122" s="77">
        <v>-1.03835E-4</v>
      </c>
      <c r="J122" s="78">
        <f t="shared" si="1"/>
        <v>6.166574619275935E-8</v>
      </c>
      <c r="K122" s="78">
        <f>I122/'סכום נכסי הקרן'!$C$42</f>
        <v>-2.2437005966848734E-10</v>
      </c>
      <c r="W122" s="95"/>
    </row>
    <row r="123" spans="2:23">
      <c r="B123" t="s">
        <v>2333</v>
      </c>
      <c r="C123" t="s">
        <v>2334</v>
      </c>
      <c r="D123" t="s">
        <v>2140</v>
      </c>
      <c r="E123" t="s">
        <v>106</v>
      </c>
      <c r="F123" s="89">
        <v>45005</v>
      </c>
      <c r="G123" s="77">
        <v>2.6186400000000005</v>
      </c>
      <c r="H123" s="77">
        <v>-5.5763870000000004</v>
      </c>
      <c r="I123" s="77">
        <v>-1.46026E-4</v>
      </c>
      <c r="J123" s="78">
        <f t="shared" si="1"/>
        <v>8.6722225199055015E-8</v>
      </c>
      <c r="K123" s="78">
        <f>I123/'סכום נכסי הקרן'!$C$42</f>
        <v>-3.1553775059614321E-10</v>
      </c>
      <c r="W123" s="95"/>
    </row>
    <row r="124" spans="2:23">
      <c r="B124" t="s">
        <v>2335</v>
      </c>
      <c r="C124" t="s">
        <v>2336</v>
      </c>
      <c r="D124" t="s">
        <v>2140</v>
      </c>
      <c r="E124" t="s">
        <v>106</v>
      </c>
      <c r="F124" s="89">
        <v>45090</v>
      </c>
      <c r="G124" s="77">
        <v>4.8103199999999999</v>
      </c>
      <c r="H124" s="77">
        <v>-8.4759170000000008</v>
      </c>
      <c r="I124" s="77">
        <v>-4.0771900000000002E-4</v>
      </c>
      <c r="J124" s="78">
        <f t="shared" si="1"/>
        <v>2.42137009408828E-7</v>
      </c>
      <c r="K124" s="78">
        <f>I124/'סכום נכסי הקרן'!$C$42</f>
        <v>-8.8101253294145513E-10</v>
      </c>
      <c r="W124" s="95"/>
    </row>
    <row r="125" spans="2:23">
      <c r="B125" t="s">
        <v>2337</v>
      </c>
      <c r="C125" t="s">
        <v>2338</v>
      </c>
      <c r="D125" t="s">
        <v>2140</v>
      </c>
      <c r="E125" t="s">
        <v>106</v>
      </c>
      <c r="F125" s="89">
        <v>45090</v>
      </c>
      <c r="G125" s="77">
        <v>1.9835199999999999</v>
      </c>
      <c r="H125" s="77">
        <v>-8.3227890000000002</v>
      </c>
      <c r="I125" s="77">
        <v>-1.6508400000000002E-4</v>
      </c>
      <c r="J125" s="78">
        <f t="shared" si="1"/>
        <v>9.8040429956040705E-8</v>
      </c>
      <c r="K125" s="78">
        <f>I125/'סכום נכסי הקרן'!$C$42</f>
        <v>-3.5671889950703106E-10</v>
      </c>
      <c r="W125" s="95"/>
    </row>
    <row r="126" spans="2:23">
      <c r="B126" t="s">
        <v>2339</v>
      </c>
      <c r="C126" t="s">
        <v>2340</v>
      </c>
      <c r="D126" t="s">
        <v>2140</v>
      </c>
      <c r="E126" t="s">
        <v>106</v>
      </c>
      <c r="F126" s="89">
        <v>45090</v>
      </c>
      <c r="G126" s="77">
        <v>427877.60012100002</v>
      </c>
      <c r="H126" s="77">
        <v>-8.1700929999999996</v>
      </c>
      <c r="I126" s="77">
        <v>-34.957998011999997</v>
      </c>
      <c r="J126" s="78">
        <f t="shared" si="1"/>
        <v>2.0760928712042933E-2</v>
      </c>
      <c r="K126" s="78">
        <f>I126/'סכום נכסי הקרן'!$C$42</f>
        <v>-7.5538383973065929E-5</v>
      </c>
      <c r="W126" s="95"/>
    </row>
    <row r="127" spans="2:23">
      <c r="B127" t="s">
        <v>2339</v>
      </c>
      <c r="C127" t="s">
        <v>2341</v>
      </c>
      <c r="D127" t="s">
        <v>2140</v>
      </c>
      <c r="E127" t="s">
        <v>106</v>
      </c>
      <c r="F127" s="89">
        <v>45090</v>
      </c>
      <c r="G127" s="77">
        <v>2.1991399999999999</v>
      </c>
      <c r="H127" s="77">
        <v>-8.1700929999999996</v>
      </c>
      <c r="I127" s="77">
        <v>-1.7967199999999997E-4</v>
      </c>
      <c r="J127" s="78">
        <f t="shared" si="1"/>
        <v>1.0670398179751969E-7</v>
      </c>
      <c r="K127" s="78">
        <f>I127/'סכום נכסי הקרן'!$C$42</f>
        <v>-3.8824112640975057E-10</v>
      </c>
      <c r="W127" s="95"/>
    </row>
    <row r="128" spans="2:23">
      <c r="B128" t="s">
        <v>2342</v>
      </c>
      <c r="C128" t="s">
        <v>2343</v>
      </c>
      <c r="D128" t="s">
        <v>2140</v>
      </c>
      <c r="E128" t="s">
        <v>106</v>
      </c>
      <c r="F128" s="89">
        <v>45019</v>
      </c>
      <c r="G128" s="77">
        <v>4.8348000000000004</v>
      </c>
      <c r="H128" s="77">
        <v>-7.9744539999999997</v>
      </c>
      <c r="I128" s="77">
        <v>-3.8554899999999995E-4</v>
      </c>
      <c r="J128" s="78">
        <f t="shared" si="1"/>
        <v>2.2897064360641568E-7</v>
      </c>
      <c r="K128" s="78">
        <f>I128/'סכום נכסי הקרן'!$C$42</f>
        <v>-8.3310687278013785E-10</v>
      </c>
      <c r="W128" s="95"/>
    </row>
    <row r="129" spans="2:23">
      <c r="B129" t="s">
        <v>2342</v>
      </c>
      <c r="C129" t="s">
        <v>2344</v>
      </c>
      <c r="D129" t="s">
        <v>2140</v>
      </c>
      <c r="E129" t="s">
        <v>106</v>
      </c>
      <c r="F129" s="89">
        <v>45019</v>
      </c>
      <c r="G129" s="77">
        <v>3.8571749999999998</v>
      </c>
      <c r="H129" s="77">
        <v>-7.9744539999999997</v>
      </c>
      <c r="I129" s="77">
        <v>-3.0758899999999999E-4</v>
      </c>
      <c r="J129" s="78">
        <f t="shared" si="1"/>
        <v>1.826715963373107E-7</v>
      </c>
      <c r="K129" s="78">
        <f>I129/'סכום נכסי הקרן'!$C$42</f>
        <v>-6.6464835829316079E-10</v>
      </c>
      <c r="W129" s="95"/>
    </row>
    <row r="130" spans="2:23">
      <c r="B130" t="s">
        <v>2345</v>
      </c>
      <c r="C130" t="s">
        <v>2346</v>
      </c>
      <c r="D130" t="s">
        <v>2140</v>
      </c>
      <c r="E130" t="s">
        <v>106</v>
      </c>
      <c r="F130" s="89">
        <v>45019</v>
      </c>
      <c r="G130" s="77">
        <v>397277.57627999998</v>
      </c>
      <c r="H130" s="77">
        <v>-7.9198110000000002</v>
      </c>
      <c r="I130" s="77">
        <v>-31.463632689999997</v>
      </c>
      <c r="J130" s="78">
        <f t="shared" si="1"/>
        <v>1.8685687752335398E-2</v>
      </c>
      <c r="K130" s="78">
        <f>I130/'סכום נכסי הקרן'!$C$42</f>
        <v>-6.7987645245270556E-5</v>
      </c>
      <c r="W130" s="95"/>
    </row>
    <row r="131" spans="2:23">
      <c r="B131" t="s">
        <v>2345</v>
      </c>
      <c r="C131" t="s">
        <v>2347</v>
      </c>
      <c r="D131" t="s">
        <v>2140</v>
      </c>
      <c r="E131" t="s">
        <v>106</v>
      </c>
      <c r="F131" s="89">
        <v>45019</v>
      </c>
      <c r="G131" s="77">
        <v>1.653912</v>
      </c>
      <c r="H131" s="77">
        <v>-7.9198110000000002</v>
      </c>
      <c r="I131" s="77">
        <v>-1.30987E-4</v>
      </c>
      <c r="J131" s="78">
        <f t="shared" si="1"/>
        <v>7.7790832537689313E-8</v>
      </c>
      <c r="K131" s="78">
        <f>I131/'סכום נכסי הקרן'!$C$42</f>
        <v>-2.8304098816195071E-10</v>
      </c>
      <c r="W131" s="95"/>
    </row>
    <row r="132" spans="2:23">
      <c r="B132" t="s">
        <v>2345</v>
      </c>
      <c r="C132" t="s">
        <v>2348</v>
      </c>
      <c r="D132" t="s">
        <v>2140</v>
      </c>
      <c r="E132" t="s">
        <v>106</v>
      </c>
      <c r="F132" s="89">
        <v>45019</v>
      </c>
      <c r="G132" s="77">
        <v>1.1381760000000001</v>
      </c>
      <c r="H132" s="77">
        <v>-7.9198110000000002</v>
      </c>
      <c r="I132" s="77">
        <v>-9.014099999999999E-5</v>
      </c>
      <c r="J132" s="78">
        <f t="shared" si="1"/>
        <v>5.3533124934381665E-8</v>
      </c>
      <c r="K132" s="78">
        <f>I132/'סכום נכסי הקרן'!$C$42</f>
        <v>-1.947796171674013E-10</v>
      </c>
      <c r="W132" s="95"/>
    </row>
    <row r="133" spans="2:23">
      <c r="B133" t="s">
        <v>2349</v>
      </c>
      <c r="C133" t="s">
        <v>2350</v>
      </c>
      <c r="D133" t="s">
        <v>2140</v>
      </c>
      <c r="E133" t="s">
        <v>106</v>
      </c>
      <c r="F133" s="89">
        <v>45091</v>
      </c>
      <c r="G133" s="77">
        <v>5.9560919999999999</v>
      </c>
      <c r="H133" s="77">
        <v>-8.0831250000000008</v>
      </c>
      <c r="I133" s="77">
        <v>-4.8143799999999999E-4</v>
      </c>
      <c r="J133" s="78">
        <f t="shared" si="1"/>
        <v>2.8591740275966368E-7</v>
      </c>
      <c r="K133" s="78">
        <f>I133/'סכום נכסי הקרן'!$C$42</f>
        <v>-1.0403069561003246E-9</v>
      </c>
      <c r="W133" s="95"/>
    </row>
    <row r="134" spans="2:23">
      <c r="B134" t="s">
        <v>2351</v>
      </c>
      <c r="C134" t="s">
        <v>2352</v>
      </c>
      <c r="D134" t="s">
        <v>2140</v>
      </c>
      <c r="E134" t="s">
        <v>106</v>
      </c>
      <c r="F134" s="89">
        <v>45019</v>
      </c>
      <c r="G134" s="77">
        <v>0.56928000000000001</v>
      </c>
      <c r="H134" s="77">
        <v>-7.883413</v>
      </c>
      <c r="I134" s="77">
        <v>-4.4878999999999995E-5</v>
      </c>
      <c r="J134" s="78">
        <f t="shared" si="1"/>
        <v>2.6652834048103693E-8</v>
      </c>
      <c r="K134" s="78">
        <f>I134/'סכום נכסי הקרן'!$C$42</f>
        <v>-9.6976009128540882E-11</v>
      </c>
      <c r="W134" s="95"/>
    </row>
    <row r="135" spans="2:23">
      <c r="B135" t="s">
        <v>2353</v>
      </c>
      <c r="C135" t="s">
        <v>2354</v>
      </c>
      <c r="D135" t="s">
        <v>2140</v>
      </c>
      <c r="E135" t="s">
        <v>106</v>
      </c>
      <c r="F135" s="89">
        <v>45091</v>
      </c>
      <c r="G135" s="77">
        <v>554876.92223999999</v>
      </c>
      <c r="H135" s="77">
        <v>-8.0224039999999999</v>
      </c>
      <c r="I135" s="77">
        <v>-44.514466633999994</v>
      </c>
      <c r="J135" s="78">
        <f t="shared" si="1"/>
        <v>2.6436344213013902E-2</v>
      </c>
      <c r="K135" s="78">
        <f>I135/'סכום נכסי הקרן'!$C$42</f>
        <v>-9.618831352416302E-5</v>
      </c>
      <c r="W135" s="95"/>
    </row>
    <row r="136" spans="2:23">
      <c r="B136" t="s">
        <v>2353</v>
      </c>
      <c r="C136" t="s">
        <v>2355</v>
      </c>
      <c r="D136" t="s">
        <v>2140</v>
      </c>
      <c r="E136" t="s">
        <v>106</v>
      </c>
      <c r="F136" s="89">
        <v>45091</v>
      </c>
      <c r="G136" s="77">
        <v>4.9661999999999997</v>
      </c>
      <c r="H136" s="77">
        <v>-8.0224039999999999</v>
      </c>
      <c r="I136" s="77">
        <v>-3.9840900000000007E-4</v>
      </c>
      <c r="J136" s="78">
        <f t="shared" si="1"/>
        <v>2.3660796720673248E-7</v>
      </c>
      <c r="K136" s="78">
        <f>I136/'סכום נכסי הקרן'!$C$42</f>
        <v>-8.608951808394317E-10</v>
      </c>
      <c r="W136" s="95"/>
    </row>
    <row r="137" spans="2:23">
      <c r="B137" t="s">
        <v>2356</v>
      </c>
      <c r="C137" t="s">
        <v>2357</v>
      </c>
      <c r="D137" t="s">
        <v>2140</v>
      </c>
      <c r="E137" t="s">
        <v>106</v>
      </c>
      <c r="F137" s="89">
        <v>45019</v>
      </c>
      <c r="G137" s="77">
        <v>473997.311308</v>
      </c>
      <c r="H137" s="77">
        <v>-7.8137189999999999</v>
      </c>
      <c r="I137" s="77">
        <v>-37.036817356999997</v>
      </c>
      <c r="J137" s="78">
        <f t="shared" si="1"/>
        <v>2.1995502276923446E-2</v>
      </c>
      <c r="K137" s="78">
        <f>I137/'סכום נכסי הקרן'!$C$42</f>
        <v>-8.0030364716338E-5</v>
      </c>
      <c r="W137" s="95"/>
    </row>
    <row r="138" spans="2:23">
      <c r="B138" t="s">
        <v>2358</v>
      </c>
      <c r="C138" t="s">
        <v>2359</v>
      </c>
      <c r="D138" t="s">
        <v>2140</v>
      </c>
      <c r="E138" t="s">
        <v>106</v>
      </c>
      <c r="F138" s="89">
        <v>45092</v>
      </c>
      <c r="G138" s="77">
        <v>6.6625199999999998</v>
      </c>
      <c r="H138" s="77">
        <v>-7.3543190000000003</v>
      </c>
      <c r="I138" s="77">
        <v>-4.8998300000000004E-4</v>
      </c>
      <c r="J138" s="78">
        <f t="shared" si="1"/>
        <v>2.909921251674947E-7</v>
      </c>
      <c r="K138" s="78">
        <f>I138/'סכום נכסי הקרן'!$C$42</f>
        <v>-1.0587712712143732E-9</v>
      </c>
      <c r="W138" s="95"/>
    </row>
    <row r="139" spans="2:23">
      <c r="B139" t="s">
        <v>2360</v>
      </c>
      <c r="C139" t="s">
        <v>2361</v>
      </c>
      <c r="D139" t="s">
        <v>2140</v>
      </c>
      <c r="E139" t="s">
        <v>106</v>
      </c>
      <c r="F139" s="89">
        <v>45097</v>
      </c>
      <c r="G139" s="77">
        <v>1.7260800000000001</v>
      </c>
      <c r="H139" s="77">
        <v>-6.897958</v>
      </c>
      <c r="I139" s="77">
        <v>-1.19064E-4</v>
      </c>
      <c r="J139" s="78">
        <f t="shared" si="1"/>
        <v>7.0709976450086198E-8</v>
      </c>
      <c r="K139" s="78">
        <f>I139/'סכום נכסי הקרן'!$C$42</f>
        <v>-2.5727738030884363E-10</v>
      </c>
      <c r="W139" s="95"/>
    </row>
    <row r="140" spans="2:23">
      <c r="B140" t="s">
        <v>2362</v>
      </c>
      <c r="C140" t="s">
        <v>2363</v>
      </c>
      <c r="D140" t="s">
        <v>2140</v>
      </c>
      <c r="E140" t="s">
        <v>106</v>
      </c>
      <c r="F140" s="89">
        <v>45033</v>
      </c>
      <c r="G140" s="77">
        <v>2.8832800000000005</v>
      </c>
      <c r="H140" s="77">
        <v>-6.5715659999999998</v>
      </c>
      <c r="I140" s="77">
        <v>-1.8947700000000002E-4</v>
      </c>
      <c r="J140" s="78">
        <f t="shared" ref="J140:J203" si="2">I140/$I$11</f>
        <v>1.125269956311982E-7</v>
      </c>
      <c r="K140" s="78">
        <f>I140/'סכום נכסי הקרן'!$C$42</f>
        <v>-4.0942809068046402E-10</v>
      </c>
      <c r="W140" s="95"/>
    </row>
    <row r="141" spans="2:23">
      <c r="B141" t="s">
        <v>2364</v>
      </c>
      <c r="C141" t="s">
        <v>2365</v>
      </c>
      <c r="D141" t="s">
        <v>2140</v>
      </c>
      <c r="E141" t="s">
        <v>106</v>
      </c>
      <c r="F141" s="89">
        <v>45034</v>
      </c>
      <c r="G141" s="77">
        <v>2.3075199999999998</v>
      </c>
      <c r="H141" s="77">
        <v>-6.4359450000000002</v>
      </c>
      <c r="I141" s="77">
        <v>-1.4851100000000002E-4</v>
      </c>
      <c r="J141" s="78">
        <f t="shared" si="2"/>
        <v>8.8198022177809852E-8</v>
      </c>
      <c r="K141" s="78">
        <f>I141/'סכום נכסי הקרן'!$C$42</f>
        <v>-3.2090741976623226E-10</v>
      </c>
      <c r="W141" s="95"/>
    </row>
    <row r="142" spans="2:23">
      <c r="B142" t="s">
        <v>2366</v>
      </c>
      <c r="C142" t="s">
        <v>2367</v>
      </c>
      <c r="D142" t="s">
        <v>2140</v>
      </c>
      <c r="E142" t="s">
        <v>106</v>
      </c>
      <c r="F142" s="89">
        <v>45033</v>
      </c>
      <c r="G142" s="77">
        <v>2.3088639999999998</v>
      </c>
      <c r="H142" s="77">
        <v>-6.4681730000000002</v>
      </c>
      <c r="I142" s="77">
        <v>-1.4934099999999999E-4</v>
      </c>
      <c r="J142" s="78">
        <f t="shared" si="2"/>
        <v>8.8690944307534785E-8</v>
      </c>
      <c r="K142" s="78">
        <f>I142/'סכום נכסי הקרן'!$C$42</f>
        <v>-3.2270091087736856E-10</v>
      </c>
      <c r="W142" s="95"/>
    </row>
    <row r="143" spans="2:23">
      <c r="B143" t="s">
        <v>2368</v>
      </c>
      <c r="C143" t="s">
        <v>2369</v>
      </c>
      <c r="D143" t="s">
        <v>2140</v>
      </c>
      <c r="E143" t="s">
        <v>106</v>
      </c>
      <c r="F143" s="89">
        <v>45034</v>
      </c>
      <c r="G143" s="77">
        <v>2.242502</v>
      </c>
      <c r="H143" s="77">
        <v>-6.3621949999999998</v>
      </c>
      <c r="I143" s="77">
        <v>-1.4267199999999999E-4</v>
      </c>
      <c r="J143" s="78">
        <f t="shared" si="2"/>
        <v>8.473034468929901E-8</v>
      </c>
      <c r="K143" s="78">
        <f>I143/'סכום נכסי הקרן'!$C$42</f>
        <v>-3.0829031784102107E-10</v>
      </c>
      <c r="W143" s="95"/>
    </row>
    <row r="144" spans="2:23">
      <c r="B144" t="s">
        <v>2370</v>
      </c>
      <c r="C144" t="s">
        <v>2371</v>
      </c>
      <c r="D144" t="s">
        <v>2140</v>
      </c>
      <c r="E144" t="s">
        <v>106</v>
      </c>
      <c r="F144" s="89">
        <v>45034</v>
      </c>
      <c r="G144" s="77">
        <v>2.8868</v>
      </c>
      <c r="H144" s="77">
        <v>-6.3474570000000003</v>
      </c>
      <c r="I144" s="77">
        <v>-1.8323800000000001E-4</v>
      </c>
      <c r="J144" s="78">
        <f t="shared" si="2"/>
        <v>1.0882176530908498E-7</v>
      </c>
      <c r="K144" s="78">
        <f>I144/'סכום נכסי הקרן'!$C$42</f>
        <v>-3.9594665568964498E-10</v>
      </c>
      <c r="W144" s="95"/>
    </row>
    <row r="145" spans="2:23">
      <c r="B145" t="s">
        <v>2370</v>
      </c>
      <c r="C145" t="s">
        <v>2372</v>
      </c>
      <c r="D145" t="s">
        <v>2140</v>
      </c>
      <c r="E145" t="s">
        <v>106</v>
      </c>
      <c r="F145" s="89">
        <v>45034</v>
      </c>
      <c r="G145" s="77">
        <v>6.7118100000000007</v>
      </c>
      <c r="H145" s="77">
        <v>-6.3474570000000003</v>
      </c>
      <c r="I145" s="77">
        <v>-4.2602899999999997E-4</v>
      </c>
      <c r="J145" s="78">
        <f t="shared" si="2"/>
        <v>2.5301099036697719E-7</v>
      </c>
      <c r="K145" s="78">
        <f>I145/'סכום נכסי הקרן'!$C$42</f>
        <v>-9.2057737901965609E-10</v>
      </c>
      <c r="W145" s="95"/>
    </row>
    <row r="146" spans="2:23">
      <c r="B146" t="s">
        <v>2373</v>
      </c>
      <c r="C146" t="s">
        <v>2374</v>
      </c>
      <c r="D146" t="s">
        <v>2140</v>
      </c>
      <c r="E146" t="s">
        <v>106</v>
      </c>
      <c r="F146" s="89">
        <v>45034</v>
      </c>
      <c r="G146" s="77">
        <v>2.5981200000000002</v>
      </c>
      <c r="H146" s="77">
        <v>-6.3474570000000003</v>
      </c>
      <c r="I146" s="77">
        <v>-1.6491500000000004E-4</v>
      </c>
      <c r="J146" s="78">
        <f t="shared" si="2"/>
        <v>9.7940063883843708E-8</v>
      </c>
      <c r="K146" s="78">
        <f>I146/'סכום נכסי הקרן'!$C$42</f>
        <v>-3.5635371878681177E-10</v>
      </c>
      <c r="W146" s="95"/>
    </row>
    <row r="147" spans="2:23">
      <c r="B147" t="s">
        <v>2375</v>
      </c>
      <c r="C147" t="s">
        <v>2376</v>
      </c>
      <c r="D147" t="s">
        <v>2140</v>
      </c>
      <c r="E147" t="s">
        <v>106</v>
      </c>
      <c r="F147" s="89">
        <v>45034</v>
      </c>
      <c r="G147" s="77">
        <v>2.3098879999999999</v>
      </c>
      <c r="H147" s="77">
        <v>-6.3895929999999996</v>
      </c>
      <c r="I147" s="77">
        <v>-1.4759199999999999E-4</v>
      </c>
      <c r="J147" s="78">
        <f t="shared" si="2"/>
        <v>8.7652244542608348E-8</v>
      </c>
      <c r="K147" s="78">
        <f>I147/'סכום נכסי הקרן'!$C$42</f>
        <v>-3.1892161454799809E-10</v>
      </c>
      <c r="W147" s="95"/>
    </row>
    <row r="148" spans="2:23">
      <c r="B148" t="s">
        <v>2377</v>
      </c>
      <c r="C148" t="s">
        <v>2378</v>
      </c>
      <c r="D148" t="s">
        <v>2140</v>
      </c>
      <c r="E148" t="s">
        <v>106</v>
      </c>
      <c r="F148" s="89">
        <v>45103</v>
      </c>
      <c r="G148" s="77">
        <v>1444800</v>
      </c>
      <c r="H148" s="77">
        <v>-6.3907389999999999</v>
      </c>
      <c r="I148" s="77">
        <v>-92.333389999999994</v>
      </c>
      <c r="J148" s="78">
        <f t="shared" si="2"/>
        <v>5.4835146076535508E-2</v>
      </c>
      <c r="K148" s="78">
        <f>I148/'סכום נכסי הקרן'!$C$42</f>
        <v>-1.9951700509167152E-4</v>
      </c>
    </row>
    <row r="149" spans="2:23">
      <c r="B149" t="s">
        <v>2379</v>
      </c>
      <c r="C149" t="s">
        <v>2380</v>
      </c>
      <c r="D149" t="s">
        <v>2140</v>
      </c>
      <c r="E149" t="s">
        <v>106</v>
      </c>
      <c r="F149" s="89">
        <v>45034</v>
      </c>
      <c r="G149" s="77">
        <v>2.8897599999999999</v>
      </c>
      <c r="H149" s="77">
        <v>-6.3012350000000001</v>
      </c>
      <c r="I149" s="77">
        <v>-1.82091E-4</v>
      </c>
      <c r="J149" s="78">
        <f t="shared" si="2"/>
        <v>1.0814058255873014E-7</v>
      </c>
      <c r="K149" s="78">
        <f>I149/'סכום נכסי הקרן'!$C$42</f>
        <v>-3.9346818062401435E-10</v>
      </c>
      <c r="W149" s="95"/>
    </row>
    <row r="150" spans="2:23">
      <c r="B150" t="s">
        <v>2381</v>
      </c>
      <c r="C150" t="s">
        <v>2382</v>
      </c>
      <c r="D150" t="s">
        <v>2140</v>
      </c>
      <c r="E150" t="s">
        <v>106</v>
      </c>
      <c r="F150" s="89">
        <v>45035</v>
      </c>
      <c r="G150" s="77">
        <v>7.6927199999999996</v>
      </c>
      <c r="H150" s="77">
        <v>-6.1492779999999998</v>
      </c>
      <c r="I150" s="77">
        <v>-4.7304699999999999E-4</v>
      </c>
      <c r="J150" s="78">
        <f t="shared" si="2"/>
        <v>2.809341381927696E-7</v>
      </c>
      <c r="K150" s="78">
        <f>I150/'סכום נכסי הקרן'!$C$42</f>
        <v>-1.0221754092165352E-9</v>
      </c>
      <c r="W150" s="95"/>
    </row>
    <row r="151" spans="2:23">
      <c r="B151" t="s">
        <v>2383</v>
      </c>
      <c r="C151" t="s">
        <v>2384</v>
      </c>
      <c r="D151" t="s">
        <v>2140</v>
      </c>
      <c r="E151" t="s">
        <v>106</v>
      </c>
      <c r="F151" s="89">
        <v>45035</v>
      </c>
      <c r="G151" s="77">
        <v>188361.76112000001</v>
      </c>
      <c r="H151" s="77">
        <v>-6.119923</v>
      </c>
      <c r="I151" s="77">
        <v>-11.527593925</v>
      </c>
      <c r="J151" s="78">
        <f t="shared" si="2"/>
        <v>6.8460315037534997E-3</v>
      </c>
      <c r="K151" s="78">
        <f>I151/'סכום נכסי הקרן'!$C$42</f>
        <v>-2.4909201490695258E-5</v>
      </c>
      <c r="W151" s="95"/>
    </row>
    <row r="152" spans="2:23">
      <c r="B152" t="s">
        <v>2383</v>
      </c>
      <c r="C152" t="s">
        <v>2385</v>
      </c>
      <c r="D152" t="s">
        <v>2140</v>
      </c>
      <c r="E152" t="s">
        <v>106</v>
      </c>
      <c r="F152" s="89">
        <v>45035</v>
      </c>
      <c r="G152" s="77">
        <v>323111.94688</v>
      </c>
      <c r="H152" s="77">
        <v>-6.119923</v>
      </c>
      <c r="I152" s="77">
        <v>-19.774200951999997</v>
      </c>
      <c r="J152" s="78">
        <f t="shared" si="2"/>
        <v>1.1743543670926492E-2</v>
      </c>
      <c r="K152" s="78">
        <f>I152/'סכום נכסי הקרן'!$C$42</f>
        <v>-4.2728739321971382E-5</v>
      </c>
      <c r="W152" s="95"/>
    </row>
    <row r="153" spans="2:23">
      <c r="B153" t="s">
        <v>2386</v>
      </c>
      <c r="C153" t="s">
        <v>2387</v>
      </c>
      <c r="D153" t="s">
        <v>2140</v>
      </c>
      <c r="E153" t="s">
        <v>106</v>
      </c>
      <c r="F153" s="89">
        <v>45035</v>
      </c>
      <c r="G153" s="77">
        <v>504896.43542400002</v>
      </c>
      <c r="H153" s="77">
        <v>-6.119923</v>
      </c>
      <c r="I153" s="77">
        <v>-30.899270888</v>
      </c>
      <c r="J153" s="78">
        <f t="shared" si="2"/>
        <v>1.835052338923028E-2</v>
      </c>
      <c r="K153" s="78">
        <f>I153/'סכום נכסי הקרן'!$C$42</f>
        <v>-6.6768153829183937E-5</v>
      </c>
      <c r="W153" s="95"/>
    </row>
    <row r="154" spans="2:23">
      <c r="B154" t="s">
        <v>2388</v>
      </c>
      <c r="C154" t="s">
        <v>2389</v>
      </c>
      <c r="D154" t="s">
        <v>2140</v>
      </c>
      <c r="E154" t="s">
        <v>106</v>
      </c>
      <c r="F154" s="89">
        <v>45036</v>
      </c>
      <c r="G154" s="77">
        <v>4.6297600000000001</v>
      </c>
      <c r="H154" s="77">
        <v>-6.0836269999999999</v>
      </c>
      <c r="I154" s="77">
        <v>-2.8165699999999999E-4</v>
      </c>
      <c r="J154" s="78">
        <f t="shared" si="2"/>
        <v>1.6727104613486802E-7</v>
      </c>
      <c r="K154" s="78">
        <f>I154/'סכום נכסי הקרן'!$C$42</f>
        <v>-6.0861364564980148E-10</v>
      </c>
      <c r="W154" s="95"/>
    </row>
    <row r="155" spans="2:23">
      <c r="B155" t="s">
        <v>2390</v>
      </c>
      <c r="C155" t="s">
        <v>2391</v>
      </c>
      <c r="D155" t="s">
        <v>2140</v>
      </c>
      <c r="E155" t="s">
        <v>106</v>
      </c>
      <c r="F155" s="89">
        <v>45055</v>
      </c>
      <c r="G155" s="77">
        <v>493700.18291999993</v>
      </c>
      <c r="H155" s="77">
        <v>-5.9540110000000004</v>
      </c>
      <c r="I155" s="77">
        <v>-29.394963444000005</v>
      </c>
      <c r="J155" s="78">
        <f t="shared" si="2"/>
        <v>1.7457142149401875E-2</v>
      </c>
      <c r="K155" s="78">
        <f>I155/'סכום נכסי הקרן'!$C$42</f>
        <v>-6.351759716746074E-5</v>
      </c>
      <c r="W155" s="95"/>
    </row>
    <row r="156" spans="2:23">
      <c r="B156" t="s">
        <v>2392</v>
      </c>
      <c r="C156" t="s">
        <v>2393</v>
      </c>
      <c r="D156" t="s">
        <v>2140</v>
      </c>
      <c r="E156" t="s">
        <v>106</v>
      </c>
      <c r="F156" s="89">
        <v>45055</v>
      </c>
      <c r="G156" s="77">
        <v>411416.81910000002</v>
      </c>
      <c r="H156" s="77">
        <v>-5.9540110000000004</v>
      </c>
      <c r="I156" s="77">
        <v>-24.495802869999999</v>
      </c>
      <c r="J156" s="78">
        <f t="shared" si="2"/>
        <v>1.4547618457834893E-2</v>
      </c>
      <c r="K156" s="78">
        <f>I156/'סכום נכסי הקרן'!$C$42</f>
        <v>-5.2931330972883932E-5</v>
      </c>
      <c r="W156" s="95"/>
    </row>
    <row r="157" spans="2:23">
      <c r="B157" t="s">
        <v>2394</v>
      </c>
      <c r="C157" t="s">
        <v>2395</v>
      </c>
      <c r="D157" t="s">
        <v>2140</v>
      </c>
      <c r="E157" t="s">
        <v>106</v>
      </c>
      <c r="F157" s="89">
        <v>45036</v>
      </c>
      <c r="G157" s="77">
        <v>2.3168000000000002</v>
      </c>
      <c r="H157" s="77">
        <v>-5.9957130000000003</v>
      </c>
      <c r="I157" s="77">
        <v>-1.3890899999999999E-4</v>
      </c>
      <c r="J157" s="78">
        <f t="shared" si="2"/>
        <v>8.2495566407184567E-8</v>
      </c>
      <c r="K157" s="78">
        <f>I157/'סכום נכסי הקרן'!$C$42</f>
        <v>-3.0015910452631489E-10</v>
      </c>
      <c r="W157" s="95"/>
    </row>
    <row r="158" spans="2:23">
      <c r="B158" t="s">
        <v>2394</v>
      </c>
      <c r="C158" t="s">
        <v>2396</v>
      </c>
      <c r="D158" t="s">
        <v>2140</v>
      </c>
      <c r="E158" t="s">
        <v>106</v>
      </c>
      <c r="F158" s="89">
        <v>45036</v>
      </c>
      <c r="G158" s="77">
        <v>235095.32519999999</v>
      </c>
      <c r="H158" s="77">
        <v>-5.9957130000000003</v>
      </c>
      <c r="I158" s="77">
        <v>-14.095640286999998</v>
      </c>
      <c r="J158" s="78">
        <f t="shared" si="2"/>
        <v>8.3711482290419956E-3</v>
      </c>
      <c r="K158" s="78">
        <f>I158/'סכום נכסי הקרן'!$C$42</f>
        <v>-3.0458319952421859E-5</v>
      </c>
      <c r="W158" s="95"/>
    </row>
    <row r="159" spans="2:23">
      <c r="B159" t="s">
        <v>2397</v>
      </c>
      <c r="C159" t="s">
        <v>2398</v>
      </c>
      <c r="D159" t="s">
        <v>2140</v>
      </c>
      <c r="E159" t="s">
        <v>106</v>
      </c>
      <c r="F159" s="89">
        <v>45036</v>
      </c>
      <c r="G159" s="77">
        <v>293869.15649999998</v>
      </c>
      <c r="H159" s="77">
        <v>-5.9957130000000003</v>
      </c>
      <c r="I159" s="77">
        <v>-17.619550359000002</v>
      </c>
      <c r="J159" s="78">
        <f t="shared" si="2"/>
        <v>1.0463935286450966E-2</v>
      </c>
      <c r="K159" s="78">
        <f>I159/'סכום נכסי הקרן'!$C$42</f>
        <v>-3.807289994106754E-5</v>
      </c>
      <c r="W159" s="95"/>
    </row>
    <row r="160" spans="2:23">
      <c r="B160" t="s">
        <v>2397</v>
      </c>
      <c r="C160" t="s">
        <v>2399</v>
      </c>
      <c r="D160" t="s">
        <v>2140</v>
      </c>
      <c r="E160" t="s">
        <v>106</v>
      </c>
      <c r="F160" s="89">
        <v>45036</v>
      </c>
      <c r="G160" s="77">
        <v>2.8959999999999995</v>
      </c>
      <c r="H160" s="77">
        <v>-5.9957130000000003</v>
      </c>
      <c r="I160" s="77">
        <v>-1.7363600000000002E-4</v>
      </c>
      <c r="J160" s="78">
        <f t="shared" si="2"/>
        <v>1.0311930953845971E-7</v>
      </c>
      <c r="K160" s="78">
        <f>I160/'סכום נכסי הקרן'!$C$42</f>
        <v>-3.7519834044972766E-10</v>
      </c>
      <c r="W160" s="95"/>
    </row>
    <row r="161" spans="2:23">
      <c r="B161" t="s">
        <v>2400</v>
      </c>
      <c r="C161" t="s">
        <v>2401</v>
      </c>
      <c r="D161" t="s">
        <v>2140</v>
      </c>
      <c r="E161" t="s">
        <v>106</v>
      </c>
      <c r="F161" s="89">
        <v>45036</v>
      </c>
      <c r="G161" s="77">
        <v>2.3168000000000002</v>
      </c>
      <c r="H161" s="77">
        <v>-5.9957130000000003</v>
      </c>
      <c r="I161" s="77">
        <v>-1.3890899999999999E-4</v>
      </c>
      <c r="J161" s="78">
        <f t="shared" si="2"/>
        <v>8.2495566407184567E-8</v>
      </c>
      <c r="K161" s="78">
        <f>I161/'סכום נכסי הקרן'!$C$42</f>
        <v>-3.0015910452631489E-10</v>
      </c>
      <c r="W161" s="95"/>
    </row>
    <row r="162" spans="2:23">
      <c r="B162" t="s">
        <v>2402</v>
      </c>
      <c r="C162" t="s">
        <v>2403</v>
      </c>
      <c r="D162" t="s">
        <v>2140</v>
      </c>
      <c r="E162" t="s">
        <v>106</v>
      </c>
      <c r="F162" s="89">
        <v>45061</v>
      </c>
      <c r="G162" s="77">
        <v>528964.4817</v>
      </c>
      <c r="H162" s="77">
        <v>-5.9887620000000004</v>
      </c>
      <c r="I162" s="77">
        <v>-31.678426153</v>
      </c>
      <c r="J162" s="78">
        <f t="shared" si="2"/>
        <v>1.8813249741772699E-2</v>
      </c>
      <c r="K162" s="78">
        <f>I162/'סכום נכסי הקרן'!$C$42</f>
        <v>-6.8451777976138872E-5</v>
      </c>
      <c r="W162" s="95"/>
    </row>
    <row r="163" spans="2:23">
      <c r="B163" t="s">
        <v>2404</v>
      </c>
      <c r="C163" t="s">
        <v>2405</v>
      </c>
      <c r="D163" t="s">
        <v>2140</v>
      </c>
      <c r="E163" t="s">
        <v>106</v>
      </c>
      <c r="F163" s="89">
        <v>45055</v>
      </c>
      <c r="G163" s="77">
        <v>623174.71194900002</v>
      </c>
      <c r="H163" s="77">
        <v>-5.9247500000000004</v>
      </c>
      <c r="I163" s="77">
        <v>-36.921544176000005</v>
      </c>
      <c r="J163" s="78">
        <f t="shared" si="2"/>
        <v>2.1927043599961175E-2</v>
      </c>
      <c r="K163" s="78">
        <f>I163/'סכום נכסי הקרן'!$C$42</f>
        <v>-7.9781278661547763E-5</v>
      </c>
      <c r="W163" s="95"/>
    </row>
    <row r="164" spans="2:23">
      <c r="B164" t="s">
        <v>2406</v>
      </c>
      <c r="C164" t="s">
        <v>2407</v>
      </c>
      <c r="D164" t="s">
        <v>2140</v>
      </c>
      <c r="E164" t="s">
        <v>106</v>
      </c>
      <c r="F164" s="89">
        <v>45040</v>
      </c>
      <c r="G164" s="77">
        <v>4172200</v>
      </c>
      <c r="H164" s="77">
        <v>-5.9215400000000002</v>
      </c>
      <c r="I164" s="77">
        <f>-247.05849-7.07889415999807</f>
        <v>-254.13738415999808</v>
      </c>
      <c r="J164" s="78">
        <f t="shared" si="2"/>
        <v>0.15092763932876413</v>
      </c>
      <c r="K164" s="78">
        <f>I164/'סכום נכסי הקרן'!$C$42</f>
        <v>-5.4914836084145097E-4</v>
      </c>
    </row>
    <row r="165" spans="2:23">
      <c r="B165" t="s">
        <v>2408</v>
      </c>
      <c r="C165" t="s">
        <v>2409</v>
      </c>
      <c r="D165" t="s">
        <v>2140</v>
      </c>
      <c r="E165" t="s">
        <v>106</v>
      </c>
      <c r="F165" s="89">
        <v>45061</v>
      </c>
      <c r="G165" s="77">
        <v>2.3231999999999999</v>
      </c>
      <c r="H165" s="77">
        <v>-5.6967819999999998</v>
      </c>
      <c r="I165" s="77">
        <v>-1.3234799999999999E-4</v>
      </c>
      <c r="J165" s="78">
        <f t="shared" si="2"/>
        <v>7.8599106054021421E-8</v>
      </c>
      <c r="K165" s="78">
        <f>I165/'סכום נכסי הקרן'!$C$42</f>
        <v>-2.8598188141768151E-10</v>
      </c>
      <c r="W165" s="95"/>
    </row>
    <row r="166" spans="2:23">
      <c r="B166" t="s">
        <v>2410</v>
      </c>
      <c r="C166" t="s">
        <v>2411</v>
      </c>
      <c r="D166" t="s">
        <v>2140</v>
      </c>
      <c r="E166" t="s">
        <v>106</v>
      </c>
      <c r="F166" s="89">
        <v>45061</v>
      </c>
      <c r="G166" s="77">
        <v>3.4848000000000003</v>
      </c>
      <c r="H166" s="77">
        <v>-5.6967819999999998</v>
      </c>
      <c r="I166" s="77">
        <v>-1.9852100000000001E-4</v>
      </c>
      <c r="J166" s="78">
        <f t="shared" si="2"/>
        <v>1.1789806519894815E-7</v>
      </c>
      <c r="K166" s="78">
        <f>I166/'סכום נכסי הקרן'!$C$42</f>
        <v>-4.289706612938583E-10</v>
      </c>
      <c r="W166" s="95"/>
    </row>
    <row r="167" spans="2:23">
      <c r="B167" t="s">
        <v>2412</v>
      </c>
      <c r="C167" t="s">
        <v>2413</v>
      </c>
      <c r="D167" t="s">
        <v>2140</v>
      </c>
      <c r="E167" t="s">
        <v>106</v>
      </c>
      <c r="F167" s="89">
        <v>45061</v>
      </c>
      <c r="G167" s="77">
        <v>589361.89950000006</v>
      </c>
      <c r="H167" s="77">
        <v>-5.6967819999999998</v>
      </c>
      <c r="I167" s="77">
        <v>-33.574664781000003</v>
      </c>
      <c r="J167" s="78">
        <f t="shared" si="2"/>
        <v>1.9939391889941951E-2</v>
      </c>
      <c r="K167" s="78">
        <f>I167/'סכום נכסי הקרן'!$C$42</f>
        <v>-7.2549232342297216E-5</v>
      </c>
      <c r="W167" s="95"/>
    </row>
    <row r="168" spans="2:23">
      <c r="B168" t="s">
        <v>2414</v>
      </c>
      <c r="C168" t="s">
        <v>2415</v>
      </c>
      <c r="D168" t="s">
        <v>2140</v>
      </c>
      <c r="E168" t="s">
        <v>106</v>
      </c>
      <c r="F168" s="89">
        <v>45061</v>
      </c>
      <c r="G168" s="77">
        <v>4.6485760000000003</v>
      </c>
      <c r="H168" s="77">
        <v>-5.6473060000000004</v>
      </c>
      <c r="I168" s="77">
        <v>-2.6251900000000001E-4</v>
      </c>
      <c r="J168" s="78">
        <f t="shared" si="2"/>
        <v>1.5590533081116189E-7</v>
      </c>
      <c r="K168" s="78">
        <f>I168/'סכום נכסי הקרן'!$C$42</f>
        <v>-5.6725963012579222E-10</v>
      </c>
      <c r="W168" s="95"/>
    </row>
    <row r="169" spans="2:23">
      <c r="B169" t="s">
        <v>2416</v>
      </c>
      <c r="C169" t="s">
        <v>2417</v>
      </c>
      <c r="D169" t="s">
        <v>2140</v>
      </c>
      <c r="E169" t="s">
        <v>106</v>
      </c>
      <c r="F169" s="89">
        <v>45105</v>
      </c>
      <c r="G169" s="77">
        <v>331224.63469199999</v>
      </c>
      <c r="H169" s="77">
        <v>-5.5838049999999999</v>
      </c>
      <c r="I169" s="77">
        <v>-18.494936245000002</v>
      </c>
      <c r="J169" s="78">
        <f t="shared" si="2"/>
        <v>1.0983811280738054E-2</v>
      </c>
      <c r="K169" s="78">
        <f>I169/'סכום נכסי הקרן'!$C$42</f>
        <v>-3.9964462357158181E-5</v>
      </c>
      <c r="W169" s="95"/>
    </row>
    <row r="170" spans="2:23">
      <c r="B170" t="s">
        <v>2418</v>
      </c>
      <c r="C170" t="s">
        <v>2419</v>
      </c>
      <c r="D170" t="s">
        <v>2140</v>
      </c>
      <c r="E170" t="s">
        <v>106</v>
      </c>
      <c r="F170" s="89">
        <v>45106</v>
      </c>
      <c r="G170" s="77">
        <v>201266.27688600001</v>
      </c>
      <c r="H170" s="77">
        <v>-5.1846410000000001</v>
      </c>
      <c r="I170" s="77">
        <v>-10.434933311</v>
      </c>
      <c r="J170" s="78">
        <f t="shared" si="2"/>
        <v>6.1971199411999427E-3</v>
      </c>
      <c r="K170" s="78">
        <f>I170/'סכום נכסי הקרן'!$C$42</f>
        <v>-2.2548144745276218E-5</v>
      </c>
      <c r="W170" s="95"/>
    </row>
    <row r="171" spans="2:23">
      <c r="B171" t="s">
        <v>2420</v>
      </c>
      <c r="C171" t="s">
        <v>2421</v>
      </c>
      <c r="D171" t="s">
        <v>2140</v>
      </c>
      <c r="E171" t="s">
        <v>106</v>
      </c>
      <c r="F171" s="89">
        <v>45106</v>
      </c>
      <c r="G171" s="77">
        <v>5.5464799999999999</v>
      </c>
      <c r="H171" s="77">
        <v>-5.0981639999999997</v>
      </c>
      <c r="I171" s="77">
        <v>-2.8276899999999999E-4</v>
      </c>
      <c r="J171" s="78">
        <f t="shared" si="2"/>
        <v>1.6793144301228266E-7</v>
      </c>
      <c r="K171" s="78">
        <f>I171/'סכום נכסי הקרן'!$C$42</f>
        <v>-6.1101649157219138E-10</v>
      </c>
      <c r="W171" s="95"/>
    </row>
    <row r="172" spans="2:23">
      <c r="B172" t="s">
        <v>2422</v>
      </c>
      <c r="C172" t="s">
        <v>2423</v>
      </c>
      <c r="D172" t="s">
        <v>2140</v>
      </c>
      <c r="E172" t="s">
        <v>106</v>
      </c>
      <c r="F172" s="89">
        <v>45106</v>
      </c>
      <c r="G172" s="77">
        <v>297359.86747499998</v>
      </c>
      <c r="H172" s="77">
        <v>-4.6964779999999999</v>
      </c>
      <c r="I172" s="77">
        <v>-13.965441638</v>
      </c>
      <c r="J172" s="78">
        <f t="shared" si="2"/>
        <v>8.2938255840391151E-3</v>
      </c>
      <c r="K172" s="78">
        <f>I172/'סכום נכסי הקרן'!$C$42</f>
        <v>-3.0176982458851422E-5</v>
      </c>
      <c r="W172" s="95"/>
    </row>
    <row r="173" spans="2:23">
      <c r="B173" t="s">
        <v>2424</v>
      </c>
      <c r="C173" t="s">
        <v>2425</v>
      </c>
      <c r="D173" t="s">
        <v>2140</v>
      </c>
      <c r="E173" t="s">
        <v>106</v>
      </c>
      <c r="F173" s="89">
        <v>45090</v>
      </c>
      <c r="G173" s="77">
        <v>1.8475200000000001</v>
      </c>
      <c r="H173" s="77">
        <v>7.8681419999999997</v>
      </c>
      <c r="I173" s="77">
        <v>1.4536599999999999E-4</v>
      </c>
      <c r="J173" s="78">
        <f t="shared" si="2"/>
        <v>-8.6330263023611077E-8</v>
      </c>
      <c r="K173" s="78">
        <f>I173/'סכום נכסי הקרן'!$C$42</f>
        <v>3.141116010378902E-10</v>
      </c>
      <c r="W173" s="95"/>
    </row>
    <row r="174" spans="2:23">
      <c r="B174" t="s">
        <v>2426</v>
      </c>
      <c r="C174" t="s">
        <v>2427</v>
      </c>
      <c r="D174" t="s">
        <v>2140</v>
      </c>
      <c r="E174" t="s">
        <v>106</v>
      </c>
      <c r="F174" s="89">
        <v>45090</v>
      </c>
      <c r="G174" s="77">
        <v>1.8475200000000001</v>
      </c>
      <c r="H174" s="77">
        <v>7.7434349999999998</v>
      </c>
      <c r="I174" s="77">
        <v>1.4306200000000001E-4</v>
      </c>
      <c r="J174" s="78">
        <f t="shared" si="2"/>
        <v>-8.4961958702061336E-8</v>
      </c>
      <c r="K174" s="78">
        <f>I174/'סכום נכסי הקרן'!$C$42</f>
        <v>3.0913304257998878E-10</v>
      </c>
      <c r="W174" s="95"/>
    </row>
    <row r="175" spans="2:23">
      <c r="B175" t="s">
        <v>2428</v>
      </c>
      <c r="C175" t="s">
        <v>2429</v>
      </c>
      <c r="D175" t="s">
        <v>2140</v>
      </c>
      <c r="E175" t="s">
        <v>106</v>
      </c>
      <c r="F175" s="89">
        <v>45089</v>
      </c>
      <c r="G175" s="77">
        <v>3.0792000000000002</v>
      </c>
      <c r="H175" s="77">
        <v>7.2556719999999997</v>
      </c>
      <c r="I175" s="77">
        <v>2.2341700000000001E-4</v>
      </c>
      <c r="J175" s="78">
        <f t="shared" si="2"/>
        <v>-1.3268335356236064E-7</v>
      </c>
      <c r="K175" s="78">
        <f>I175/'סכום נכסי הקרן'!$C$42</f>
        <v>4.8276675129729318E-10</v>
      </c>
      <c r="W175" s="95"/>
    </row>
    <row r="176" spans="2:23">
      <c r="B176" t="s">
        <v>2430</v>
      </c>
      <c r="C176" t="s">
        <v>2431</v>
      </c>
      <c r="D176" t="s">
        <v>2140</v>
      </c>
      <c r="E176" t="s">
        <v>106</v>
      </c>
      <c r="F176" s="89">
        <v>45089</v>
      </c>
      <c r="G176" s="77">
        <v>4.9267200000000004</v>
      </c>
      <c r="H176" s="77">
        <v>7.2692439999999996</v>
      </c>
      <c r="I176" s="77">
        <v>3.5813499999999999E-4</v>
      </c>
      <c r="J176" s="78">
        <f t="shared" si="2"/>
        <v>-2.126899601554762E-7</v>
      </c>
      <c r="K176" s="78">
        <f>I176/'סכום נכסי הקרן'!$C$42</f>
        <v>7.7386980612870138E-10</v>
      </c>
      <c r="W176" s="95"/>
    </row>
    <row r="177" spans="2:23">
      <c r="B177" t="s">
        <v>2432</v>
      </c>
      <c r="C177" t="s">
        <v>2433</v>
      </c>
      <c r="D177" t="s">
        <v>2140</v>
      </c>
      <c r="E177" t="s">
        <v>106</v>
      </c>
      <c r="F177" s="89">
        <v>45089</v>
      </c>
      <c r="G177" s="77">
        <v>2.4633600000000002</v>
      </c>
      <c r="H177" s="77">
        <v>7.2692439999999996</v>
      </c>
      <c r="I177" s="77">
        <v>1.79068E-4</v>
      </c>
      <c r="J177" s="78">
        <f t="shared" si="2"/>
        <v>-1.0634527701878011E-7</v>
      </c>
      <c r="K177" s="78">
        <f>I177/'סכום נכסי הקרן'!$C$42</f>
        <v>3.8693598348068274E-10</v>
      </c>
      <c r="W177" s="95"/>
    </row>
    <row r="178" spans="2:23">
      <c r="B178" t="s">
        <v>2434</v>
      </c>
      <c r="C178" t="s">
        <v>2435</v>
      </c>
      <c r="D178" t="s">
        <v>2140</v>
      </c>
      <c r="E178" t="s">
        <v>106</v>
      </c>
      <c r="F178" s="89">
        <v>45089</v>
      </c>
      <c r="G178" s="77">
        <v>3.0792000000000002</v>
      </c>
      <c r="H178" s="77">
        <v>7.2019219999999997</v>
      </c>
      <c r="I178" s="77">
        <v>2.21762E-4</v>
      </c>
      <c r="J178" s="78">
        <f t="shared" si="2"/>
        <v>-1.3170047871333076E-7</v>
      </c>
      <c r="K178" s="78">
        <f>I178/'סכום נכסי הקרן'!$C$42</f>
        <v>4.7919057323834048E-10</v>
      </c>
      <c r="W178" s="95"/>
    </row>
    <row r="179" spans="2:23">
      <c r="B179" t="s">
        <v>2436</v>
      </c>
      <c r="C179" t="s">
        <v>2437</v>
      </c>
      <c r="D179" t="s">
        <v>2140</v>
      </c>
      <c r="E179" t="s">
        <v>106</v>
      </c>
      <c r="F179" s="89">
        <v>45089</v>
      </c>
      <c r="G179" s="77">
        <v>124983.68876999998</v>
      </c>
      <c r="H179" s="77">
        <v>7.0829940000000002</v>
      </c>
      <c r="I179" s="77">
        <v>8.8525869799999999</v>
      </c>
      <c r="J179" s="78">
        <f t="shared" si="2"/>
        <v>-5.2573928045264702E-3</v>
      </c>
      <c r="K179" s="78">
        <f>I179/'סכום נכסי הקרן'!$C$42</f>
        <v>1.9128959107459662E-5</v>
      </c>
      <c r="W179" s="95"/>
    </row>
    <row r="180" spans="2:23">
      <c r="B180" t="s">
        <v>2438</v>
      </c>
      <c r="C180" t="s">
        <v>2439</v>
      </c>
      <c r="D180" t="s">
        <v>2140</v>
      </c>
      <c r="E180" t="s">
        <v>106</v>
      </c>
      <c r="F180" s="89">
        <v>45089</v>
      </c>
      <c r="G180" s="77">
        <v>2.4633600000000002</v>
      </c>
      <c r="H180" s="77">
        <v>6.9371809999999998</v>
      </c>
      <c r="I180" s="77">
        <v>1.7088800000000003E-4</v>
      </c>
      <c r="J180" s="78">
        <f t="shared" si="2"/>
        <v>-1.0148732157161133E-7</v>
      </c>
      <c r="K180" s="78">
        <f>I180/'סכום נכסי הקרן'!$C$42</f>
        <v>3.6926037228900151E-10</v>
      </c>
      <c r="W180" s="95"/>
    </row>
    <row r="181" spans="2:23">
      <c r="B181" t="s">
        <v>2440</v>
      </c>
      <c r="C181" t="s">
        <v>2441</v>
      </c>
      <c r="D181" t="s">
        <v>2140</v>
      </c>
      <c r="E181" t="s">
        <v>106</v>
      </c>
      <c r="F181" s="89">
        <v>45089</v>
      </c>
      <c r="G181" s="77">
        <v>2.4633600000000002</v>
      </c>
      <c r="H181" s="77">
        <v>6.9192859999999996</v>
      </c>
      <c r="I181" s="77">
        <v>1.7044699999999998E-4</v>
      </c>
      <c r="J181" s="78">
        <f t="shared" si="2"/>
        <v>-1.0122541957256467E-7</v>
      </c>
      <c r="K181" s="78">
        <f>I181/'סכום נכסי הקרן'!$C$42</f>
        <v>3.6830744508416871E-10</v>
      </c>
      <c r="W181" s="95"/>
    </row>
    <row r="182" spans="2:23">
      <c r="B182" t="s">
        <v>2442</v>
      </c>
      <c r="C182" t="s">
        <v>2443</v>
      </c>
      <c r="D182" t="s">
        <v>2140</v>
      </c>
      <c r="E182" t="s">
        <v>106</v>
      </c>
      <c r="F182" s="89">
        <v>45098</v>
      </c>
      <c r="G182" s="77">
        <v>8.1906719999999993</v>
      </c>
      <c r="H182" s="77">
        <v>6.6847599999999998</v>
      </c>
      <c r="I182" s="77">
        <v>5.4752700000000002E-4</v>
      </c>
      <c r="J182" s="78">
        <f t="shared" si="2"/>
        <v>-3.2516647580953392E-7</v>
      </c>
      <c r="K182" s="78">
        <f>I182/'סכום נכסי הקרן'!$C$42</f>
        <v>1.1831142260327238E-9</v>
      </c>
      <c r="W182" s="95"/>
    </row>
    <row r="183" spans="2:23">
      <c r="B183" t="s">
        <v>2444</v>
      </c>
      <c r="C183" t="s">
        <v>2445</v>
      </c>
      <c r="D183" t="s">
        <v>2140</v>
      </c>
      <c r="E183" t="s">
        <v>106</v>
      </c>
      <c r="F183" s="89">
        <v>45098</v>
      </c>
      <c r="G183" s="77">
        <v>3.0792000000000002</v>
      </c>
      <c r="H183" s="77">
        <v>6.7402119999999996</v>
      </c>
      <c r="I183" s="77">
        <v>2.0754500000000001E-4</v>
      </c>
      <c r="J183" s="78">
        <f t="shared" si="2"/>
        <v>-1.2325725712501797E-7</v>
      </c>
      <c r="K183" s="78">
        <f>I183/'סכום נכסי הקרן'!$C$42</f>
        <v>4.4847001525397223E-10</v>
      </c>
      <c r="W183" s="95"/>
    </row>
    <row r="184" spans="2:23">
      <c r="B184" t="s">
        <v>2446</v>
      </c>
      <c r="C184" t="s">
        <v>2447</v>
      </c>
      <c r="D184" t="s">
        <v>2140</v>
      </c>
      <c r="E184" t="s">
        <v>106</v>
      </c>
      <c r="F184" s="89">
        <v>45098</v>
      </c>
      <c r="G184" s="77">
        <v>2.4633600000000002</v>
      </c>
      <c r="H184" s="77">
        <v>6.7409829999999999</v>
      </c>
      <c r="I184" s="77">
        <v>1.6605499999999997E-4</v>
      </c>
      <c r="J184" s="78">
        <f t="shared" si="2"/>
        <v>-9.8617089459610461E-8</v>
      </c>
      <c r="K184" s="78">
        <f>I184/'סכום נכסי הקרן'!$C$42</f>
        <v>3.5881706802379405E-10</v>
      </c>
      <c r="W184" s="95"/>
    </row>
    <row r="185" spans="2:23">
      <c r="B185" t="s">
        <v>2448</v>
      </c>
      <c r="C185" t="s">
        <v>2449</v>
      </c>
      <c r="D185" t="s">
        <v>2140</v>
      </c>
      <c r="E185" t="s">
        <v>106</v>
      </c>
      <c r="F185" s="89">
        <v>45097</v>
      </c>
      <c r="G185" s="77">
        <v>4.9267200000000004</v>
      </c>
      <c r="H185" s="77">
        <v>6.4184150000000004</v>
      </c>
      <c r="I185" s="77">
        <v>3.1621700000000004E-4</v>
      </c>
      <c r="J185" s="78">
        <f t="shared" si="2"/>
        <v>-1.8779561095811421E-7</v>
      </c>
      <c r="K185" s="78">
        <f>I185/'סכום נכסי הקרן'!$C$42</f>
        <v>6.8329202251832297E-10</v>
      </c>
      <c r="W185" s="95"/>
    </row>
    <row r="186" spans="2:23">
      <c r="B186" t="s">
        <v>2450</v>
      </c>
      <c r="C186" t="s">
        <v>2451</v>
      </c>
      <c r="D186" t="s">
        <v>2140</v>
      </c>
      <c r="E186" t="s">
        <v>106</v>
      </c>
      <c r="F186" s="89">
        <v>45097</v>
      </c>
      <c r="G186" s="77">
        <v>5.2346399999999997</v>
      </c>
      <c r="H186" s="77">
        <v>6.4118779999999997</v>
      </c>
      <c r="I186" s="77">
        <v>3.3563900000000004E-4</v>
      </c>
      <c r="J186" s="78">
        <f t="shared" si="2"/>
        <v>-1.9932998879367806E-7</v>
      </c>
      <c r="K186" s="78">
        <f>I186/'סכום נכסי הקרן'!$C$42</f>
        <v>7.2525971451891394E-10</v>
      </c>
      <c r="W186" s="95"/>
    </row>
    <row r="187" spans="2:23">
      <c r="B187" t="s">
        <v>2452</v>
      </c>
      <c r="C187" t="s">
        <v>2453</v>
      </c>
      <c r="D187" t="s">
        <v>2140</v>
      </c>
      <c r="E187" t="s">
        <v>106</v>
      </c>
      <c r="F187" s="89">
        <v>45097</v>
      </c>
      <c r="G187" s="77">
        <v>5.8504800000000001</v>
      </c>
      <c r="H187" s="77">
        <v>6.4118779999999997</v>
      </c>
      <c r="I187" s="77">
        <v>3.7512600000000004E-4</v>
      </c>
      <c r="J187" s="78">
        <f t="shared" si="2"/>
        <v>-2.2278061064482157E-7</v>
      </c>
      <c r="K187" s="78">
        <f>I187/'סכום נכסי הקרן'!$C$42</f>
        <v>8.1058451392306053E-10</v>
      </c>
      <c r="W187" s="95"/>
    </row>
    <row r="188" spans="2:23">
      <c r="B188" t="s">
        <v>2454</v>
      </c>
      <c r="C188" t="s">
        <v>2455</v>
      </c>
      <c r="D188" t="s">
        <v>2140</v>
      </c>
      <c r="E188" t="s">
        <v>106</v>
      </c>
      <c r="F188" s="89">
        <v>45098</v>
      </c>
      <c r="G188" s="77">
        <v>5.9659500000000003</v>
      </c>
      <c r="H188" s="77">
        <v>6.1826660000000002</v>
      </c>
      <c r="I188" s="77">
        <v>3.6885499999999996E-4</v>
      </c>
      <c r="J188" s="78">
        <f t="shared" si="2"/>
        <v>-2.1905637609602012E-7</v>
      </c>
      <c r="K188" s="78">
        <f>I188/'סכום נכסי הקרן'!$C$42</f>
        <v>7.970339322869927E-10</v>
      </c>
      <c r="W188" s="95"/>
    </row>
    <row r="189" spans="2:23">
      <c r="B189" t="s">
        <v>2456</v>
      </c>
      <c r="C189" t="s">
        <v>2457</v>
      </c>
      <c r="D189" t="s">
        <v>2140</v>
      </c>
      <c r="E189" t="s">
        <v>106</v>
      </c>
      <c r="F189" s="89">
        <v>45050</v>
      </c>
      <c r="G189" s="77">
        <v>3.6950400000000001</v>
      </c>
      <c r="H189" s="77">
        <v>5.9883559999999996</v>
      </c>
      <c r="I189" s="77">
        <v>2.2127200000000001E-4</v>
      </c>
      <c r="J189" s="78">
        <f t="shared" si="2"/>
        <v>-1.3140947649216785E-7</v>
      </c>
      <c r="K189" s="78">
        <f>I189/'סכום נכסי הקרן'!$C$42</f>
        <v>4.7813176523297086E-10</v>
      </c>
      <c r="W189" s="95"/>
    </row>
    <row r="190" spans="2:23">
      <c r="B190" t="s">
        <v>2458</v>
      </c>
      <c r="C190" t="s">
        <v>2459</v>
      </c>
      <c r="D190" t="s">
        <v>2140</v>
      </c>
      <c r="E190" t="s">
        <v>106</v>
      </c>
      <c r="F190" s="89">
        <v>45050</v>
      </c>
      <c r="G190" s="77">
        <v>2.15544</v>
      </c>
      <c r="H190" s="77">
        <v>5.932658</v>
      </c>
      <c r="I190" s="77">
        <v>1.2787499999999998E-4</v>
      </c>
      <c r="J190" s="78">
        <f t="shared" si="2"/>
        <v>-7.5942671492262731E-8</v>
      </c>
      <c r="K190" s="78">
        <f>I190/'סכום נכסי הקרן'!$C$42</f>
        <v>2.7631647691152128E-10</v>
      </c>
      <c r="W190" s="95"/>
    </row>
    <row r="191" spans="2:23">
      <c r="B191" t="s">
        <v>2460</v>
      </c>
      <c r="C191" t="s">
        <v>2461</v>
      </c>
      <c r="D191" t="s">
        <v>2140</v>
      </c>
      <c r="E191" t="s">
        <v>106</v>
      </c>
      <c r="F191" s="89">
        <v>45040</v>
      </c>
      <c r="G191" s="77">
        <v>203997</v>
      </c>
      <c r="H191" s="77">
        <v>5.5465520000000001</v>
      </c>
      <c r="I191" s="77">
        <v>11.3148</v>
      </c>
      <c r="J191" s="78">
        <f t="shared" si="2"/>
        <v>-6.7196570041106905E-3</v>
      </c>
      <c r="K191" s="78">
        <f>I191/'סכום נכסי הקרן'!$C$42</f>
        <v>2.4449389426850297E-5</v>
      </c>
    </row>
    <row r="192" spans="2:23">
      <c r="B192" t="s">
        <v>2462</v>
      </c>
      <c r="C192" t="s">
        <v>2463</v>
      </c>
      <c r="D192" t="s">
        <v>2140</v>
      </c>
      <c r="E192" t="s">
        <v>106</v>
      </c>
      <c r="F192" s="89">
        <v>45105</v>
      </c>
      <c r="G192" s="77">
        <v>1122794.4535079999</v>
      </c>
      <c r="H192" s="77">
        <v>5.2849570000000003</v>
      </c>
      <c r="I192" s="77">
        <v>59.339205544999999</v>
      </c>
      <c r="J192" s="78">
        <f t="shared" si="2"/>
        <v>-3.5240491052322902E-2</v>
      </c>
      <c r="K192" s="78">
        <f>I192/'סכום נכסי הקרן'!$C$42</f>
        <v>1.2822209359861591E-4</v>
      </c>
      <c r="W192" s="95"/>
    </row>
    <row r="193" spans="2:23">
      <c r="B193" t="s">
        <v>2464</v>
      </c>
      <c r="C193" t="s">
        <v>2465</v>
      </c>
      <c r="D193" t="s">
        <v>2140</v>
      </c>
      <c r="E193" t="s">
        <v>106</v>
      </c>
      <c r="F193" s="89">
        <v>45082</v>
      </c>
      <c r="G193" s="77">
        <v>674911.91935800004</v>
      </c>
      <c r="H193" s="77">
        <v>3.404795</v>
      </c>
      <c r="I193" s="77">
        <v>22.979366648999996</v>
      </c>
      <c r="J193" s="78">
        <f t="shared" si="2"/>
        <v>-1.3647034154645282E-2</v>
      </c>
      <c r="K193" s="78">
        <f>I193/'סכום נכסי הקרן'!$C$42</f>
        <v>4.9654566053644505E-5</v>
      </c>
      <c r="W193" s="95"/>
    </row>
    <row r="194" spans="2:23">
      <c r="B194" t="s">
        <v>2466</v>
      </c>
      <c r="C194" t="s">
        <v>2467</v>
      </c>
      <c r="D194" t="s">
        <v>2140</v>
      </c>
      <c r="E194" t="s">
        <v>106</v>
      </c>
      <c r="F194" s="89">
        <v>45131</v>
      </c>
      <c r="G194" s="77">
        <v>462397.43520000001</v>
      </c>
      <c r="H194" s="77">
        <v>-7.4373379999999996</v>
      </c>
      <c r="I194" s="77">
        <v>-34.390060185000003</v>
      </c>
      <c r="J194" s="78">
        <f t="shared" si="2"/>
        <v>2.0423640611758356E-2</v>
      </c>
      <c r="K194" s="78">
        <f>I194/'סכום נכסי הקרן'!$C$42</f>
        <v>-7.4311165365351973E-5</v>
      </c>
      <c r="W194" s="95"/>
    </row>
    <row r="195" spans="2:23">
      <c r="B195" t="s">
        <v>2466</v>
      </c>
      <c r="C195" t="s">
        <v>2468</v>
      </c>
      <c r="D195" t="s">
        <v>2140</v>
      </c>
      <c r="E195" t="s">
        <v>106</v>
      </c>
      <c r="F195" s="89">
        <v>45131</v>
      </c>
      <c r="G195" s="77">
        <v>2.0505599999999999</v>
      </c>
      <c r="H195" s="77">
        <v>-7.4373379999999996</v>
      </c>
      <c r="I195" s="77">
        <v>-1.52507E-4</v>
      </c>
      <c r="J195" s="78">
        <f t="shared" si="2"/>
        <v>9.0571174985497668E-8</v>
      </c>
      <c r="K195" s="78">
        <f>I195/'סכום נכסי הקרן'!$C$42</f>
        <v>-3.2954210709165501E-10</v>
      </c>
      <c r="W195" s="95"/>
    </row>
    <row r="196" spans="2:23">
      <c r="B196" t="s">
        <v>2469</v>
      </c>
      <c r="C196" t="s">
        <v>2470</v>
      </c>
      <c r="D196" t="s">
        <v>2140</v>
      </c>
      <c r="E196" t="s">
        <v>106</v>
      </c>
      <c r="F196" s="89">
        <v>45131</v>
      </c>
      <c r="G196" s="77">
        <v>613192.90214699996</v>
      </c>
      <c r="H196" s="77">
        <v>-7.3468770000000001</v>
      </c>
      <c r="I196" s="77">
        <v>-45.050529241999989</v>
      </c>
      <c r="J196" s="78">
        <f t="shared" si="2"/>
        <v>2.6754702191810611E-2</v>
      </c>
      <c r="K196" s="78">
        <f>I196/'סכום נכסי הקרן'!$C$42</f>
        <v>-9.7346655117489011E-5</v>
      </c>
      <c r="W196" s="95"/>
    </row>
    <row r="197" spans="2:23">
      <c r="B197" t="s">
        <v>2471</v>
      </c>
      <c r="C197" t="s">
        <v>2472</v>
      </c>
      <c r="D197" t="s">
        <v>2140</v>
      </c>
      <c r="E197" t="s">
        <v>106</v>
      </c>
      <c r="F197" s="89">
        <v>45131</v>
      </c>
      <c r="G197" s="77">
        <v>2.0558920000000001</v>
      </c>
      <c r="H197" s="77">
        <v>-7.316757</v>
      </c>
      <c r="I197" s="77">
        <v>-1.5042500000000001E-4</v>
      </c>
      <c r="J197" s="78">
        <f t="shared" si="2"/>
        <v>8.9334712486597267E-8</v>
      </c>
      <c r="K197" s="78">
        <f>I197/'סכום נכסי הקרן'!$C$42</f>
        <v>-3.2504325348516597E-10</v>
      </c>
      <c r="W197" s="95"/>
    </row>
    <row r="198" spans="2:23">
      <c r="B198" t="s">
        <v>2473</v>
      </c>
      <c r="C198" t="s">
        <v>2474</v>
      </c>
      <c r="D198" t="s">
        <v>2140</v>
      </c>
      <c r="E198" t="s">
        <v>106</v>
      </c>
      <c r="F198" s="89">
        <v>45126</v>
      </c>
      <c r="G198" s="77">
        <v>8.0834360000000007</v>
      </c>
      <c r="H198" s="77">
        <v>-7.4711470000000002</v>
      </c>
      <c r="I198" s="77">
        <v>-6.0392500000000006E-4</v>
      </c>
      <c r="J198" s="78">
        <f t="shared" si="2"/>
        <v>3.5866023758330233E-7</v>
      </c>
      <c r="K198" s="78">
        <f>I198/'סכום נכסי הקרן'!$C$42</f>
        <v>-1.3049808666181078E-9</v>
      </c>
      <c r="W198" s="95"/>
    </row>
    <row r="199" spans="2:23">
      <c r="B199" t="s">
        <v>2475</v>
      </c>
      <c r="C199" t="s">
        <v>2476</v>
      </c>
      <c r="D199" t="s">
        <v>2140</v>
      </c>
      <c r="E199" t="s">
        <v>106</v>
      </c>
      <c r="F199" s="89">
        <v>45138</v>
      </c>
      <c r="G199" s="77">
        <v>4.3832399999999998</v>
      </c>
      <c r="H199" s="77">
        <v>-4.6942180000000002</v>
      </c>
      <c r="I199" s="77">
        <v>-2.0575899999999999E-4</v>
      </c>
      <c r="J199" s="78">
        <f t="shared" si="2"/>
        <v>1.2219658372298332E-7</v>
      </c>
      <c r="K199" s="78">
        <f>I199/'סכום נכסי הקרן'!$C$42</f>
        <v>-4.4461076811603297E-10</v>
      </c>
      <c r="W199" s="95"/>
    </row>
    <row r="200" spans="2:23">
      <c r="B200" t="s">
        <v>2477</v>
      </c>
      <c r="C200" t="s">
        <v>2478</v>
      </c>
      <c r="D200" t="s">
        <v>2140</v>
      </c>
      <c r="E200" t="s">
        <v>106</v>
      </c>
      <c r="F200" s="89">
        <v>45132</v>
      </c>
      <c r="G200" s="77">
        <v>3.5224489999999999</v>
      </c>
      <c r="H200" s="77">
        <v>-4.3424469999999999</v>
      </c>
      <c r="I200" s="77">
        <v>-1.5296E-4</v>
      </c>
      <c r="J200" s="78">
        <f t="shared" si="2"/>
        <v>9.0840203569552372E-8</v>
      </c>
      <c r="K200" s="78">
        <f>I200/'סכום נכסי הקרן'!$C$42</f>
        <v>-3.3052096428845595E-10</v>
      </c>
      <c r="W200" s="95"/>
    </row>
    <row r="201" spans="2:23">
      <c r="B201" t="s">
        <v>2479</v>
      </c>
      <c r="C201" t="s">
        <v>2480</v>
      </c>
      <c r="D201" t="s">
        <v>2140</v>
      </c>
      <c r="E201" t="s">
        <v>106</v>
      </c>
      <c r="F201" s="89">
        <v>45112</v>
      </c>
      <c r="G201" s="77">
        <v>2200500</v>
      </c>
      <c r="H201" s="77">
        <v>-4.588597</v>
      </c>
      <c r="I201" s="77">
        <v>-100.97208000000001</v>
      </c>
      <c r="J201" s="78">
        <f t="shared" si="2"/>
        <v>5.9965509296817002E-2</v>
      </c>
      <c r="K201" s="78">
        <f>I201/'סכום נכסי הקרן'!$C$42</f>
        <v>-2.1818376861801203E-4</v>
      </c>
    </row>
    <row r="202" spans="2:23">
      <c r="B202" t="s">
        <v>2481</v>
      </c>
      <c r="C202" t="s">
        <v>2482</v>
      </c>
      <c r="D202" t="s">
        <v>2140</v>
      </c>
      <c r="E202" t="s">
        <v>106</v>
      </c>
      <c r="F202" s="89">
        <v>45132</v>
      </c>
      <c r="G202" s="77">
        <v>3.4177499999999998</v>
      </c>
      <c r="H202" s="77">
        <v>-4.0698790000000002</v>
      </c>
      <c r="I202" s="77">
        <v>-1.3909799999999999E-4</v>
      </c>
      <c r="J202" s="78">
        <f t="shared" si="2"/>
        <v>8.2607810121061688E-8</v>
      </c>
      <c r="K202" s="78">
        <f>I202/'סכום נכסי הקרן'!$C$42</f>
        <v>-3.0056750189981462E-10</v>
      </c>
      <c r="W202" s="95"/>
    </row>
    <row r="203" spans="2:23">
      <c r="B203" t="s">
        <v>2483</v>
      </c>
      <c r="C203" t="s">
        <v>2484</v>
      </c>
      <c r="D203" t="s">
        <v>2140</v>
      </c>
      <c r="E203" t="s">
        <v>106</v>
      </c>
      <c r="F203" s="89">
        <v>45132</v>
      </c>
      <c r="G203" s="77">
        <v>4.2840249999999997</v>
      </c>
      <c r="H203" s="77">
        <v>-4.0472289999999997</v>
      </c>
      <c r="I203" s="77">
        <v>-1.7338400000000001E-4</v>
      </c>
      <c r="J203" s="78">
        <f t="shared" si="2"/>
        <v>1.029696512532902E-7</v>
      </c>
      <c r="K203" s="78">
        <f>I203/'סכום נכסי הקרן'!$C$42</f>
        <v>-3.7465381061839465E-10</v>
      </c>
      <c r="W203" s="95"/>
    </row>
    <row r="204" spans="2:23">
      <c r="B204" t="s">
        <v>2485</v>
      </c>
      <c r="C204" t="s">
        <v>2486</v>
      </c>
      <c r="D204" t="s">
        <v>2140</v>
      </c>
      <c r="E204" t="s">
        <v>106</v>
      </c>
      <c r="F204" s="89">
        <v>45132</v>
      </c>
      <c r="G204" s="77">
        <v>2.3527040000000001</v>
      </c>
      <c r="H204" s="77">
        <v>-4.0387380000000004</v>
      </c>
      <c r="I204" s="77">
        <v>-9.5019999999999995E-5</v>
      </c>
      <c r="J204" s="78">
        <f t="shared" ref="J204:J267" si="3">I204/$I$11</f>
        <v>5.6430675622246771E-8</v>
      </c>
      <c r="K204" s="78">
        <f>I204/'סכום נכסי הקרן'!$C$42</f>
        <v>-2.0532231973515353E-10</v>
      </c>
      <c r="W204" s="95"/>
    </row>
    <row r="205" spans="2:23">
      <c r="B205" t="s">
        <v>2487</v>
      </c>
      <c r="C205" t="s">
        <v>2488</v>
      </c>
      <c r="D205" t="s">
        <v>2140</v>
      </c>
      <c r="E205" t="s">
        <v>106</v>
      </c>
      <c r="F205" s="89">
        <v>45133</v>
      </c>
      <c r="G205" s="77">
        <v>404871.16776699998</v>
      </c>
      <c r="H205" s="77">
        <v>-3.9904630000000001</v>
      </c>
      <c r="I205" s="77">
        <v>-16.156234576999999</v>
      </c>
      <c r="J205" s="78">
        <f t="shared" si="3"/>
        <v>9.5948982602779877E-3</v>
      </c>
      <c r="K205" s="78">
        <f>I205/'סכום נכסי הקרן'!$C$42</f>
        <v>-3.491091940154638E-5</v>
      </c>
      <c r="W205" s="95"/>
    </row>
    <row r="206" spans="2:23">
      <c r="B206" t="s">
        <v>2489</v>
      </c>
      <c r="C206" t="s">
        <v>2490</v>
      </c>
      <c r="D206" t="s">
        <v>2140</v>
      </c>
      <c r="E206" t="s">
        <v>106</v>
      </c>
      <c r="F206" s="89">
        <v>45132</v>
      </c>
      <c r="G206" s="77">
        <v>1.766448</v>
      </c>
      <c r="H206" s="77">
        <v>-3.925656</v>
      </c>
      <c r="I206" s="77">
        <v>-6.9345000000000008E-5</v>
      </c>
      <c r="J206" s="78">
        <f t="shared" si="3"/>
        <v>4.1182753115393637E-8</v>
      </c>
      <c r="K206" s="78">
        <f>I206/'סכום נכסי הקרן'!$C$42</f>
        <v>-1.4984294108644731E-10</v>
      </c>
      <c r="W206" s="95"/>
    </row>
    <row r="207" spans="2:23">
      <c r="B207" t="s">
        <v>2491</v>
      </c>
      <c r="C207" t="s">
        <v>2492</v>
      </c>
      <c r="D207" t="s">
        <v>2140</v>
      </c>
      <c r="E207" t="s">
        <v>106</v>
      </c>
      <c r="F207" s="89">
        <v>45110</v>
      </c>
      <c r="G207" s="77">
        <v>1.18208</v>
      </c>
      <c r="H207" s="77">
        <v>-3.8723550000000002</v>
      </c>
      <c r="I207" s="77">
        <v>-4.5773999999999999E-5</v>
      </c>
      <c r="J207" s="78">
        <f t="shared" si="3"/>
        <v>2.7184358513289031E-8</v>
      </c>
      <c r="K207" s="78">
        <f>I207/'סכום נכסי הקרן'!$C$42</f>
        <v>-9.8909954362838533E-11</v>
      </c>
      <c r="W207" s="95"/>
    </row>
    <row r="208" spans="2:23">
      <c r="B208" t="s">
        <v>2491</v>
      </c>
      <c r="C208" t="s">
        <v>2493</v>
      </c>
      <c r="D208" t="s">
        <v>2140</v>
      </c>
      <c r="E208" t="s">
        <v>106</v>
      </c>
      <c r="F208" s="89">
        <v>45110</v>
      </c>
      <c r="G208" s="77">
        <v>119950.57061999998</v>
      </c>
      <c r="H208" s="77">
        <v>-3.8723550000000002</v>
      </c>
      <c r="I208" s="77">
        <v>-4.6449121240000002</v>
      </c>
      <c r="J208" s="78">
        <f t="shared" si="3"/>
        <v>2.7585300922256927E-3</v>
      </c>
      <c r="K208" s="78">
        <f>I208/'סכום נכסי הקרן'!$C$42</f>
        <v>-1.0036877839040403E-5</v>
      </c>
      <c r="W208" s="95"/>
    </row>
    <row r="209" spans="2:23">
      <c r="B209" t="s">
        <v>2494</v>
      </c>
      <c r="C209" t="s">
        <v>2495</v>
      </c>
      <c r="D209" t="s">
        <v>2140</v>
      </c>
      <c r="E209" t="s">
        <v>106</v>
      </c>
      <c r="F209" s="89">
        <v>45110</v>
      </c>
      <c r="G209" s="77">
        <v>4.1986559999999997</v>
      </c>
      <c r="H209" s="77">
        <v>-3.7616879999999999</v>
      </c>
      <c r="I209" s="77">
        <v>-1.5794E-4</v>
      </c>
      <c r="J209" s="78">
        <f t="shared" si="3"/>
        <v>9.379773634790208E-8</v>
      </c>
      <c r="K209" s="78">
        <f>I209/'סכום נכסי הקרן'!$C$42</f>
        <v>-3.4128191095527415E-10</v>
      </c>
      <c r="W209" s="95"/>
    </row>
    <row r="210" spans="2:23">
      <c r="B210" t="s">
        <v>2496</v>
      </c>
      <c r="C210" t="s">
        <v>2497</v>
      </c>
      <c r="D210" t="s">
        <v>2140</v>
      </c>
      <c r="E210" t="s">
        <v>106</v>
      </c>
      <c r="F210" s="89">
        <v>45110</v>
      </c>
      <c r="G210" s="77">
        <v>420145.22012399998</v>
      </c>
      <c r="H210" s="77">
        <v>-3.7936809999999999</v>
      </c>
      <c r="I210" s="77">
        <v>-15.938969478000002</v>
      </c>
      <c r="J210" s="78">
        <f t="shared" si="3"/>
        <v>9.4658684105021068E-3</v>
      </c>
      <c r="K210" s="78">
        <f>I210/'סכום נכסי הקרן'!$C$42</f>
        <v>-3.4441445878875709E-5</v>
      </c>
      <c r="W210" s="95"/>
    </row>
    <row r="211" spans="2:23">
      <c r="B211" t="s">
        <v>2496</v>
      </c>
      <c r="C211" t="s">
        <v>2498</v>
      </c>
      <c r="D211" t="s">
        <v>2140</v>
      </c>
      <c r="E211" t="s">
        <v>106</v>
      </c>
      <c r="F211" s="89">
        <v>45110</v>
      </c>
      <c r="G211" s="77">
        <v>2.8650199999999999</v>
      </c>
      <c r="H211" s="77">
        <v>-3.7936809999999999</v>
      </c>
      <c r="I211" s="77">
        <v>-1.0868999999999999E-4</v>
      </c>
      <c r="J211" s="78">
        <f t="shared" si="3"/>
        <v>6.4549043710608314E-8</v>
      </c>
      <c r="K211" s="78">
        <f>I211/'סכום נכסי הקרן'!$C$42</f>
        <v>-2.3486090225230303E-10</v>
      </c>
      <c r="W211" s="95"/>
    </row>
    <row r="212" spans="2:23">
      <c r="B212" t="s">
        <v>2499</v>
      </c>
      <c r="C212" t="s">
        <v>2500</v>
      </c>
      <c r="D212" t="s">
        <v>2140</v>
      </c>
      <c r="E212" t="s">
        <v>106</v>
      </c>
      <c r="F212" s="89">
        <v>45152</v>
      </c>
      <c r="G212" s="77">
        <v>743780</v>
      </c>
      <c r="H212" s="77">
        <v>-3.1430479999999998</v>
      </c>
      <c r="I212" s="77">
        <v>-23.377359999999999</v>
      </c>
      <c r="J212" s="78">
        <f t="shared" si="3"/>
        <v>1.3883395275357681E-2</v>
      </c>
      <c r="K212" s="78">
        <f>I212/'סכום נכסי הקרן'!$C$42</f>
        <v>-5.0514563086547975E-5</v>
      </c>
    </row>
    <row r="213" spans="2:23">
      <c r="B213" t="s">
        <v>2501</v>
      </c>
      <c r="C213" t="s">
        <v>2502</v>
      </c>
      <c r="D213" t="s">
        <v>2140</v>
      </c>
      <c r="E213" t="s">
        <v>106</v>
      </c>
      <c r="F213" s="89">
        <v>45152</v>
      </c>
      <c r="G213" s="77">
        <v>5.9774399999999988</v>
      </c>
      <c r="H213" s="77">
        <v>-2.8117939999999999</v>
      </c>
      <c r="I213" s="77">
        <v>-1.6807300000000003E-4</v>
      </c>
      <c r="J213" s="78">
        <f t="shared" si="3"/>
        <v>9.9815543505134539E-8</v>
      </c>
      <c r="K213" s="78">
        <f>I213/'סכום נכסי הקרן'!$C$42</f>
        <v>-3.6317762833978598E-10</v>
      </c>
      <c r="W213" s="95"/>
    </row>
    <row r="214" spans="2:23">
      <c r="B214" t="s">
        <v>2503</v>
      </c>
      <c r="C214" t="s">
        <v>2504</v>
      </c>
      <c r="D214" t="s">
        <v>2140</v>
      </c>
      <c r="E214" t="s">
        <v>106</v>
      </c>
      <c r="F214" s="89">
        <v>45160</v>
      </c>
      <c r="G214" s="77">
        <v>2.0949599999999999</v>
      </c>
      <c r="H214" s="77">
        <v>-2.2028210000000001</v>
      </c>
      <c r="I214" s="77">
        <v>-4.6147999999999993E-5</v>
      </c>
      <c r="J214" s="78">
        <f t="shared" si="3"/>
        <v>2.740647041270726E-8</v>
      </c>
      <c r="K214" s="78">
        <f>I214/'סכום נכסי הקרן'!$C$42</f>
        <v>-9.9718105779181897E-11</v>
      </c>
      <c r="W214" s="95"/>
    </row>
    <row r="215" spans="2:23">
      <c r="B215" t="s">
        <v>2505</v>
      </c>
      <c r="C215" t="s">
        <v>2506</v>
      </c>
      <c r="D215" t="s">
        <v>2140</v>
      </c>
      <c r="E215" t="s">
        <v>106</v>
      </c>
      <c r="F215" s="89">
        <v>45155</v>
      </c>
      <c r="G215" s="77">
        <v>3.5939519999999998</v>
      </c>
      <c r="H215" s="77">
        <v>-2.149362</v>
      </c>
      <c r="I215" s="77">
        <v>-7.7247000000000001E-5</v>
      </c>
      <c r="J215" s="78">
        <f t="shared" si="3"/>
        <v>4.5875609343208762E-8</v>
      </c>
      <c r="K215" s="78">
        <f>I215/'סכום נכסי הקרן'!$C$42</f>
        <v>-1.669178407975311E-10</v>
      </c>
      <c r="W215" s="95"/>
    </row>
    <row r="216" spans="2:23">
      <c r="B216" t="s">
        <v>2507</v>
      </c>
      <c r="C216" t="s">
        <v>2508</v>
      </c>
      <c r="D216" t="s">
        <v>2140</v>
      </c>
      <c r="E216" t="s">
        <v>106</v>
      </c>
      <c r="F216" s="89">
        <v>45155</v>
      </c>
      <c r="G216" s="77">
        <v>3.5942400000000005</v>
      </c>
      <c r="H216" s="77">
        <v>-2.1411769999999999</v>
      </c>
      <c r="I216" s="77">
        <v>-7.6959000000000006E-5</v>
      </c>
      <c r="J216" s="78">
        <f t="shared" si="3"/>
        <v>4.5704571303015049E-8</v>
      </c>
      <c r="K216" s="78">
        <f>I216/'סכום נכסי הקרן'!$C$42</f>
        <v>-1.6629552099029343E-10</v>
      </c>
      <c r="W216" s="95"/>
    </row>
    <row r="217" spans="2:23">
      <c r="B217" t="s">
        <v>2509</v>
      </c>
      <c r="C217" t="s">
        <v>2510</v>
      </c>
      <c r="D217" t="s">
        <v>2140</v>
      </c>
      <c r="E217" t="s">
        <v>106</v>
      </c>
      <c r="F217" s="89">
        <v>45160</v>
      </c>
      <c r="G217" s="77">
        <v>2.9951999999999996</v>
      </c>
      <c r="H217" s="77">
        <v>-2.1209280000000001</v>
      </c>
      <c r="I217" s="77">
        <v>-6.3526000000000001E-5</v>
      </c>
      <c r="J217" s="78">
        <f t="shared" si="3"/>
        <v>3.7726953268562919E-8</v>
      </c>
      <c r="K217" s="78">
        <f>I217/'סכום נכסי הקרן'!$C$42</f>
        <v>-1.3726905581451657E-10</v>
      </c>
      <c r="W217" s="95"/>
    </row>
    <row r="218" spans="2:23">
      <c r="B218" t="s">
        <v>2511</v>
      </c>
      <c r="C218" t="s">
        <v>2512</v>
      </c>
      <c r="D218" t="s">
        <v>2140</v>
      </c>
      <c r="E218" t="s">
        <v>106</v>
      </c>
      <c r="F218" s="89">
        <v>45160</v>
      </c>
      <c r="G218" s="77">
        <v>2.9951999999999996</v>
      </c>
      <c r="H218" s="77">
        <v>-2.1209280000000001</v>
      </c>
      <c r="I218" s="77">
        <v>-6.3526000000000001E-5</v>
      </c>
      <c r="J218" s="78">
        <f t="shared" si="3"/>
        <v>3.7726953268562919E-8</v>
      </c>
      <c r="K218" s="78">
        <f>I218/'סכום נכסי הקרן'!$C$42</f>
        <v>-1.3726905581451657E-10</v>
      </c>
      <c r="W218" s="95"/>
    </row>
    <row r="219" spans="2:23">
      <c r="B219" t="s">
        <v>2513</v>
      </c>
      <c r="C219" t="s">
        <v>2514</v>
      </c>
      <c r="D219" t="s">
        <v>2140</v>
      </c>
      <c r="E219" t="s">
        <v>106</v>
      </c>
      <c r="F219" s="89">
        <v>45168</v>
      </c>
      <c r="G219" s="77">
        <v>4.2011200000000004</v>
      </c>
      <c r="H219" s="77">
        <v>-1.930353</v>
      </c>
      <c r="I219" s="77">
        <v>-8.1095999999999997E-5</v>
      </c>
      <c r="J219" s="78">
        <f t="shared" si="3"/>
        <v>4.816146148454772E-8</v>
      </c>
      <c r="K219" s="78">
        <f>I219/'סכום נכסי הקרן'!$C$42</f>
        <v>-1.7523488572134298E-10</v>
      </c>
      <c r="W219" s="95"/>
    </row>
    <row r="220" spans="2:23">
      <c r="B220" t="s">
        <v>2515</v>
      </c>
      <c r="C220" t="s">
        <v>2516</v>
      </c>
      <c r="D220" t="s">
        <v>2140</v>
      </c>
      <c r="E220" t="s">
        <v>106</v>
      </c>
      <c r="F220" s="89">
        <v>45174</v>
      </c>
      <c r="G220" s="77">
        <v>8.9870549999999998</v>
      </c>
      <c r="H220" s="77">
        <v>-1.437918</v>
      </c>
      <c r="I220" s="77">
        <v>-1.29226E-4</v>
      </c>
      <c r="J220" s="78">
        <f t="shared" si="3"/>
        <v>7.6745006187754804E-8</v>
      </c>
      <c r="K220" s="78">
        <f>I220/'סכום נכסי הקרן'!$C$42</f>
        <v>-2.79235761840612E-10</v>
      </c>
      <c r="W220" s="95"/>
    </row>
    <row r="221" spans="2:23">
      <c r="B221" t="s">
        <v>2515</v>
      </c>
      <c r="C221" t="s">
        <v>2517</v>
      </c>
      <c r="D221" t="s">
        <v>2140</v>
      </c>
      <c r="E221" t="s">
        <v>106</v>
      </c>
      <c r="F221" s="89">
        <v>45174</v>
      </c>
      <c r="G221" s="77">
        <v>0.60240000000000005</v>
      </c>
      <c r="H221" s="77">
        <v>-1.437918</v>
      </c>
      <c r="I221" s="77">
        <v>-8.6619999999999994E-6</v>
      </c>
      <c r="J221" s="78">
        <f t="shared" si="3"/>
        <v>5.1442066116596667E-9</v>
      </c>
      <c r="K221" s="78">
        <f>I221/'סכום נכסי הקרן'!$C$42</f>
        <v>-1.8717132535738791E-11</v>
      </c>
      <c r="W221" s="95"/>
    </row>
    <row r="222" spans="2:23">
      <c r="B222" t="s">
        <v>2518</v>
      </c>
      <c r="C222" t="s">
        <v>2519</v>
      </c>
      <c r="D222" t="s">
        <v>2140</v>
      </c>
      <c r="E222" t="s">
        <v>106</v>
      </c>
      <c r="F222" s="89">
        <v>45169</v>
      </c>
      <c r="G222" s="77">
        <v>1.8076319999999999</v>
      </c>
      <c r="H222" s="77">
        <v>-1.4481839999999999</v>
      </c>
      <c r="I222" s="77">
        <v>-2.6177999999999999E-5</v>
      </c>
      <c r="J222" s="78">
        <f t="shared" si="3"/>
        <v>1.5546645195108146E-8</v>
      </c>
      <c r="K222" s="78">
        <f>I222/'סכום נכסי הקרן'!$C$42</f>
        <v>-5.6566277478708156E-11</v>
      </c>
      <c r="W222" s="95"/>
    </row>
    <row r="223" spans="2:23">
      <c r="B223" t="s">
        <v>2520</v>
      </c>
      <c r="C223" t="s">
        <v>2521</v>
      </c>
      <c r="D223" t="s">
        <v>2140</v>
      </c>
      <c r="E223" t="s">
        <v>106</v>
      </c>
      <c r="F223" s="89">
        <v>45174</v>
      </c>
      <c r="G223" s="77">
        <v>1.5075999999999998</v>
      </c>
      <c r="H223" s="77">
        <v>-1.330263</v>
      </c>
      <c r="I223" s="77">
        <v>-2.0055E-5</v>
      </c>
      <c r="J223" s="78">
        <f t="shared" si="3"/>
        <v>1.1910305194739624E-8</v>
      </c>
      <c r="K223" s="78">
        <f>I223/'סכום נכסי הקרן'!$C$42</f>
        <v>-4.333549907691543E-11</v>
      </c>
      <c r="W223" s="95"/>
    </row>
    <row r="224" spans="2:23">
      <c r="B224" t="s">
        <v>2520</v>
      </c>
      <c r="C224" t="s">
        <v>2522</v>
      </c>
      <c r="D224" t="s">
        <v>2140</v>
      </c>
      <c r="E224" t="s">
        <v>106</v>
      </c>
      <c r="F224" s="89">
        <v>45174</v>
      </c>
      <c r="G224" s="77">
        <v>757762.74544499989</v>
      </c>
      <c r="H224" s="77">
        <v>-1.330263</v>
      </c>
      <c r="I224" s="77">
        <v>-10.080234923000001</v>
      </c>
      <c r="J224" s="78">
        <f t="shared" si="3"/>
        <v>5.9864709233409469E-3</v>
      </c>
      <c r="K224" s="78">
        <f>I224/'סכום נכסי הקרן'!$C$42</f>
        <v>-2.1781700882610681E-5</v>
      </c>
      <c r="W224" s="95"/>
    </row>
    <row r="225" spans="2:23">
      <c r="B225" t="s">
        <v>2520</v>
      </c>
      <c r="C225" t="s">
        <v>2523</v>
      </c>
      <c r="D225" t="s">
        <v>2140</v>
      </c>
      <c r="E225" t="s">
        <v>106</v>
      </c>
      <c r="F225" s="89">
        <v>45174</v>
      </c>
      <c r="G225" s="77">
        <v>0.116839</v>
      </c>
      <c r="H225" s="77">
        <v>-1.330263</v>
      </c>
      <c r="I225" s="77">
        <v>-1.5540000000000001E-6</v>
      </c>
      <c r="J225" s="78">
        <f t="shared" si="3"/>
        <v>9.228927585452693E-10</v>
      </c>
      <c r="K225" s="78">
        <f>I225/'סכום נכסי הקרן'!$C$42</f>
        <v>-3.3579339598866407E-12</v>
      </c>
      <c r="W225" s="95"/>
    </row>
    <row r="226" spans="2:23">
      <c r="B226" t="s">
        <v>2524</v>
      </c>
      <c r="C226" t="s">
        <v>2525</v>
      </c>
      <c r="D226" t="s">
        <v>2140</v>
      </c>
      <c r="E226" t="s">
        <v>106</v>
      </c>
      <c r="F226" s="89">
        <v>45159</v>
      </c>
      <c r="G226" s="77">
        <v>757903.48142900004</v>
      </c>
      <c r="H226" s="77">
        <v>-1.444828</v>
      </c>
      <c r="I226" s="77">
        <v>-10.950402068999997</v>
      </c>
      <c r="J226" s="78">
        <f t="shared" si="3"/>
        <v>6.5032476014409476E-3</v>
      </c>
      <c r="K226" s="78">
        <f>I226/'סכום נכסי הקרן'!$C$42</f>
        <v>-2.3661986474844288E-5</v>
      </c>
      <c r="W226" s="95"/>
    </row>
    <row r="227" spans="2:23">
      <c r="B227" t="s">
        <v>2526</v>
      </c>
      <c r="C227" t="s">
        <v>2527</v>
      </c>
      <c r="D227" t="s">
        <v>2140</v>
      </c>
      <c r="E227" t="s">
        <v>106</v>
      </c>
      <c r="F227" s="89">
        <v>45181</v>
      </c>
      <c r="G227" s="77">
        <v>4.6748000000000003</v>
      </c>
      <c r="H227" s="77">
        <v>-1.2697689999999999</v>
      </c>
      <c r="I227" s="77">
        <v>-5.9358999999999999E-5</v>
      </c>
      <c r="J227" s="78">
        <f t="shared" si="3"/>
        <v>3.5252246624510062E-8</v>
      </c>
      <c r="K227" s="78">
        <f>I227/'סכום נכסי הקרן'!$C$42</f>
        <v>-1.282648661035464E-10</v>
      </c>
      <c r="W227" s="95"/>
    </row>
    <row r="228" spans="2:23">
      <c r="B228" t="s">
        <v>2526</v>
      </c>
      <c r="C228" t="s">
        <v>2528</v>
      </c>
      <c r="D228" t="s">
        <v>2140</v>
      </c>
      <c r="E228" t="s">
        <v>106</v>
      </c>
      <c r="F228" s="89">
        <v>45181</v>
      </c>
      <c r="G228" s="77">
        <v>1.32704</v>
      </c>
      <c r="H228" s="77">
        <v>-1.2697689999999999</v>
      </c>
      <c r="I228" s="77">
        <v>-1.685E-5</v>
      </c>
      <c r="J228" s="78">
        <f t="shared" si="3"/>
        <v>1.0006913115500506E-8</v>
      </c>
      <c r="K228" s="78">
        <f>I228/'סכום נכסי הקרן'!$C$42</f>
        <v>-3.6410030388732234E-11</v>
      </c>
      <c r="W228" s="95"/>
    </row>
    <row r="229" spans="2:23">
      <c r="B229" t="s">
        <v>2529</v>
      </c>
      <c r="C229" t="s">
        <v>2530</v>
      </c>
      <c r="D229" t="s">
        <v>2140</v>
      </c>
      <c r="E229" t="s">
        <v>106</v>
      </c>
      <c r="F229" s="89">
        <v>45181</v>
      </c>
      <c r="G229" s="77">
        <v>1.8098399999999999</v>
      </c>
      <c r="H229" s="77">
        <v>-1.25634</v>
      </c>
      <c r="I229" s="77">
        <v>-2.2738000000000002E-5</v>
      </c>
      <c r="J229" s="78">
        <f t="shared" si="3"/>
        <v>1.3503690826127628E-8</v>
      </c>
      <c r="K229" s="78">
        <f>I229/'סכום נכסי הקרן'!$C$42</f>
        <v>-4.9133013114480333E-11</v>
      </c>
      <c r="W229" s="95"/>
    </row>
    <row r="230" spans="2:23">
      <c r="B230" t="s">
        <v>2529</v>
      </c>
      <c r="C230" t="s">
        <v>2531</v>
      </c>
      <c r="D230" t="s">
        <v>2140</v>
      </c>
      <c r="E230" t="s">
        <v>106</v>
      </c>
      <c r="F230" s="89">
        <v>45181</v>
      </c>
      <c r="G230" s="77">
        <v>75806.432255000007</v>
      </c>
      <c r="H230" s="77">
        <v>-1.25634</v>
      </c>
      <c r="I230" s="77">
        <v>-0.95238653699999998</v>
      </c>
      <c r="J230" s="78">
        <f t="shared" si="3"/>
        <v>5.6560530137278388E-4</v>
      </c>
      <c r="K230" s="78">
        <f>I230/'סכום נכסי הקרן'!$C$42</f>
        <v>-2.0579479379222232E-6</v>
      </c>
      <c r="W230" s="95"/>
    </row>
    <row r="231" spans="2:23">
      <c r="B231" t="s">
        <v>2532</v>
      </c>
      <c r="C231" t="s">
        <v>2533</v>
      </c>
      <c r="D231" t="s">
        <v>2140</v>
      </c>
      <c r="E231" t="s">
        <v>106</v>
      </c>
      <c r="F231" s="89">
        <v>45159</v>
      </c>
      <c r="G231" s="77">
        <v>2.4144000000000001</v>
      </c>
      <c r="H231" s="77">
        <v>-1.369534</v>
      </c>
      <c r="I231" s="77">
        <v>-3.3065999999999998E-5</v>
      </c>
      <c r="J231" s="78">
        <f t="shared" si="3"/>
        <v>1.963730498974123E-8</v>
      </c>
      <c r="K231" s="78">
        <f>I231/'סכום נכסי הקרן'!$C$42</f>
        <v>-7.1450092868475961E-11</v>
      </c>
      <c r="W231" s="95"/>
    </row>
    <row r="232" spans="2:23">
      <c r="B232" t="s">
        <v>2534</v>
      </c>
      <c r="C232" t="s">
        <v>2535</v>
      </c>
      <c r="D232" t="s">
        <v>2140</v>
      </c>
      <c r="E232" t="s">
        <v>106</v>
      </c>
      <c r="F232" s="89">
        <v>45167</v>
      </c>
      <c r="G232" s="77">
        <v>2.1129920000000002</v>
      </c>
      <c r="H232" s="77">
        <v>-1.3306359999999999</v>
      </c>
      <c r="I232" s="77">
        <v>-2.8116E-5</v>
      </c>
      <c r="J232" s="78">
        <f t="shared" si="3"/>
        <v>1.6697588673911707E-8</v>
      </c>
      <c r="K232" s="78">
        <f>I232/'סכום נכסי הקרן'!$C$42</f>
        <v>-6.0753971181578366E-11</v>
      </c>
      <c r="W232" s="95"/>
    </row>
    <row r="233" spans="2:23">
      <c r="B233" t="s">
        <v>2536</v>
      </c>
      <c r="C233" t="s">
        <v>2537</v>
      </c>
      <c r="D233" t="s">
        <v>2140</v>
      </c>
      <c r="E233" t="s">
        <v>106</v>
      </c>
      <c r="F233" s="89">
        <v>45189</v>
      </c>
      <c r="G233" s="77">
        <v>8.9256209999999996</v>
      </c>
      <c r="H233" s="77">
        <v>-1.13608</v>
      </c>
      <c r="I233" s="77">
        <v>-1.01402E-4</v>
      </c>
      <c r="J233" s="78">
        <f t="shared" si="3"/>
        <v>6.0220831082372845E-8</v>
      </c>
      <c r="K233" s="78">
        <f>I233/'סכום נכסי הקרן'!$C$42</f>
        <v>-2.1911275379692737E-10</v>
      </c>
      <c r="W233" s="95"/>
    </row>
    <row r="234" spans="2:23">
      <c r="B234" t="s">
        <v>2538</v>
      </c>
      <c r="C234" t="s">
        <v>2539</v>
      </c>
      <c r="D234" t="s">
        <v>2140</v>
      </c>
      <c r="E234" t="s">
        <v>106</v>
      </c>
      <c r="F234" s="89">
        <v>45174</v>
      </c>
      <c r="G234" s="77">
        <v>980906.01983999996</v>
      </c>
      <c r="H234" s="77">
        <v>-1.142415</v>
      </c>
      <c r="I234" s="77">
        <v>-11.206020000000001</v>
      </c>
      <c r="J234" s="78">
        <f t="shared" si="3"/>
        <v>6.6550545110125219E-3</v>
      </c>
      <c r="K234" s="78">
        <f>I234/'סכום נכסי הקרן'!$C$42</f>
        <v>-2.4214334049658234E-5</v>
      </c>
      <c r="W234" s="95"/>
    </row>
    <row r="235" spans="2:23">
      <c r="B235" t="s">
        <v>2538</v>
      </c>
      <c r="C235" t="s">
        <v>2540</v>
      </c>
      <c r="D235" t="s">
        <v>2140</v>
      </c>
      <c r="E235" t="s">
        <v>106</v>
      </c>
      <c r="F235" s="89">
        <v>45174</v>
      </c>
      <c r="G235" s="77">
        <v>1.2687360000000001</v>
      </c>
      <c r="H235" s="77">
        <v>-1.142415</v>
      </c>
      <c r="I235" s="77">
        <v>-1.4494E-5</v>
      </c>
      <c r="J235" s="78">
        <f t="shared" si="3"/>
        <v>8.6077269255824537E-9</v>
      </c>
      <c r="K235" s="78">
        <f>I235/'סכום נכסי הקרן'!$C$42</f>
        <v>-3.1319108632301782E-11</v>
      </c>
      <c r="W235" s="95"/>
    </row>
    <row r="236" spans="2:23">
      <c r="B236" t="s">
        <v>2541</v>
      </c>
      <c r="C236" t="s">
        <v>2542</v>
      </c>
      <c r="D236" t="s">
        <v>2140</v>
      </c>
      <c r="E236" t="s">
        <v>106</v>
      </c>
      <c r="F236" s="89">
        <v>45167</v>
      </c>
      <c r="G236" s="77">
        <v>5.2675200000000011</v>
      </c>
      <c r="H236" s="77">
        <v>-1.2554970000000001</v>
      </c>
      <c r="I236" s="77">
        <v>-6.6134000000000001E-5</v>
      </c>
      <c r="J236" s="78">
        <f t="shared" si="3"/>
        <v>3.9275797743650477E-8</v>
      </c>
      <c r="K236" s="78">
        <f>I236/'סכום נכסי הקרן'!$C$42</f>
        <v>-1.4290450740227997E-10</v>
      </c>
      <c r="W236" s="95"/>
    </row>
    <row r="237" spans="2:23">
      <c r="B237" t="s">
        <v>2543</v>
      </c>
      <c r="C237" t="s">
        <v>2544</v>
      </c>
      <c r="D237" t="s">
        <v>2140</v>
      </c>
      <c r="E237" t="s">
        <v>106</v>
      </c>
      <c r="F237" s="89">
        <v>45189</v>
      </c>
      <c r="G237" s="77">
        <v>7.0244759999999999</v>
      </c>
      <c r="H237" s="77">
        <v>-1.055741</v>
      </c>
      <c r="I237" s="77">
        <v>-7.4160000000000008E-5</v>
      </c>
      <c r="J237" s="78">
        <f t="shared" si="3"/>
        <v>4.4042295349882354E-8</v>
      </c>
      <c r="K237" s="78">
        <f>I237/'סכום נכסי הקרן'!$C$42</f>
        <v>-1.6024735036370224E-10</v>
      </c>
      <c r="W237" s="95"/>
    </row>
    <row r="238" spans="2:23">
      <c r="B238" t="s">
        <v>2545</v>
      </c>
      <c r="C238" t="s">
        <v>2546</v>
      </c>
      <c r="D238" t="s">
        <v>2140</v>
      </c>
      <c r="E238" t="s">
        <v>106</v>
      </c>
      <c r="F238" s="89">
        <v>45189</v>
      </c>
      <c r="G238" s="77">
        <v>2.1148959999999999</v>
      </c>
      <c r="H238" s="77">
        <v>-1.055741</v>
      </c>
      <c r="I238" s="77">
        <v>-2.2328E-5</v>
      </c>
      <c r="J238" s="78">
        <f t="shared" si="3"/>
        <v>1.3260199171685182E-8</v>
      </c>
      <c r="K238" s="78">
        <f>I238/'סכום נכסי הקרן'!$C$42</f>
        <v>-4.8247071722232251E-11</v>
      </c>
      <c r="W238" s="95"/>
    </row>
    <row r="239" spans="2:23">
      <c r="B239" t="s">
        <v>2547</v>
      </c>
      <c r="C239" t="s">
        <v>2548</v>
      </c>
      <c r="D239" t="s">
        <v>2140</v>
      </c>
      <c r="E239" t="s">
        <v>106</v>
      </c>
      <c r="F239" s="89">
        <v>45190</v>
      </c>
      <c r="G239" s="77">
        <v>2.4172799999999999</v>
      </c>
      <c r="H239" s="77">
        <v>-1.0218849999999999</v>
      </c>
      <c r="I239" s="77">
        <v>-2.4702000000000002E-5</v>
      </c>
      <c r="J239" s="78">
        <f t="shared" si="3"/>
        <v>1.4670075239115344E-8</v>
      </c>
      <c r="K239" s="78">
        <f>I239/'סכום נכסי הקרן'!$C$42</f>
        <v>-5.3376888466615059E-11</v>
      </c>
      <c r="W239" s="95"/>
    </row>
    <row r="240" spans="2:23">
      <c r="B240" t="s">
        <v>2549</v>
      </c>
      <c r="C240" t="s">
        <v>2550</v>
      </c>
      <c r="D240" t="s">
        <v>2140</v>
      </c>
      <c r="E240" t="s">
        <v>106</v>
      </c>
      <c r="F240" s="89">
        <v>45188</v>
      </c>
      <c r="G240" s="77">
        <v>3.0239999999999996</v>
      </c>
      <c r="H240" s="77">
        <v>-0.96947099999999997</v>
      </c>
      <c r="I240" s="77">
        <v>-2.9316999999999997E-5</v>
      </c>
      <c r="J240" s="78">
        <f t="shared" si="3"/>
        <v>1.7410841056802868E-8</v>
      </c>
      <c r="K240" s="78">
        <f>I240/'סכום נכסי הקרן'!$C$42</f>
        <v>-6.3349131211066044E-11</v>
      </c>
      <c r="W240" s="95"/>
    </row>
    <row r="241" spans="2:23">
      <c r="B241" t="s">
        <v>2551</v>
      </c>
      <c r="C241" t="s">
        <v>2552</v>
      </c>
      <c r="D241" t="s">
        <v>2140</v>
      </c>
      <c r="E241" t="s">
        <v>106</v>
      </c>
      <c r="F241" s="89">
        <v>45188</v>
      </c>
      <c r="G241" s="77">
        <v>6.0479999999999992</v>
      </c>
      <c r="H241" s="77">
        <v>-0.96947099999999997</v>
      </c>
      <c r="I241" s="77">
        <v>-5.8633999999999995E-5</v>
      </c>
      <c r="J241" s="78">
        <f t="shared" si="3"/>
        <v>3.4821682113605737E-8</v>
      </c>
      <c r="K241" s="78">
        <f>I241/'סכום נכסי הקרן'!$C$42</f>
        <v>-1.2669826242213209E-10</v>
      </c>
      <c r="W241" s="95"/>
    </row>
    <row r="242" spans="2:23">
      <c r="B242" t="s">
        <v>2553</v>
      </c>
      <c r="C242" t="s">
        <v>2554</v>
      </c>
      <c r="D242" t="s">
        <v>2140</v>
      </c>
      <c r="E242" t="s">
        <v>106</v>
      </c>
      <c r="F242" s="89">
        <v>45190</v>
      </c>
      <c r="G242" s="77">
        <v>4.2336</v>
      </c>
      <c r="H242" s="77">
        <v>-0.94170900000000002</v>
      </c>
      <c r="I242" s="77">
        <v>-3.9867999999999998E-5</v>
      </c>
      <c r="J242" s="78">
        <f t="shared" si="3"/>
        <v>2.3676890925149805E-8</v>
      </c>
      <c r="K242" s="78">
        <f>I242/'סכום נכסי הקרן'!$C$42</f>
        <v>-8.6148076649138085E-11</v>
      </c>
      <c r="W242" s="95"/>
    </row>
    <row r="243" spans="2:23">
      <c r="B243" t="s">
        <v>2553</v>
      </c>
      <c r="C243" t="s">
        <v>2555</v>
      </c>
      <c r="D243" t="s">
        <v>2140</v>
      </c>
      <c r="E243" t="s">
        <v>106</v>
      </c>
      <c r="F243" s="89">
        <v>45190</v>
      </c>
      <c r="G243" s="77">
        <v>122743.1394</v>
      </c>
      <c r="H243" s="77">
        <v>-0.94170900000000002</v>
      </c>
      <c r="I243" s="77">
        <v>-1.1558831840000001</v>
      </c>
      <c r="J243" s="78">
        <f t="shared" si="3"/>
        <v>6.8645831418137019E-4</v>
      </c>
      <c r="K243" s="78">
        <f>I243/'סכום נכסי הקרן'!$C$42</f>
        <v>-2.4976701397783132E-6</v>
      </c>
      <c r="W243" s="95"/>
    </row>
    <row r="244" spans="2:23">
      <c r="B244" t="s">
        <v>2556</v>
      </c>
      <c r="C244" t="s">
        <v>2557</v>
      </c>
      <c r="D244" t="s">
        <v>2140</v>
      </c>
      <c r="E244" t="s">
        <v>106</v>
      </c>
      <c r="F244" s="89">
        <v>45182</v>
      </c>
      <c r="G244" s="77">
        <v>3.0264000000000006</v>
      </c>
      <c r="H244" s="77">
        <v>-0.91713999999999996</v>
      </c>
      <c r="I244" s="77">
        <v>-2.7756E-5</v>
      </c>
      <c r="J244" s="78">
        <f t="shared" si="3"/>
        <v>1.648379112366956E-8</v>
      </c>
      <c r="K244" s="78">
        <f>I244/'סכום נכסי הקרן'!$C$42</f>
        <v>-5.9976071422531272E-11</v>
      </c>
      <c r="W244" s="95"/>
    </row>
    <row r="245" spans="2:23">
      <c r="B245" t="s">
        <v>2558</v>
      </c>
      <c r="C245" t="s">
        <v>2559</v>
      </c>
      <c r="D245" t="s">
        <v>2140</v>
      </c>
      <c r="E245" t="s">
        <v>106</v>
      </c>
      <c r="F245" s="89">
        <v>45182</v>
      </c>
      <c r="G245" s="77">
        <v>245746.05264000001</v>
      </c>
      <c r="H245" s="77">
        <v>-0.89046999999999998</v>
      </c>
      <c r="I245" s="77">
        <v>-2.1882958619999999</v>
      </c>
      <c r="J245" s="78">
        <f t="shared" si="3"/>
        <v>1.2995897069461892E-3</v>
      </c>
      <c r="K245" s="78">
        <f>I245/'סכום נכסי הקרן'!$C$42</f>
        <v>-4.7285411771487833E-6</v>
      </c>
      <c r="W245" s="95"/>
    </row>
    <row r="246" spans="2:23">
      <c r="B246" t="s">
        <v>2560</v>
      </c>
      <c r="C246" t="s">
        <v>2561</v>
      </c>
      <c r="D246" t="s">
        <v>2140</v>
      </c>
      <c r="E246" t="s">
        <v>106</v>
      </c>
      <c r="F246" s="89">
        <v>45182</v>
      </c>
      <c r="G246" s="77">
        <v>1.816656</v>
      </c>
      <c r="H246" s="77">
        <v>-0.87180999999999997</v>
      </c>
      <c r="I246" s="77">
        <v>-1.5838E-5</v>
      </c>
      <c r="J246" s="78">
        <f t="shared" si="3"/>
        <v>9.4059044464864711E-9</v>
      </c>
      <c r="K246" s="78">
        <f>I246/'סכום נכסי הקרן'!$C$42</f>
        <v>-3.4223267732744282E-11</v>
      </c>
      <c r="W246" s="95"/>
    </row>
    <row r="247" spans="2:23">
      <c r="B247" t="s">
        <v>2560</v>
      </c>
      <c r="C247" t="s">
        <v>2562</v>
      </c>
      <c r="D247" t="s">
        <v>2140</v>
      </c>
      <c r="E247" t="s">
        <v>106</v>
      </c>
      <c r="F247" s="89">
        <v>45182</v>
      </c>
      <c r="G247" s="77">
        <v>245791.51306200001</v>
      </c>
      <c r="H247" s="77">
        <v>-0.87180999999999997</v>
      </c>
      <c r="I247" s="77">
        <v>-2.1428354399999998</v>
      </c>
      <c r="J247" s="78">
        <f t="shared" si="3"/>
        <v>1.2725915767890384E-3</v>
      </c>
      <c r="K247" s="78">
        <f>I247/'סכום נכסי הקרן'!$C$42</f>
        <v>-4.6303088123710628E-6</v>
      </c>
      <c r="W247" s="95"/>
    </row>
    <row r="248" spans="2:23">
      <c r="B248" t="s">
        <v>2563</v>
      </c>
      <c r="C248" t="s">
        <v>2564</v>
      </c>
      <c r="D248" t="s">
        <v>2140</v>
      </c>
      <c r="E248" t="s">
        <v>106</v>
      </c>
      <c r="F248" s="89">
        <v>45182</v>
      </c>
      <c r="G248" s="77">
        <v>2.4224000000000001</v>
      </c>
      <c r="H248" s="77">
        <v>-0.863815</v>
      </c>
      <c r="I248" s="77">
        <v>-2.0925E-5</v>
      </c>
      <c r="J248" s="78">
        <f t="shared" si="3"/>
        <v>1.2426982607824813E-8</v>
      </c>
      <c r="K248" s="78">
        <f>I248/'סכום נכסי הקרן'!$C$42</f>
        <v>-4.5215423494612584E-11</v>
      </c>
      <c r="W248" s="95"/>
    </row>
    <row r="249" spans="2:23">
      <c r="B249" t="s">
        <v>2565</v>
      </c>
      <c r="C249" t="s">
        <v>2566</v>
      </c>
      <c r="D249" t="s">
        <v>2140</v>
      </c>
      <c r="E249" t="s">
        <v>106</v>
      </c>
      <c r="F249" s="89">
        <v>45173</v>
      </c>
      <c r="G249" s="77">
        <v>5.7547199999999998</v>
      </c>
      <c r="H249" s="77">
        <v>-0.90468800000000005</v>
      </c>
      <c r="I249" s="77">
        <v>-5.2061999999999997E-5</v>
      </c>
      <c r="J249" s="78">
        <f t="shared" si="3"/>
        <v>3.0918689057518537E-8</v>
      </c>
      <c r="K249" s="78">
        <f>I249/'סכום נכסי הקרן'!$C$42</f>
        <v>-1.1249727015419452E-10</v>
      </c>
      <c r="W249" s="95"/>
    </row>
    <row r="250" spans="2:23">
      <c r="B250" t="s">
        <v>2567</v>
      </c>
      <c r="C250" t="s">
        <v>2568</v>
      </c>
      <c r="D250" t="s">
        <v>2140</v>
      </c>
      <c r="E250" t="s">
        <v>106</v>
      </c>
      <c r="F250" s="89">
        <v>45173</v>
      </c>
      <c r="G250" s="77">
        <v>5.1489599999999998</v>
      </c>
      <c r="H250" s="77">
        <v>-0.90468800000000005</v>
      </c>
      <c r="I250" s="77">
        <v>-4.6581999999999995E-5</v>
      </c>
      <c r="J250" s="78">
        <f t="shared" si="3"/>
        <v>2.7664215237165851E-8</v>
      </c>
      <c r="K250" s="78">
        <f>I250/'סכום נכסי הקרן'!$C$42</f>
        <v>-1.0065590715536645E-10</v>
      </c>
      <c r="W250" s="95"/>
    </row>
    <row r="251" spans="2:23">
      <c r="B251" t="s">
        <v>2569</v>
      </c>
      <c r="C251" t="s">
        <v>2570</v>
      </c>
      <c r="D251" t="s">
        <v>2140</v>
      </c>
      <c r="E251" t="s">
        <v>106</v>
      </c>
      <c r="F251" s="89">
        <v>45173</v>
      </c>
      <c r="G251" s="77">
        <v>4.6965000000000003</v>
      </c>
      <c r="H251" s="77">
        <v>-0.86472599999999999</v>
      </c>
      <c r="I251" s="77">
        <v>-4.0612000000000004E-5</v>
      </c>
      <c r="J251" s="78">
        <f t="shared" si="3"/>
        <v>2.4118739195650246E-8</v>
      </c>
      <c r="K251" s="78">
        <f>I251/'סכום נכסי הקרן'!$C$42</f>
        <v>-8.7755736151168766E-11</v>
      </c>
      <c r="W251" s="95"/>
    </row>
    <row r="252" spans="2:23">
      <c r="B252" t="s">
        <v>2569</v>
      </c>
      <c r="C252" t="s">
        <v>2571</v>
      </c>
      <c r="D252" t="s">
        <v>2140</v>
      </c>
      <c r="E252" t="s">
        <v>106</v>
      </c>
      <c r="F252" s="89">
        <v>45173</v>
      </c>
      <c r="G252" s="77">
        <v>1.8180000000000001</v>
      </c>
      <c r="H252" s="77">
        <v>-0.86472599999999999</v>
      </c>
      <c r="I252" s="77">
        <v>-1.5720999999999997E-5</v>
      </c>
      <c r="J252" s="78">
        <f t="shared" si="3"/>
        <v>9.3364202426577703E-9</v>
      </c>
      <c r="K252" s="78">
        <f>I252/'סכום נכסי הקרן'!$C$42</f>
        <v>-3.3970450311053968E-11</v>
      </c>
      <c r="W252" s="95"/>
    </row>
    <row r="253" spans="2:23">
      <c r="B253" t="s">
        <v>2572</v>
      </c>
      <c r="C253" t="s">
        <v>2573</v>
      </c>
      <c r="D253" t="s">
        <v>2140</v>
      </c>
      <c r="E253" t="s">
        <v>106</v>
      </c>
      <c r="F253" s="89">
        <v>45195</v>
      </c>
      <c r="G253" s="77">
        <v>5.006221</v>
      </c>
      <c r="H253" s="77">
        <v>-0.72391000000000005</v>
      </c>
      <c r="I253" s="77">
        <v>-3.6241000000000001E-5</v>
      </c>
      <c r="J253" s="78">
        <f t="shared" si="3"/>
        <v>2.152288060646017E-8</v>
      </c>
      <c r="K253" s="78">
        <f>I253/'סכום נכסי הקרן'!$C$42</f>
        <v>-7.8310736576738574E-11</v>
      </c>
      <c r="W253" s="95"/>
    </row>
    <row r="254" spans="2:23">
      <c r="B254" t="s">
        <v>2574</v>
      </c>
      <c r="C254" t="s">
        <v>2575</v>
      </c>
      <c r="D254" t="s">
        <v>2140</v>
      </c>
      <c r="E254" t="s">
        <v>106</v>
      </c>
      <c r="F254" s="89">
        <v>45173</v>
      </c>
      <c r="G254" s="77">
        <v>3.0304000000000002</v>
      </c>
      <c r="H254" s="77">
        <v>-0.85141199999999995</v>
      </c>
      <c r="I254" s="77">
        <v>-2.5801000000000006E-5</v>
      </c>
      <c r="J254" s="78">
        <f t="shared" si="3"/>
        <v>1.5322751649437903E-8</v>
      </c>
      <c r="K254" s="78">
        <f>I254/'סכום נכסי הקרן'!$C$42</f>
        <v>-5.5751643564372737E-11</v>
      </c>
      <c r="W254" s="95"/>
    </row>
    <row r="255" spans="2:23">
      <c r="B255" t="s">
        <v>2576</v>
      </c>
      <c r="C255" t="s">
        <v>2577</v>
      </c>
      <c r="D255" t="s">
        <v>2140</v>
      </c>
      <c r="E255" t="s">
        <v>106</v>
      </c>
      <c r="F255" s="89">
        <v>45195</v>
      </c>
      <c r="G255" s="77">
        <v>3.334848</v>
      </c>
      <c r="H255" s="77">
        <v>-0.68138299999999996</v>
      </c>
      <c r="I255" s="77">
        <v>-2.2722999999999999E-5</v>
      </c>
      <c r="J255" s="78">
        <f t="shared" si="3"/>
        <v>1.3494782594867537E-8</v>
      </c>
      <c r="K255" s="78">
        <f>I255/'סכום נכסי הקרן'!$C$42</f>
        <v>-4.9100600624520032E-11</v>
      </c>
      <c r="W255" s="95"/>
    </row>
    <row r="256" spans="2:23">
      <c r="B256" t="s">
        <v>2576</v>
      </c>
      <c r="C256" t="s">
        <v>2578</v>
      </c>
      <c r="D256" t="s">
        <v>2140</v>
      </c>
      <c r="E256" t="s">
        <v>106</v>
      </c>
      <c r="F256" s="89">
        <v>45195</v>
      </c>
      <c r="G256" s="77">
        <v>2.3495520000000001</v>
      </c>
      <c r="H256" s="77">
        <v>-0.68138299999999996</v>
      </c>
      <c r="I256" s="77">
        <v>-1.6008999999999999E-5</v>
      </c>
      <c r="J256" s="78">
        <f t="shared" si="3"/>
        <v>9.5074582828514896E-9</v>
      </c>
      <c r="K256" s="78">
        <f>I256/'סכום נכסי הקרן'!$C$42</f>
        <v>-3.4592770118291652E-11</v>
      </c>
      <c r="W256" s="95"/>
    </row>
    <row r="257" spans="2:23">
      <c r="B257" t="s">
        <v>2579</v>
      </c>
      <c r="C257" t="s">
        <v>2580</v>
      </c>
      <c r="D257" t="s">
        <v>2140</v>
      </c>
      <c r="E257" t="s">
        <v>106</v>
      </c>
      <c r="F257" s="89">
        <v>45187</v>
      </c>
      <c r="G257" s="77">
        <v>1.2128000000000001</v>
      </c>
      <c r="H257" s="77">
        <v>-0.70767500000000005</v>
      </c>
      <c r="I257" s="77">
        <v>-8.5830000000000007E-6</v>
      </c>
      <c r="J257" s="78">
        <f t="shared" si="3"/>
        <v>5.0972899270231964E-9</v>
      </c>
      <c r="K257" s="78">
        <f>I257/'סכום נכסי הקרן'!$C$42</f>
        <v>-1.8546426755281235E-11</v>
      </c>
      <c r="W257" s="95"/>
    </row>
    <row r="258" spans="2:23">
      <c r="B258" t="s">
        <v>2581</v>
      </c>
      <c r="C258" t="s">
        <v>2582</v>
      </c>
      <c r="D258" t="s">
        <v>2140</v>
      </c>
      <c r="E258" t="s">
        <v>106</v>
      </c>
      <c r="F258" s="89">
        <v>45195</v>
      </c>
      <c r="G258" s="77">
        <v>6.3672000000000004</v>
      </c>
      <c r="H258" s="77">
        <v>-0.67075700000000005</v>
      </c>
      <c r="I258" s="77">
        <v>-4.2708000000000005E-5</v>
      </c>
      <c r="J258" s="78">
        <f t="shared" si="3"/>
        <v>2.5363516043726748E-8</v>
      </c>
      <c r="K258" s="78">
        <f>I258/'סכום נכסי הקרן'!$C$42</f>
        <v>-9.2284841414954094E-11</v>
      </c>
      <c r="W258" s="95"/>
    </row>
    <row r="259" spans="2:23">
      <c r="B259" t="s">
        <v>2583</v>
      </c>
      <c r="C259" t="s">
        <v>2584</v>
      </c>
      <c r="D259" t="s">
        <v>2140</v>
      </c>
      <c r="E259" t="s">
        <v>106</v>
      </c>
      <c r="F259" s="89">
        <v>45175</v>
      </c>
      <c r="G259" s="77">
        <v>2.4256000000000002</v>
      </c>
      <c r="H259" s="77">
        <v>-0.76390400000000003</v>
      </c>
      <c r="I259" s="77">
        <v>-1.8529000000000002E-5</v>
      </c>
      <c r="J259" s="78">
        <f t="shared" si="3"/>
        <v>1.1004041134546524E-8</v>
      </c>
      <c r="K259" s="78">
        <f>I259/'סכום נכסי הקרן'!$C$42</f>
        <v>-4.0038068431621345E-11</v>
      </c>
      <c r="W259" s="95"/>
    </row>
    <row r="260" spans="2:23">
      <c r="B260" t="s">
        <v>2585</v>
      </c>
      <c r="C260" t="s">
        <v>2586</v>
      </c>
      <c r="D260" t="s">
        <v>2140</v>
      </c>
      <c r="E260" t="s">
        <v>106</v>
      </c>
      <c r="F260" s="89">
        <v>45173</v>
      </c>
      <c r="G260" s="77">
        <v>0.72771799999999998</v>
      </c>
      <c r="H260" s="77">
        <v>-0.91206900000000002</v>
      </c>
      <c r="I260" s="77">
        <v>-6.6369999999999993E-6</v>
      </c>
      <c r="J260" s="78">
        <f t="shared" si="3"/>
        <v>3.941595391547588E-9</v>
      </c>
      <c r="K260" s="78">
        <f>I260/'סכום נכסי הקרן'!$C$42</f>
        <v>-1.4341446391098862E-11</v>
      </c>
      <c r="W260" s="95"/>
    </row>
    <row r="261" spans="2:23">
      <c r="B261" t="s">
        <v>2587</v>
      </c>
      <c r="C261" t="s">
        <v>2588</v>
      </c>
      <c r="D261" t="s">
        <v>2140</v>
      </c>
      <c r="E261" t="s">
        <v>106</v>
      </c>
      <c r="F261" s="89">
        <v>45175</v>
      </c>
      <c r="G261" s="77">
        <v>2.1231279999999999</v>
      </c>
      <c r="H261" s="77">
        <v>-0.72935300000000003</v>
      </c>
      <c r="I261" s="77">
        <v>-1.5485000000000002E-5</v>
      </c>
      <c r="J261" s="78">
        <f t="shared" si="3"/>
        <v>9.1962640708323658E-9</v>
      </c>
      <c r="K261" s="78">
        <f>I261/'סכום נכסי הקרן'!$C$42</f>
        <v>-3.3460493802345323E-11</v>
      </c>
      <c r="W261" s="95"/>
    </row>
    <row r="262" spans="2:23">
      <c r="B262" t="s">
        <v>2589</v>
      </c>
      <c r="C262" t="s">
        <v>2590</v>
      </c>
      <c r="D262" t="s">
        <v>2140</v>
      </c>
      <c r="E262" t="s">
        <v>106</v>
      </c>
      <c r="F262" s="89">
        <v>45175</v>
      </c>
      <c r="G262" s="77">
        <v>6.673919999999999</v>
      </c>
      <c r="H262" s="77">
        <v>-0.710758</v>
      </c>
      <c r="I262" s="77">
        <v>-4.7434999999999996E-5</v>
      </c>
      <c r="J262" s="78">
        <f t="shared" si="3"/>
        <v>2.817079665482294E-8</v>
      </c>
      <c r="K262" s="78">
        <f>I262/'סכום נכסי הקרן'!$C$42</f>
        <v>-1.0249909741777528E-10</v>
      </c>
      <c r="W262" s="95"/>
    </row>
    <row r="263" spans="2:23">
      <c r="B263" t="s">
        <v>2591</v>
      </c>
      <c r="C263" t="s">
        <v>2592</v>
      </c>
      <c r="D263" t="s">
        <v>2140</v>
      </c>
      <c r="E263" t="s">
        <v>106</v>
      </c>
      <c r="F263" s="89">
        <v>45187</v>
      </c>
      <c r="G263" s="77">
        <v>344817.30086999998</v>
      </c>
      <c r="H263" s="77">
        <v>-0.641289</v>
      </c>
      <c r="I263" s="77">
        <v>-2.2112767549999996</v>
      </c>
      <c r="J263" s="78">
        <f t="shared" si="3"/>
        <v>1.313237647573347E-3</v>
      </c>
      <c r="K263" s="78">
        <f>I263/'סכום נכסי הקרן'!$C$42</f>
        <v>-4.7781990413915245E-6</v>
      </c>
      <c r="W263" s="95"/>
    </row>
    <row r="264" spans="2:23">
      <c r="B264" t="s">
        <v>2591</v>
      </c>
      <c r="C264" t="s">
        <v>2593</v>
      </c>
      <c r="D264" t="s">
        <v>2140</v>
      </c>
      <c r="E264" t="s">
        <v>106</v>
      </c>
      <c r="F264" s="89">
        <v>45187</v>
      </c>
      <c r="G264" s="77">
        <v>3.0339999999999998</v>
      </c>
      <c r="H264" s="77">
        <v>-0.641289</v>
      </c>
      <c r="I264" s="77">
        <v>-1.9457E-5</v>
      </c>
      <c r="J264" s="78">
        <f t="shared" si="3"/>
        <v>1.1555163708504058E-8</v>
      </c>
      <c r="K264" s="78">
        <f>I264/'סכום נכסי הקרן'!$C$42</f>
        <v>-4.204332114383164E-11</v>
      </c>
      <c r="W264" s="95"/>
    </row>
    <row r="265" spans="2:23">
      <c r="B265" t="s">
        <v>2594</v>
      </c>
      <c r="C265" t="s">
        <v>2595</v>
      </c>
      <c r="D265" t="s">
        <v>2140</v>
      </c>
      <c r="E265" t="s">
        <v>106</v>
      </c>
      <c r="F265" s="89">
        <v>45175</v>
      </c>
      <c r="G265" s="77">
        <v>7.5860000000000003</v>
      </c>
      <c r="H265" s="77">
        <v>-0.68420599999999998</v>
      </c>
      <c r="I265" s="77">
        <v>-5.190399999999999E-5</v>
      </c>
      <c r="J265" s="78">
        <f t="shared" si="3"/>
        <v>3.0824855688245593E-8</v>
      </c>
      <c r="K265" s="78">
        <f>I265/'סכום נכסי הקרן'!$C$42</f>
        <v>-1.1215585859327939E-10</v>
      </c>
      <c r="W265" s="95"/>
    </row>
    <row r="266" spans="2:23">
      <c r="B266" t="s">
        <v>2596</v>
      </c>
      <c r="C266" t="s">
        <v>2597</v>
      </c>
      <c r="D266" t="s">
        <v>2140</v>
      </c>
      <c r="E266" t="s">
        <v>106</v>
      </c>
      <c r="F266" s="89">
        <v>45187</v>
      </c>
      <c r="G266" s="77">
        <v>4.2488320000000002</v>
      </c>
      <c r="H266" s="77">
        <v>-0.61210699999999996</v>
      </c>
      <c r="I266" s="77">
        <v>-2.6007E-5</v>
      </c>
      <c r="J266" s="78">
        <f t="shared" si="3"/>
        <v>1.5445091358743126E-8</v>
      </c>
      <c r="K266" s="78">
        <f>I266/'סכום נכסי הקרן'!$C$42</f>
        <v>-5.6196775093160787E-11</v>
      </c>
      <c r="W266" s="95"/>
    </row>
    <row r="267" spans="2:23">
      <c r="B267" t="s">
        <v>2598</v>
      </c>
      <c r="C267" t="s">
        <v>2599</v>
      </c>
      <c r="D267" t="s">
        <v>2140</v>
      </c>
      <c r="E267" t="s">
        <v>106</v>
      </c>
      <c r="F267" s="89">
        <v>45169</v>
      </c>
      <c r="G267" s="77">
        <v>1896950</v>
      </c>
      <c r="H267" s="77">
        <v>-1.1040570000000001</v>
      </c>
      <c r="I267" s="77">
        <v>-20.9434</v>
      </c>
      <c r="J267" s="78">
        <f t="shared" si="3"/>
        <v>1.2437910038170524E-2</v>
      </c>
      <c r="K267" s="78">
        <f>I267/'סכום נכסי הקרן'!$C$42</f>
        <v>-4.5255182815630547E-5</v>
      </c>
    </row>
    <row r="268" spans="2:23">
      <c r="B268" t="s">
        <v>2600</v>
      </c>
      <c r="C268" t="s">
        <v>2601</v>
      </c>
      <c r="D268" t="s">
        <v>2140</v>
      </c>
      <c r="E268" t="s">
        <v>106</v>
      </c>
      <c r="F268" s="89">
        <v>45175</v>
      </c>
      <c r="G268" s="77">
        <v>678088.30754800001</v>
      </c>
      <c r="H268" s="77">
        <v>-0.64971000000000001</v>
      </c>
      <c r="I268" s="77">
        <v>-4.4056081630000001</v>
      </c>
      <c r="J268" s="78">
        <f t="shared" ref="J268:J331" si="4">I268/$I$11</f>
        <v>2.6164117571561302E-3</v>
      </c>
      <c r="K268" s="78">
        <f>I268/'סכום נכסי הקרן'!$C$42</f>
        <v>-9.5197820234823035E-6</v>
      </c>
      <c r="W268" s="95"/>
    </row>
    <row r="269" spans="2:23">
      <c r="B269" t="s">
        <v>2602</v>
      </c>
      <c r="C269" t="s">
        <v>2603</v>
      </c>
      <c r="D269" t="s">
        <v>2140</v>
      </c>
      <c r="E269" t="s">
        <v>106</v>
      </c>
      <c r="F269" s="89">
        <v>45180</v>
      </c>
      <c r="G269" s="77">
        <v>7.6264000000000003</v>
      </c>
      <c r="H269" s="77">
        <v>-0.13165099999999999</v>
      </c>
      <c r="I269" s="77">
        <v>-1.004E-5</v>
      </c>
      <c r="J269" s="78">
        <f t="shared" si="4"/>
        <v>5.9625761234198868E-9</v>
      </c>
      <c r="K269" s="78">
        <f>I269/'סכום נכסי הקרן'!$C$42</f>
        <v>-2.1694759946757964E-11</v>
      </c>
      <c r="W269" s="95"/>
    </row>
    <row r="270" spans="2:23">
      <c r="B270" t="s">
        <v>2604</v>
      </c>
      <c r="C270" t="s">
        <v>2605</v>
      </c>
      <c r="D270" t="s">
        <v>2140</v>
      </c>
      <c r="E270" t="s">
        <v>106</v>
      </c>
      <c r="F270" s="89">
        <v>45180</v>
      </c>
      <c r="G270" s="77">
        <v>511139.68864499999</v>
      </c>
      <c r="H270" s="77">
        <v>-0.12377299999999999</v>
      </c>
      <c r="I270" s="77">
        <v>-0.63265515800000005</v>
      </c>
      <c r="J270" s="78">
        <f t="shared" si="4"/>
        <v>3.7572256369016295E-4</v>
      </c>
      <c r="K270" s="78">
        <f>I270/'סכום נכסי הקרן'!$C$42</f>
        <v>-1.3670619304669553E-6</v>
      </c>
      <c r="W270" s="95"/>
    </row>
    <row r="271" spans="2:23">
      <c r="B271" t="s">
        <v>2606</v>
      </c>
      <c r="C271" t="s">
        <v>2607</v>
      </c>
      <c r="D271" t="s">
        <v>2140</v>
      </c>
      <c r="E271" t="s">
        <v>106</v>
      </c>
      <c r="F271" s="89">
        <v>45197</v>
      </c>
      <c r="G271" s="77">
        <v>2.4435199999999999</v>
      </c>
      <c r="H271" s="77">
        <v>-2.4933E-2</v>
      </c>
      <c r="I271" s="77">
        <v>-6.0899999999999991E-7</v>
      </c>
      <c r="J271" s="78">
        <f t="shared" si="4"/>
        <v>3.6167418915963253E-10</v>
      </c>
      <c r="K271" s="78">
        <f>I271/'סכום נכסי הקרן'!$C$42</f>
        <v>-1.3159470923880075E-12</v>
      </c>
      <c r="W271" s="95"/>
    </row>
    <row r="272" spans="2:23">
      <c r="B272" t="s">
        <v>2608</v>
      </c>
      <c r="C272" t="s">
        <v>2609</v>
      </c>
      <c r="D272" t="s">
        <v>2140</v>
      </c>
      <c r="E272" t="s">
        <v>106</v>
      </c>
      <c r="F272" s="89">
        <v>45197</v>
      </c>
      <c r="G272" s="77">
        <v>3064560</v>
      </c>
      <c r="H272" s="77">
        <v>-0.13278999999999999</v>
      </c>
      <c r="I272" s="77">
        <v>-4.0694400000000002</v>
      </c>
      <c r="J272" s="78">
        <f t="shared" si="4"/>
        <v>2.4167675079372337E-3</v>
      </c>
      <c r="K272" s="78">
        <f>I272/'סכום נכסי הקרן'!$C$42</f>
        <v>-8.7933788762683989E-6</v>
      </c>
    </row>
    <row r="273" spans="2:23">
      <c r="B273" t="s">
        <v>2610</v>
      </c>
      <c r="C273" t="s">
        <v>2611</v>
      </c>
      <c r="D273" t="s">
        <v>2140</v>
      </c>
      <c r="E273" t="s">
        <v>106</v>
      </c>
      <c r="F273" s="89">
        <v>45176</v>
      </c>
      <c r="G273" s="77">
        <v>5945800</v>
      </c>
      <c r="H273" s="77">
        <v>5.5579999999999996E-3</v>
      </c>
      <c r="I273" s="77">
        <v>0.33045999999999998</v>
      </c>
      <c r="J273" s="78">
        <f t="shared" si="4"/>
        <v>-1.962542734806111E-4</v>
      </c>
      <c r="K273" s="78">
        <f>I273/'סכום נכסי הקרן'!$C$42</f>
        <v>7.1406876215195575E-7</v>
      </c>
    </row>
    <row r="274" spans="2:23">
      <c r="B274" t="s">
        <v>2612</v>
      </c>
      <c r="C274" t="s">
        <v>2613</v>
      </c>
      <c r="D274" t="s">
        <v>2140</v>
      </c>
      <c r="E274" t="s">
        <v>106</v>
      </c>
      <c r="F274" s="89">
        <v>45180</v>
      </c>
      <c r="G274" s="77">
        <v>1726515</v>
      </c>
      <c r="H274" s="77">
        <v>2.3802E-2</v>
      </c>
      <c r="I274" s="77">
        <v>0.41093999999999997</v>
      </c>
      <c r="J274" s="78">
        <f t="shared" si="4"/>
        <v>-2.4404990360141115E-4</v>
      </c>
      <c r="K274" s="78">
        <f>I274/'סכום נכסי הקרן'!$C$42</f>
        <v>8.8797257495226255E-7</v>
      </c>
    </row>
    <row r="275" spans="2:23">
      <c r="B275" t="s">
        <v>2614</v>
      </c>
      <c r="C275" t="s">
        <v>2615</v>
      </c>
      <c r="D275" t="s">
        <v>2140</v>
      </c>
      <c r="E275" t="s">
        <v>106</v>
      </c>
      <c r="F275" s="89">
        <v>45126</v>
      </c>
      <c r="G275" s="77">
        <v>5.8504800000000001</v>
      </c>
      <c r="H275" s="77">
        <v>7.376773</v>
      </c>
      <c r="I275" s="77">
        <v>4.3157699999999999E-4</v>
      </c>
      <c r="J275" s="78">
        <f t="shared" si="4"/>
        <v>-2.5630584816904228E-7</v>
      </c>
      <c r="K275" s="78">
        <f>I275/'סכום נכסי הקרן'!$C$42</f>
        <v>9.3256567863963759E-10</v>
      </c>
      <c r="W275" s="95"/>
    </row>
    <row r="276" spans="2:23">
      <c r="B276" t="s">
        <v>2616</v>
      </c>
      <c r="C276" t="s">
        <v>2617</v>
      </c>
      <c r="D276" t="s">
        <v>2140</v>
      </c>
      <c r="E276" t="s">
        <v>106</v>
      </c>
      <c r="F276" s="89">
        <v>45126</v>
      </c>
      <c r="G276" s="77">
        <v>464308.11470699997</v>
      </c>
      <c r="H276" s="77">
        <v>7.1263500000000004</v>
      </c>
      <c r="I276" s="77">
        <v>33.088219944999999</v>
      </c>
      <c r="J276" s="78">
        <f t="shared" si="4"/>
        <v>-1.9650501016984328E-2</v>
      </c>
      <c r="K276" s="78">
        <f>I276/'סכום נכסי הקרן'!$C$42</f>
        <v>7.1498106451424687E-5</v>
      </c>
      <c r="W276" s="95"/>
    </row>
    <row r="277" spans="2:23">
      <c r="B277" t="s">
        <v>2618</v>
      </c>
      <c r="C277" t="s">
        <v>2619</v>
      </c>
      <c r="D277" t="s">
        <v>2140</v>
      </c>
      <c r="E277" t="s">
        <v>106</v>
      </c>
      <c r="F277" s="89">
        <v>45126</v>
      </c>
      <c r="G277" s="77">
        <v>3.0792000000000002</v>
      </c>
      <c r="H277" s="77">
        <v>7.0523720000000001</v>
      </c>
      <c r="I277" s="77">
        <v>2.1715699999999999E-4</v>
      </c>
      <c r="J277" s="78">
        <f t="shared" si="4"/>
        <v>-1.289656517164833E-7</v>
      </c>
      <c r="K277" s="78">
        <f>I277/'סכום נכסי הקרן'!$C$42</f>
        <v>4.6923993882052975E-10</v>
      </c>
      <c r="W277" s="95"/>
    </row>
    <row r="278" spans="2:23">
      <c r="B278" t="s">
        <v>2620</v>
      </c>
      <c r="C278" t="s">
        <v>2621</v>
      </c>
      <c r="D278" t="s">
        <v>2140</v>
      </c>
      <c r="E278" t="s">
        <v>106</v>
      </c>
      <c r="F278" s="89">
        <v>45126</v>
      </c>
      <c r="G278" s="77">
        <v>4.1877120000000003</v>
      </c>
      <c r="H278" s="77">
        <v>7.0393819999999998</v>
      </c>
      <c r="I278" s="77">
        <v>2.94789E-4</v>
      </c>
      <c r="J278" s="78">
        <f t="shared" si="4"/>
        <v>-1.7506990566203435E-7</v>
      </c>
      <c r="K278" s="78">
        <f>I278/'סכום נכסי הקרן'!$C$42</f>
        <v>6.3698970019370843E-10</v>
      </c>
      <c r="W278" s="95"/>
    </row>
    <row r="279" spans="2:23">
      <c r="B279" t="s">
        <v>2622</v>
      </c>
      <c r="C279" t="s">
        <v>2623</v>
      </c>
      <c r="D279" t="s">
        <v>2140</v>
      </c>
      <c r="E279" t="s">
        <v>106</v>
      </c>
      <c r="F279" s="89">
        <v>45126</v>
      </c>
      <c r="G279" s="77">
        <v>5.1730559999999999</v>
      </c>
      <c r="H279" s="77">
        <v>7.0393819999999998</v>
      </c>
      <c r="I279" s="77">
        <v>3.64151E-4</v>
      </c>
      <c r="J279" s="78">
        <f t="shared" si="4"/>
        <v>-2.1626275477285609E-7</v>
      </c>
      <c r="K279" s="78">
        <f>I279/'סכום נכסי הקרן'!$C$42</f>
        <v>7.8686937543544411E-10</v>
      </c>
      <c r="W279" s="95"/>
    </row>
    <row r="280" spans="2:23">
      <c r="B280" t="s">
        <v>2624</v>
      </c>
      <c r="C280" t="s">
        <v>2625</v>
      </c>
      <c r="D280" t="s">
        <v>2140</v>
      </c>
      <c r="E280" t="s">
        <v>106</v>
      </c>
      <c r="F280" s="89">
        <v>45127</v>
      </c>
      <c r="G280" s="77">
        <v>5.5425599999999999</v>
      </c>
      <c r="H280" s="77">
        <v>6.8930420000000003</v>
      </c>
      <c r="I280" s="77">
        <v>3.820509999999999E-4</v>
      </c>
      <c r="J280" s="78">
        <f t="shared" si="4"/>
        <v>-2.2689324407656281E-7</v>
      </c>
      <c r="K280" s="78">
        <f>I280/'סכום נכסי הקרן'!$C$42</f>
        <v>8.2554828012139682E-10</v>
      </c>
      <c r="W280" s="95"/>
    </row>
    <row r="281" spans="2:23">
      <c r="B281" t="s">
        <v>2626</v>
      </c>
      <c r="C281" t="s">
        <v>2627</v>
      </c>
      <c r="D281" t="s">
        <v>2140</v>
      </c>
      <c r="E281" t="s">
        <v>106</v>
      </c>
      <c r="F281" s="89">
        <v>45127</v>
      </c>
      <c r="G281" s="77">
        <v>4.31088</v>
      </c>
      <c r="H281" s="77">
        <v>6.8399419999999997</v>
      </c>
      <c r="I281" s="77">
        <v>2.9486200000000001E-4</v>
      </c>
      <c r="J281" s="78">
        <f t="shared" si="4"/>
        <v>-1.7511325905416681E-7</v>
      </c>
      <c r="K281" s="78">
        <f>I281/'סכום נכסי הקרן'!$C$42</f>
        <v>6.371474409781819E-10</v>
      </c>
      <c r="W281" s="95"/>
    </row>
    <row r="282" spans="2:23">
      <c r="B282" t="s">
        <v>2628</v>
      </c>
      <c r="C282" t="s">
        <v>2629</v>
      </c>
      <c r="D282" t="s">
        <v>2140</v>
      </c>
      <c r="E282" t="s">
        <v>106</v>
      </c>
      <c r="F282" s="89">
        <v>45131</v>
      </c>
      <c r="G282" s="77">
        <v>3.140784</v>
      </c>
      <c r="H282" s="77">
        <v>4.8554060000000003</v>
      </c>
      <c r="I282" s="77">
        <v>1.5249799999999999E-4</v>
      </c>
      <c r="J282" s="78">
        <f t="shared" si="4"/>
        <v>-9.0565830046741618E-8</v>
      </c>
      <c r="K282" s="78">
        <f>I282/'סכום נכסי הקרן'!$C$42</f>
        <v>3.2952265959767882E-10</v>
      </c>
      <c r="W282" s="95"/>
    </row>
    <row r="283" spans="2:23">
      <c r="B283" t="s">
        <v>2630</v>
      </c>
      <c r="C283" t="s">
        <v>2631</v>
      </c>
      <c r="D283" t="s">
        <v>2140</v>
      </c>
      <c r="E283" t="s">
        <v>106</v>
      </c>
      <c r="F283" s="89">
        <v>45118</v>
      </c>
      <c r="G283" s="77">
        <v>2001480</v>
      </c>
      <c r="H283" s="77">
        <v>4.221533</v>
      </c>
      <c r="I283" s="77">
        <v>84.493139999999997</v>
      </c>
      <c r="J283" s="78">
        <f t="shared" si="4"/>
        <v>-5.0178962067407747E-2</v>
      </c>
      <c r="K283" s="78">
        <f>I283/'סכום נכסי הקרן'!$C$42</f>
        <v>1.8257553679759092E-4</v>
      </c>
    </row>
    <row r="284" spans="2:23">
      <c r="B284" t="s">
        <v>2632</v>
      </c>
      <c r="C284" t="s">
        <v>2633</v>
      </c>
      <c r="D284" t="s">
        <v>2140</v>
      </c>
      <c r="E284" t="s">
        <v>106</v>
      </c>
      <c r="F284" s="89">
        <v>45147</v>
      </c>
      <c r="G284" s="77">
        <v>124983.68876999998</v>
      </c>
      <c r="H284" s="77">
        <v>4.0789819999999999</v>
      </c>
      <c r="I284" s="77">
        <v>5.0980616099999994</v>
      </c>
      <c r="J284" s="78">
        <f t="shared" si="4"/>
        <v>-3.0276474533376036E-3</v>
      </c>
      <c r="K284" s="78">
        <f>I284/'סכום נכסי הקרן'!$C$42</f>
        <v>1.1016058050072947E-5</v>
      </c>
      <c r="W284" s="95"/>
    </row>
    <row r="285" spans="2:23">
      <c r="B285" t="s">
        <v>2634</v>
      </c>
      <c r="C285" t="s">
        <v>2635</v>
      </c>
      <c r="D285" t="s">
        <v>2140</v>
      </c>
      <c r="E285" t="s">
        <v>106</v>
      </c>
      <c r="F285" s="89">
        <v>45147</v>
      </c>
      <c r="G285" s="77">
        <v>624918.44385000004</v>
      </c>
      <c r="H285" s="77">
        <v>4.0780940000000001</v>
      </c>
      <c r="I285" s="77">
        <v>25.484764638999998</v>
      </c>
      <c r="J285" s="78">
        <f t="shared" si="4"/>
        <v>-1.5134945134210839E-2</v>
      </c>
      <c r="K285" s="78">
        <f>I285/'סכום נכסי הקרן'!$C$42</f>
        <v>5.5068311866805853E-5</v>
      </c>
      <c r="W285" s="95"/>
    </row>
    <row r="286" spans="2:23">
      <c r="B286" t="s">
        <v>2636</v>
      </c>
      <c r="C286" t="s">
        <v>2637</v>
      </c>
      <c r="D286" t="s">
        <v>2140</v>
      </c>
      <c r="E286" t="s">
        <v>106</v>
      </c>
      <c r="F286" s="89">
        <v>45111</v>
      </c>
      <c r="G286" s="77">
        <v>3464100</v>
      </c>
      <c r="H286" s="77">
        <v>4.0045070000000003</v>
      </c>
      <c r="I286" s="77">
        <v>138.72012000000001</v>
      </c>
      <c r="J286" s="78">
        <f t="shared" si="4"/>
        <v>-8.238339395915753E-2</v>
      </c>
      <c r="K286" s="78">
        <f>I286/'סכום נכסי הקרן'!$C$42</f>
        <v>2.9975096645273489E-4</v>
      </c>
    </row>
    <row r="287" spans="2:23">
      <c r="B287" t="s">
        <v>2638</v>
      </c>
      <c r="C287" t="s">
        <v>2639</v>
      </c>
      <c r="D287" t="s">
        <v>2140</v>
      </c>
      <c r="E287" t="s">
        <v>106</v>
      </c>
      <c r="F287" s="89">
        <v>45181</v>
      </c>
      <c r="G287" s="77">
        <v>429914.92102499999</v>
      </c>
      <c r="H287" s="77">
        <v>1.4065369999999999</v>
      </c>
      <c r="I287" s="77">
        <v>6.0469114130000001</v>
      </c>
      <c r="J287" s="78">
        <f t="shared" si="4"/>
        <v>-3.5911523517518935E-3</v>
      </c>
      <c r="K287" s="78">
        <f>I287/'סכום נכסי הקרן'!$C$42</f>
        <v>1.3066363697644023E-5</v>
      </c>
      <c r="W287" s="95"/>
    </row>
    <row r="288" spans="2:23">
      <c r="B288" t="s">
        <v>2640</v>
      </c>
      <c r="C288" t="s">
        <v>2641</v>
      </c>
      <c r="D288" t="s">
        <v>2140</v>
      </c>
      <c r="E288" t="s">
        <v>106</v>
      </c>
      <c r="F288" s="89">
        <v>45189</v>
      </c>
      <c r="G288" s="77">
        <v>374951.06631000002</v>
      </c>
      <c r="H288" s="77">
        <v>1.0168250000000001</v>
      </c>
      <c r="I288" s="77">
        <v>3.81259674</v>
      </c>
      <c r="J288" s="78">
        <f t="shared" si="4"/>
        <v>-2.2642328974255476E-3</v>
      </c>
      <c r="K288" s="78">
        <f>I288/'סכום נכסי הקרן'!$C$42</f>
        <v>8.2383835705270892E-6</v>
      </c>
      <c r="W288" s="95"/>
    </row>
    <row r="289" spans="2:23">
      <c r="B289" t="s">
        <v>2642</v>
      </c>
      <c r="C289" t="s">
        <v>2643</v>
      </c>
      <c r="D289" t="s">
        <v>2140</v>
      </c>
      <c r="E289" t="s">
        <v>106</v>
      </c>
      <c r="F289" s="89">
        <v>45169</v>
      </c>
      <c r="G289" s="77">
        <v>312459.22192500002</v>
      </c>
      <c r="H289" s="77">
        <v>1.2998700000000001</v>
      </c>
      <c r="I289" s="77">
        <v>4.0615639879999996</v>
      </c>
      <c r="J289" s="78">
        <f t="shared" si="4"/>
        <v>-2.4120900855170171E-3</v>
      </c>
      <c r="K289" s="78">
        <f>I289/'סכום נכסי הקרן'!$C$42</f>
        <v>8.7763601322765869E-6</v>
      </c>
      <c r="W289" s="95"/>
    </row>
    <row r="290" spans="2:23">
      <c r="B290" t="s">
        <v>2644</v>
      </c>
      <c r="C290" t="s">
        <v>2645</v>
      </c>
      <c r="D290" t="s">
        <v>2140</v>
      </c>
      <c r="E290" t="s">
        <v>106</v>
      </c>
      <c r="F290" s="89">
        <v>45187</v>
      </c>
      <c r="G290" s="77">
        <v>423694.70493000001</v>
      </c>
      <c r="H290" s="77">
        <v>0.50063000000000002</v>
      </c>
      <c r="I290" s="77">
        <v>2.1211410770000003</v>
      </c>
      <c r="J290" s="78">
        <f t="shared" si="4"/>
        <v>-1.2597076832794169E-3</v>
      </c>
      <c r="K290" s="78">
        <f>I290/'סכום נכסי הקרן'!$C$42</f>
        <v>4.5834309241755628E-6</v>
      </c>
      <c r="W290" s="95"/>
    </row>
    <row r="291" spans="2:23">
      <c r="B291" t="s">
        <v>2646</v>
      </c>
      <c r="C291" t="s">
        <v>2647</v>
      </c>
      <c r="D291" t="s">
        <v>2140</v>
      </c>
      <c r="E291" t="s">
        <v>106</v>
      </c>
      <c r="F291" s="89">
        <v>45173</v>
      </c>
      <c r="G291" s="77">
        <v>280698.61337699997</v>
      </c>
      <c r="H291" s="77">
        <v>0.93317700000000003</v>
      </c>
      <c r="I291" s="77">
        <v>2.619416159</v>
      </c>
      <c r="J291" s="78">
        <f t="shared" si="4"/>
        <v>-1.5556243273858197E-3</v>
      </c>
      <c r="K291" s="78">
        <f>I291/'סכום נכסי הקרן'!$C$42</f>
        <v>5.6601199970282653E-6</v>
      </c>
      <c r="W291" s="95"/>
    </row>
    <row r="292" spans="2:23">
      <c r="B292" t="s">
        <v>2648</v>
      </c>
      <c r="C292" t="s">
        <v>2649</v>
      </c>
      <c r="D292" t="s">
        <v>2140</v>
      </c>
      <c r="E292" t="s">
        <v>106</v>
      </c>
      <c r="F292" s="89">
        <v>45187</v>
      </c>
      <c r="G292" s="77">
        <v>393843.60070399998</v>
      </c>
      <c r="H292" s="77">
        <v>0.53651700000000002</v>
      </c>
      <c r="I292" s="77">
        <v>2.1130395749999997</v>
      </c>
      <c r="J292" s="78">
        <f t="shared" si="4"/>
        <v>-1.2548963463880781E-3</v>
      </c>
      <c r="K292" s="78">
        <f>I292/'סכום נכסי הקרן'!$C$42</f>
        <v>4.5659249340263408E-6</v>
      </c>
      <c r="W292" s="95"/>
    </row>
    <row r="293" spans="2:23">
      <c r="B293" t="s">
        <v>2650</v>
      </c>
      <c r="C293" t="s">
        <v>2651</v>
      </c>
      <c r="D293" t="s">
        <v>2140</v>
      </c>
      <c r="E293" t="s">
        <v>106</v>
      </c>
      <c r="F293" s="89">
        <v>45176</v>
      </c>
      <c r="G293" s="77">
        <v>601497.02866499999</v>
      </c>
      <c r="H293" s="77">
        <v>4.2625999999999997E-2</v>
      </c>
      <c r="I293" s="77">
        <v>0.256392862</v>
      </c>
      <c r="J293" s="78">
        <f t="shared" si="4"/>
        <v>-1.5226712720881375E-4</v>
      </c>
      <c r="K293" s="78">
        <f>I293/'סכום נכסי הקרן'!$C$42</f>
        <v>5.5402207103109969E-7</v>
      </c>
      <c r="W293" s="95"/>
    </row>
    <row r="294" spans="2:23">
      <c r="B294" t="s">
        <v>2652</v>
      </c>
      <c r="C294" t="s">
        <v>2653</v>
      </c>
      <c r="D294" t="s">
        <v>2140</v>
      </c>
      <c r="E294" t="s">
        <v>106</v>
      </c>
      <c r="F294" s="89">
        <v>45176</v>
      </c>
      <c r="G294" s="77">
        <v>5965950</v>
      </c>
      <c r="H294" s="77">
        <v>-4.3270000000000001E-3</v>
      </c>
      <c r="I294" s="77">
        <v>-0.25812999999999997</v>
      </c>
      <c r="J294" s="78">
        <f t="shared" si="4"/>
        <v>1.5329878234445968E-4</v>
      </c>
      <c r="K294" s="78">
        <f>I294/'סכום נכסי הקרן'!$C$42</f>
        <v>-5.5777573556340952E-7</v>
      </c>
    </row>
    <row r="295" spans="2:23" s="96" customFormat="1">
      <c r="B295" s="79" t="s">
        <v>2654</v>
      </c>
      <c r="C295" s="79"/>
      <c r="D295" s="79"/>
      <c r="E295" s="79"/>
      <c r="F295" s="98"/>
      <c r="G295" s="81"/>
      <c r="H295" s="81"/>
      <c r="I295" s="81">
        <f>SUM(I296:I377)</f>
        <v>538.88674394099996</v>
      </c>
      <c r="J295" s="80">
        <f t="shared" si="4"/>
        <v>-0.32003518253486979</v>
      </c>
      <c r="K295" s="80">
        <f>I295/'סכום נכסי הקרן'!$C$42</f>
        <v>1.1644440785149421E-3</v>
      </c>
    </row>
    <row r="296" spans="2:23">
      <c r="B296" t="s">
        <v>2655</v>
      </c>
      <c r="C296" t="s">
        <v>2656</v>
      </c>
      <c r="D296" t="s">
        <v>2140</v>
      </c>
      <c r="E296" t="s">
        <v>110</v>
      </c>
      <c r="F296" s="89">
        <v>45078</v>
      </c>
      <c r="G296" s="77">
        <v>6.4933060000000005</v>
      </c>
      <c r="H296" s="77">
        <v>1.853596</v>
      </c>
      <c r="I296" s="77">
        <v>1.2035999999999999E-4</v>
      </c>
      <c r="J296" s="78">
        <f t="shared" si="4"/>
        <v>-7.1479647630957918E-8</v>
      </c>
      <c r="K296" s="78">
        <f>I296/'סכום נכסי הקרן'!$C$42</f>
        <v>2.6007781944141316E-10</v>
      </c>
      <c r="W296" s="95"/>
    </row>
    <row r="297" spans="2:23">
      <c r="B297" t="s">
        <v>2655</v>
      </c>
      <c r="C297" t="s">
        <v>2657</v>
      </c>
      <c r="D297" t="s">
        <v>2140</v>
      </c>
      <c r="E297" t="s">
        <v>110</v>
      </c>
      <c r="F297" s="89">
        <v>45078</v>
      </c>
      <c r="G297" s="77">
        <v>389962.85716800002</v>
      </c>
      <c r="H297" s="77">
        <v>1.853596</v>
      </c>
      <c r="I297" s="77">
        <v>7.2283347119999997</v>
      </c>
      <c r="J297" s="78">
        <f t="shared" si="4"/>
        <v>-4.292778482655215E-3</v>
      </c>
      <c r="K297" s="78">
        <f>I297/'סכום נכסי הקרן'!$C$42</f>
        <v>1.5619221752157155E-5</v>
      </c>
      <c r="W297" s="95"/>
    </row>
    <row r="298" spans="2:23">
      <c r="B298" t="s">
        <v>2658</v>
      </c>
      <c r="C298" t="s">
        <v>2659</v>
      </c>
      <c r="D298" t="s">
        <v>2140</v>
      </c>
      <c r="E298" t="s">
        <v>110</v>
      </c>
      <c r="F298" s="89">
        <v>45078</v>
      </c>
      <c r="G298" s="77">
        <v>1.6564559999999999</v>
      </c>
      <c r="H298" s="77">
        <v>1.853596</v>
      </c>
      <c r="I298" s="77">
        <v>3.0703999999999996E-5</v>
      </c>
      <c r="J298" s="78">
        <f t="shared" si="4"/>
        <v>-1.8234555507319142E-8</v>
      </c>
      <c r="K298" s="78">
        <f>I298/'סכום נכסי הקרן'!$C$42</f>
        <v>6.6346206116061391E-11</v>
      </c>
      <c r="W298" s="95"/>
    </row>
    <row r="299" spans="2:23">
      <c r="B299" t="s">
        <v>2660</v>
      </c>
      <c r="C299" t="s">
        <v>2661</v>
      </c>
      <c r="D299" t="s">
        <v>2140</v>
      </c>
      <c r="E299" t="s">
        <v>110</v>
      </c>
      <c r="F299" s="89">
        <v>45099</v>
      </c>
      <c r="G299" s="77">
        <v>357731.01578399999</v>
      </c>
      <c r="H299" s="77">
        <v>4.5984980000000002</v>
      </c>
      <c r="I299" s="77">
        <v>16.450252340999999</v>
      </c>
      <c r="J299" s="78">
        <f t="shared" si="4"/>
        <v>-9.7695101426970802E-3</v>
      </c>
      <c r="K299" s="78">
        <f>I299/'סכום נכסי הקרן'!$C$42</f>
        <v>3.5546242589799616E-5</v>
      </c>
      <c r="W299" s="95"/>
    </row>
    <row r="300" spans="2:23">
      <c r="B300" t="s">
        <v>2660</v>
      </c>
      <c r="C300" t="s">
        <v>2662</v>
      </c>
      <c r="D300" t="s">
        <v>2140</v>
      </c>
      <c r="E300" t="s">
        <v>110</v>
      </c>
      <c r="F300" s="89">
        <v>45099</v>
      </c>
      <c r="G300" s="77">
        <v>1.306298</v>
      </c>
      <c r="H300" s="77">
        <v>4.5984980000000002</v>
      </c>
      <c r="I300" s="77">
        <v>6.0069999999999999E-5</v>
      </c>
      <c r="J300" s="78">
        <f t="shared" si="4"/>
        <v>-3.5674496786238307E-8</v>
      </c>
      <c r="K300" s="78">
        <f>I300/'סכום נכסי הקרן'!$C$42</f>
        <v>1.2980121812766442E-10</v>
      </c>
      <c r="W300" s="95"/>
    </row>
    <row r="301" spans="2:23">
      <c r="B301" t="s">
        <v>2660</v>
      </c>
      <c r="C301" t="s">
        <v>2663</v>
      </c>
      <c r="D301" t="s">
        <v>2140</v>
      </c>
      <c r="E301" t="s">
        <v>110</v>
      </c>
      <c r="F301" s="89">
        <v>45099</v>
      </c>
      <c r="G301" s="77">
        <v>749685.41090400005</v>
      </c>
      <c r="H301" s="77">
        <v>4.5984980000000002</v>
      </c>
      <c r="I301" s="77">
        <v>34.474265973000001</v>
      </c>
      <c r="J301" s="78">
        <f t="shared" si="4"/>
        <v>-2.047364892062116E-2</v>
      </c>
      <c r="K301" s="78">
        <f>I301/'סכום נכסי הקרן'!$C$42</f>
        <v>7.4493119982561883E-5</v>
      </c>
      <c r="W301" s="95"/>
    </row>
    <row r="302" spans="2:23">
      <c r="B302" t="s">
        <v>2664</v>
      </c>
      <c r="C302" t="s">
        <v>2665</v>
      </c>
      <c r="D302" t="s">
        <v>2140</v>
      </c>
      <c r="E302" t="s">
        <v>120</v>
      </c>
      <c r="F302" s="89">
        <v>45176</v>
      </c>
      <c r="G302" s="77">
        <v>905942.4</v>
      </c>
      <c r="H302" s="77">
        <v>7.0623000000000005E-2</v>
      </c>
      <c r="I302" s="77">
        <v>0.63979999999999992</v>
      </c>
      <c r="J302" s="78">
        <f t="shared" si="4"/>
        <v>-3.7996575734701622E-4</v>
      </c>
      <c r="K302" s="78">
        <f>I302/'סכום נכסי הקרן'!$C$42</f>
        <v>1.3825007384398149E-6</v>
      </c>
    </row>
    <row r="303" spans="2:23">
      <c r="B303" t="s">
        <v>2666</v>
      </c>
      <c r="C303" t="s">
        <v>2667</v>
      </c>
      <c r="D303" t="s">
        <v>2140</v>
      </c>
      <c r="E303" t="s">
        <v>120</v>
      </c>
      <c r="F303" s="89">
        <v>45166</v>
      </c>
      <c r="G303" s="77">
        <v>0.39388800000000002</v>
      </c>
      <c r="H303" s="77">
        <v>-0.41484100000000002</v>
      </c>
      <c r="I303" s="77">
        <v>-1.6339999999999997E-6</v>
      </c>
      <c r="J303" s="78">
        <f t="shared" si="4"/>
        <v>9.7040332526574636E-10</v>
      </c>
      <c r="K303" s="78">
        <f>I303/'סכום נכסי הקרן'!$C$42</f>
        <v>-3.5308005730082175E-12</v>
      </c>
      <c r="W303" s="95"/>
    </row>
    <row r="304" spans="2:23">
      <c r="B304" t="s">
        <v>2668</v>
      </c>
      <c r="C304" t="s">
        <v>2669</v>
      </c>
      <c r="D304" t="s">
        <v>2140</v>
      </c>
      <c r="E304" t="s">
        <v>120</v>
      </c>
      <c r="F304" s="89">
        <v>45166</v>
      </c>
      <c r="G304" s="77">
        <v>0.51205400000000001</v>
      </c>
      <c r="H304" s="77">
        <v>-0.57118999999999998</v>
      </c>
      <c r="I304" s="77">
        <v>-2.9249999999999995E-6</v>
      </c>
      <c r="J304" s="78">
        <f t="shared" si="4"/>
        <v>1.7371050957174468E-9</v>
      </c>
      <c r="K304" s="78">
        <f>I304/'סכום נכסי הקרן'!$C$42</f>
        <v>-6.3204355422576718E-12</v>
      </c>
      <c r="W304" s="95"/>
    </row>
    <row r="305" spans="2:23">
      <c r="B305" t="s">
        <v>2670</v>
      </c>
      <c r="C305" t="s">
        <v>2671</v>
      </c>
      <c r="D305" t="s">
        <v>2140</v>
      </c>
      <c r="E305" t="s">
        <v>120</v>
      </c>
      <c r="F305" s="89">
        <v>45168</v>
      </c>
      <c r="G305" s="77">
        <v>0.51205400000000001</v>
      </c>
      <c r="H305" s="77">
        <v>-1.8423069999999999</v>
      </c>
      <c r="I305" s="77">
        <v>-9.4339999999999998E-6</v>
      </c>
      <c r="J305" s="78">
        <f t="shared" si="4"/>
        <v>5.6026835805122715E-9</v>
      </c>
      <c r="K305" s="78">
        <f>I305/'סכום נכסי הקרן'!$C$42</f>
        <v>-2.0385295352362011E-11</v>
      </c>
      <c r="W305" s="95"/>
    </row>
    <row r="306" spans="2:23">
      <c r="B306" t="s">
        <v>2672</v>
      </c>
      <c r="C306" t="s">
        <v>2673</v>
      </c>
      <c r="D306" t="s">
        <v>2140</v>
      </c>
      <c r="E306" t="s">
        <v>106</v>
      </c>
      <c r="F306" s="89">
        <v>45166</v>
      </c>
      <c r="G306" s="77">
        <v>1.9326019999999999</v>
      </c>
      <c r="H306" s="77">
        <v>0.83067599999999997</v>
      </c>
      <c r="I306" s="77">
        <v>1.6053999999999999E-5</v>
      </c>
      <c r="J306" s="78">
        <f t="shared" si="4"/>
        <v>-9.5341829766317589E-9</v>
      </c>
      <c r="K306" s="78">
        <f>I306/'סכום נכסי הקרן'!$C$42</f>
        <v>3.4690007588172542E-11</v>
      </c>
      <c r="W306" s="95"/>
    </row>
    <row r="307" spans="2:23">
      <c r="B307" t="s">
        <v>2674</v>
      </c>
      <c r="C307" t="s">
        <v>2675</v>
      </c>
      <c r="D307" t="s">
        <v>2140</v>
      </c>
      <c r="E307" t="s">
        <v>106</v>
      </c>
      <c r="F307" s="89">
        <v>45167</v>
      </c>
      <c r="G307" s="77">
        <v>1.369726</v>
      </c>
      <c r="H307" s="77">
        <v>1.111299</v>
      </c>
      <c r="I307" s="77">
        <v>1.5221999999999999E-5</v>
      </c>
      <c r="J307" s="78">
        <f t="shared" si="4"/>
        <v>-9.0400730827387957E-9</v>
      </c>
      <c r="K307" s="78">
        <f>I307/'סכום נכסי הקרן'!$C$42</f>
        <v>3.2892194811708137E-11</v>
      </c>
      <c r="W307" s="95"/>
    </row>
    <row r="308" spans="2:23">
      <c r="B308" t="s">
        <v>2676</v>
      </c>
      <c r="C308" t="s">
        <v>2677</v>
      </c>
      <c r="D308" t="s">
        <v>2140</v>
      </c>
      <c r="E308" t="s">
        <v>110</v>
      </c>
      <c r="F308" s="89">
        <v>45117</v>
      </c>
      <c r="G308" s="77">
        <v>114207.25061</v>
      </c>
      <c r="H308" s="77">
        <v>-4.4195580000000003</v>
      </c>
      <c r="I308" s="77">
        <v>-5.0474557930000001</v>
      </c>
      <c r="J308" s="78">
        <f t="shared" si="4"/>
        <v>2.9975935652748198E-3</v>
      </c>
      <c r="K308" s="78">
        <f>I308/'סכום נכסי הקרן'!$C$42</f>
        <v>-1.0906707347709945E-5</v>
      </c>
      <c r="W308" s="95"/>
    </row>
    <row r="309" spans="2:23">
      <c r="B309" t="s">
        <v>2678</v>
      </c>
      <c r="C309" t="s">
        <v>2679</v>
      </c>
      <c r="D309" t="s">
        <v>2140</v>
      </c>
      <c r="E309" t="s">
        <v>113</v>
      </c>
      <c r="F309" s="89">
        <v>45167</v>
      </c>
      <c r="G309" s="77">
        <v>203726.34943800003</v>
      </c>
      <c r="H309" s="77">
        <v>-2.9015240000000002</v>
      </c>
      <c r="I309" s="77">
        <v>-5.9111693809999988</v>
      </c>
      <c r="J309" s="78">
        <f t="shared" si="4"/>
        <v>3.5105375909005284E-3</v>
      </c>
      <c r="K309" s="78">
        <f>I309/'סכום נכסי הקרן'!$C$42</f>
        <v>-1.2773047881018009E-5</v>
      </c>
      <c r="W309" s="95"/>
    </row>
    <row r="310" spans="2:23">
      <c r="B310" t="s">
        <v>2680</v>
      </c>
      <c r="C310" t="s">
        <v>2681</v>
      </c>
      <c r="D310" t="s">
        <v>2140</v>
      </c>
      <c r="E310" t="s">
        <v>106</v>
      </c>
      <c r="F310" s="89">
        <v>45127</v>
      </c>
      <c r="G310" s="77">
        <v>1.1095710000000001</v>
      </c>
      <c r="H310" s="77">
        <v>-8.0600310000000004</v>
      </c>
      <c r="I310" s="77">
        <v>-8.9431999999999993E-5</v>
      </c>
      <c r="J310" s="78">
        <f t="shared" si="4"/>
        <v>5.3112062536821443E-8</v>
      </c>
      <c r="K310" s="78">
        <f>I310/'סכום נכסי הקרן'!$C$42</f>
        <v>-1.9324758680861133E-10</v>
      </c>
      <c r="W310" s="95"/>
    </row>
    <row r="311" spans="2:23">
      <c r="B311" t="s">
        <v>2682</v>
      </c>
      <c r="C311" t="s">
        <v>2683</v>
      </c>
      <c r="D311" t="s">
        <v>2140</v>
      </c>
      <c r="E311" t="s">
        <v>106</v>
      </c>
      <c r="F311" s="89">
        <v>45127</v>
      </c>
      <c r="G311" s="77">
        <v>2.8873189999999997</v>
      </c>
      <c r="H311" s="77">
        <v>-8.0337359999999993</v>
      </c>
      <c r="I311" s="77">
        <v>-2.3196000000000002E-4</v>
      </c>
      <c r="J311" s="78">
        <f t="shared" si="4"/>
        <v>1.3775688820602361E-7</v>
      </c>
      <c r="K311" s="78">
        <f>I311/'סכום נכסי הקרן'!$C$42</f>
        <v>-5.0122674474601369E-10</v>
      </c>
      <c r="W311" s="95"/>
    </row>
    <row r="312" spans="2:23">
      <c r="B312" t="s">
        <v>2684</v>
      </c>
      <c r="C312" t="s">
        <v>2685</v>
      </c>
      <c r="D312" t="s">
        <v>2140</v>
      </c>
      <c r="E312" t="s">
        <v>106</v>
      </c>
      <c r="F312" s="89">
        <v>45127</v>
      </c>
      <c r="G312" s="77">
        <v>2.5186030000000001</v>
      </c>
      <c r="H312" s="77">
        <v>-8.0273629999999994</v>
      </c>
      <c r="I312" s="77">
        <v>-2.02177E-4</v>
      </c>
      <c r="J312" s="78">
        <f t="shared" si="4"/>
        <v>1.2006929809807396E-7</v>
      </c>
      <c r="K312" s="78">
        <f>I312/'סכום נכסי הקרן'!$C$42</f>
        <v>-4.3687066551351437E-10</v>
      </c>
      <c r="W312" s="95"/>
    </row>
    <row r="313" spans="2:23">
      <c r="B313" t="s">
        <v>2686</v>
      </c>
      <c r="C313" t="s">
        <v>2687</v>
      </c>
      <c r="D313" t="s">
        <v>2140</v>
      </c>
      <c r="E313" t="s">
        <v>106</v>
      </c>
      <c r="F313" s="89">
        <v>45168</v>
      </c>
      <c r="G313" s="77">
        <v>0.82496000000000014</v>
      </c>
      <c r="H313" s="77">
        <v>-2.4545110000000001</v>
      </c>
      <c r="I313" s="77">
        <v>-2.0249000000000002E-5</v>
      </c>
      <c r="J313" s="78">
        <f t="shared" si="4"/>
        <v>1.2025518319036783E-8</v>
      </c>
      <c r="K313" s="78">
        <f>I313/'סכום נכסי הקרן'!$C$42</f>
        <v>-4.375470061373526E-11</v>
      </c>
      <c r="W313" s="95"/>
    </row>
    <row r="314" spans="2:23">
      <c r="B314" t="s">
        <v>2688</v>
      </c>
      <c r="C314" t="s">
        <v>2689</v>
      </c>
      <c r="D314" t="s">
        <v>2140</v>
      </c>
      <c r="E314" t="s">
        <v>106</v>
      </c>
      <c r="F314" s="89">
        <v>45166</v>
      </c>
      <c r="G314" s="77">
        <v>1.6499200000000003</v>
      </c>
      <c r="H314" s="77">
        <v>-2.3915009999999999</v>
      </c>
      <c r="I314" s="77">
        <v>-3.9458000000000001E-5</v>
      </c>
      <c r="J314" s="78">
        <f t="shared" si="4"/>
        <v>2.3433399270707359E-8</v>
      </c>
      <c r="K314" s="78">
        <f>I314/'סכום נכסי הקרן'!$C$42</f>
        <v>-8.5262135256890009E-11</v>
      </c>
      <c r="W314" s="95"/>
    </row>
    <row r="315" spans="2:23">
      <c r="B315" t="s">
        <v>2690</v>
      </c>
      <c r="C315" t="s">
        <v>2691</v>
      </c>
      <c r="D315" t="s">
        <v>2140</v>
      </c>
      <c r="E315" t="s">
        <v>106</v>
      </c>
      <c r="F315" s="89">
        <v>45166</v>
      </c>
      <c r="G315" s="77">
        <v>0.49497600000000008</v>
      </c>
      <c r="H315" s="77">
        <v>-2.354304</v>
      </c>
      <c r="I315" s="77">
        <v>-1.1653E-5</v>
      </c>
      <c r="J315" s="78">
        <f t="shared" si="4"/>
        <v>6.9205079249215083E-9</v>
      </c>
      <c r="K315" s="78">
        <f>I315/'סכום נכסי הקרן'!$C$42</f>
        <v>-2.5180183033821764E-11</v>
      </c>
      <c r="W315" s="95"/>
    </row>
    <row r="316" spans="2:23">
      <c r="B316" t="s">
        <v>2692</v>
      </c>
      <c r="C316" t="s">
        <v>2693</v>
      </c>
      <c r="D316" t="s">
        <v>2140</v>
      </c>
      <c r="E316" t="s">
        <v>106</v>
      </c>
      <c r="F316" s="89">
        <v>45168</v>
      </c>
      <c r="G316" s="77">
        <v>0.65996799999999989</v>
      </c>
      <c r="H316" s="77">
        <v>-2.3507289999999998</v>
      </c>
      <c r="I316" s="77">
        <v>-1.5514000000000001E-5</v>
      </c>
      <c r="J316" s="78">
        <f t="shared" si="4"/>
        <v>9.2134866512685393E-9</v>
      </c>
      <c r="K316" s="78">
        <f>I316/'סכום נכסי הקרן'!$C$42</f>
        <v>-3.3523157949601893E-11</v>
      </c>
      <c r="W316" s="95"/>
    </row>
    <row r="317" spans="2:23">
      <c r="B317" t="s">
        <v>2694</v>
      </c>
      <c r="C317" t="s">
        <v>2695</v>
      </c>
      <c r="D317" t="s">
        <v>2140</v>
      </c>
      <c r="E317" t="s">
        <v>106</v>
      </c>
      <c r="F317" s="89">
        <v>45189</v>
      </c>
      <c r="G317" s="77">
        <v>0.61872000000000005</v>
      </c>
      <c r="H317" s="77">
        <v>-0.92649800000000004</v>
      </c>
      <c r="I317" s="77">
        <v>-5.7320000000000003E-6</v>
      </c>
      <c r="J317" s="78">
        <f t="shared" si="4"/>
        <v>3.4041321055221905E-9</v>
      </c>
      <c r="K317" s="78">
        <f>I317/'סכום נכסי הקרן'!$C$42</f>
        <v>-1.2385892830161019E-11</v>
      </c>
      <c r="W317" s="95"/>
    </row>
    <row r="318" spans="2:23">
      <c r="B318" t="s">
        <v>2696</v>
      </c>
      <c r="C318" t="s">
        <v>2697</v>
      </c>
      <c r="D318" t="s">
        <v>2140</v>
      </c>
      <c r="E318" t="s">
        <v>106</v>
      </c>
      <c r="F318" s="89">
        <v>45189</v>
      </c>
      <c r="G318" s="77">
        <v>0.61872000000000005</v>
      </c>
      <c r="H318" s="77">
        <v>-0.88827400000000001</v>
      </c>
      <c r="I318" s="77">
        <v>-5.4960000000000004E-6</v>
      </c>
      <c r="J318" s="78">
        <f t="shared" si="4"/>
        <v>3.2639759336967827E-9</v>
      </c>
      <c r="K318" s="78">
        <f>I318/'סכום נכסי הקרן'!$C$42</f>
        <v>-1.1875936321452367E-11</v>
      </c>
      <c r="W318" s="95"/>
    </row>
    <row r="319" spans="2:23">
      <c r="B319" t="s">
        <v>2698</v>
      </c>
      <c r="C319" t="s">
        <v>2699</v>
      </c>
      <c r="D319" t="s">
        <v>2140</v>
      </c>
      <c r="E319" t="s">
        <v>106</v>
      </c>
      <c r="F319" s="89">
        <v>45195</v>
      </c>
      <c r="G319" s="77">
        <v>0.61872000000000005</v>
      </c>
      <c r="H319" s="77">
        <v>-0.216803</v>
      </c>
      <c r="I319" s="77">
        <v>-1.341E-6</v>
      </c>
      <c r="J319" s="78">
        <f t="shared" si="4"/>
        <v>7.963958746519988E-10</v>
      </c>
      <c r="K319" s="78">
        <f>I319/'סכום נכסי הקרן'!$C$42</f>
        <v>-2.8976766024504409E-12</v>
      </c>
      <c r="W319" s="95"/>
    </row>
    <row r="320" spans="2:23">
      <c r="B320" t="s">
        <v>2700</v>
      </c>
      <c r="C320" t="s">
        <v>2701</v>
      </c>
      <c r="D320" t="s">
        <v>2140</v>
      </c>
      <c r="E320" t="s">
        <v>106</v>
      </c>
      <c r="F320" s="89">
        <v>45196</v>
      </c>
      <c r="G320" s="77">
        <v>0.61872000000000005</v>
      </c>
      <c r="H320" s="77">
        <v>7.5056999999999999E-2</v>
      </c>
      <c r="I320" s="77">
        <v>4.6399999999999997E-7</v>
      </c>
      <c r="J320" s="78">
        <f t="shared" si="4"/>
        <v>-2.7556128697876767E-10</v>
      </c>
      <c r="K320" s="78">
        <f>I320/'סכום נכסי הקרן'!$C$42</f>
        <v>1.0026263561051487E-12</v>
      </c>
      <c r="W320" s="95"/>
    </row>
    <row r="321" spans="2:23">
      <c r="B321" t="s">
        <v>2702</v>
      </c>
      <c r="C321" t="s">
        <v>2703</v>
      </c>
      <c r="D321" t="s">
        <v>2140</v>
      </c>
      <c r="E321" t="s">
        <v>120</v>
      </c>
      <c r="F321" s="89">
        <v>45176</v>
      </c>
      <c r="G321" s="77">
        <v>0.985267</v>
      </c>
      <c r="H321" s="77">
        <v>-0.34638600000000003</v>
      </c>
      <c r="I321" s="77">
        <v>-3.4129999999999998E-6</v>
      </c>
      <c r="J321" s="78">
        <f t="shared" si="4"/>
        <v>2.0269195527123576E-9</v>
      </c>
      <c r="K321" s="78">
        <f>I321/'סכום נכסי הקרן'!$C$42</f>
        <v>-7.3749218822992951E-12</v>
      </c>
      <c r="W321" s="95"/>
    </row>
    <row r="322" spans="2:23">
      <c r="B322" t="s">
        <v>2704</v>
      </c>
      <c r="C322" t="s">
        <v>2705</v>
      </c>
      <c r="D322" t="s">
        <v>2140</v>
      </c>
      <c r="E322" t="s">
        <v>120</v>
      </c>
      <c r="F322" s="89">
        <v>45161</v>
      </c>
      <c r="G322" s="77">
        <v>5.6239790000000003</v>
      </c>
      <c r="H322" s="77">
        <v>0.42846499999999998</v>
      </c>
      <c r="I322" s="77">
        <v>2.4097E-5</v>
      </c>
      <c r="J322" s="78">
        <f t="shared" si="4"/>
        <v>-1.4310776578291733E-8</v>
      </c>
      <c r="K322" s="78">
        <f>I322/'סכום נכסי הקרן'!$C$42</f>
        <v>5.2069584704883129E-11</v>
      </c>
      <c r="W322" s="95"/>
    </row>
    <row r="323" spans="2:23">
      <c r="B323" t="s">
        <v>2706</v>
      </c>
      <c r="C323" t="s">
        <v>2707</v>
      </c>
      <c r="D323" t="s">
        <v>2140</v>
      </c>
      <c r="E323" t="s">
        <v>120</v>
      </c>
      <c r="F323" s="89">
        <v>45180</v>
      </c>
      <c r="G323" s="77">
        <v>0.51747900000000002</v>
      </c>
      <c r="H323" s="77">
        <v>0.65029300000000001</v>
      </c>
      <c r="I323" s="77">
        <v>3.3650000000000004E-6</v>
      </c>
      <c r="J323" s="78">
        <f t="shared" si="4"/>
        <v>-1.9984132126800718E-9</v>
      </c>
      <c r="K323" s="78">
        <f>I323/'סכום נכסי הקרן'!$C$42</f>
        <v>7.2712019144263492E-12</v>
      </c>
      <c r="W323" s="95"/>
    </row>
    <row r="324" spans="2:23">
      <c r="B324" t="s">
        <v>2708</v>
      </c>
      <c r="C324" t="s">
        <v>2709</v>
      </c>
      <c r="D324" t="s">
        <v>2140</v>
      </c>
      <c r="E324" t="s">
        <v>120</v>
      </c>
      <c r="F324" s="89">
        <v>45153</v>
      </c>
      <c r="G324" s="77">
        <v>313212.38</v>
      </c>
      <c r="H324" s="77">
        <v>1.356881</v>
      </c>
      <c r="I324" s="77">
        <v>4.2499200000000004</v>
      </c>
      <c r="J324" s="78">
        <f t="shared" si="4"/>
        <v>-2.52395134645863E-3</v>
      </c>
      <c r="K324" s="78">
        <f>I324/'סכום נכסי הקרן'!$C$42</f>
        <v>9.1833659554706779E-6</v>
      </c>
    </row>
    <row r="325" spans="2:23">
      <c r="B325" t="s">
        <v>2710</v>
      </c>
      <c r="C325" t="s">
        <v>2711</v>
      </c>
      <c r="D325" t="s">
        <v>2140</v>
      </c>
      <c r="E325" t="s">
        <v>120</v>
      </c>
      <c r="F325" s="89">
        <v>45127</v>
      </c>
      <c r="G325" s="77">
        <v>26421.46</v>
      </c>
      <c r="H325" s="77">
        <v>6.4510439999999996</v>
      </c>
      <c r="I325" s="77">
        <v>1.7044600000000001</v>
      </c>
      <c r="J325" s="78">
        <f t="shared" si="4"/>
        <v>-1.0122482569048068E-3</v>
      </c>
      <c r="K325" s="78">
        <f>I325/'סכום נכסי הקרן'!$C$42</f>
        <v>3.6830528425150475E-6</v>
      </c>
    </row>
    <row r="326" spans="2:23">
      <c r="B326" t="s">
        <v>2710</v>
      </c>
      <c r="C326" t="s">
        <v>2712</v>
      </c>
      <c r="D326" t="s">
        <v>2140</v>
      </c>
      <c r="E326" t="s">
        <v>120</v>
      </c>
      <c r="F326" s="89">
        <v>45127</v>
      </c>
      <c r="G326" s="77">
        <v>52842.92</v>
      </c>
      <c r="H326" s="77">
        <v>6.4510630000000004</v>
      </c>
      <c r="I326" s="77">
        <v>3.4089299999999998</v>
      </c>
      <c r="J326" s="78">
        <f t="shared" si="4"/>
        <v>-2.0245024526304536E-3</v>
      </c>
      <c r="K326" s="78">
        <f>I326/'סכום נכסי הקרן'!$C$42</f>
        <v>7.3661272933567342E-6</v>
      </c>
    </row>
    <row r="327" spans="2:23">
      <c r="B327" t="s">
        <v>2713</v>
      </c>
      <c r="C327" t="s">
        <v>2714</v>
      </c>
      <c r="D327" t="s">
        <v>2140</v>
      </c>
      <c r="E327" t="s">
        <v>120</v>
      </c>
      <c r="F327" s="89">
        <v>45127</v>
      </c>
      <c r="G327" s="77">
        <v>166576.44</v>
      </c>
      <c r="H327" s="77">
        <v>6.5191509999999999</v>
      </c>
      <c r="I327" s="77">
        <v>10.85937</v>
      </c>
      <c r="J327" s="78">
        <f t="shared" si="4"/>
        <v>-6.4491852865918541E-3</v>
      </c>
      <c r="K327" s="78">
        <f>I327/'סכום נכסי הקרן'!$C$42</f>
        <v>2.3465281406675797E-5</v>
      </c>
    </row>
    <row r="328" spans="2:23">
      <c r="B328" t="s">
        <v>2713</v>
      </c>
      <c r="C328" t="s">
        <v>2715</v>
      </c>
      <c r="D328" t="s">
        <v>2140</v>
      </c>
      <c r="E328" t="s">
        <v>120</v>
      </c>
      <c r="F328" s="89">
        <v>45127</v>
      </c>
      <c r="G328" s="77">
        <v>396610.58</v>
      </c>
      <c r="H328" s="77">
        <v>6.5191499999999998</v>
      </c>
      <c r="I328" s="77">
        <v>25.855640000000001</v>
      </c>
      <c r="J328" s="78">
        <f t="shared" si="4"/>
        <v>-1.5355201366507984E-2</v>
      </c>
      <c r="K328" s="78">
        <f>I328/'סכום נכסי הקרן'!$C$42</f>
        <v>5.5869711461134767E-5</v>
      </c>
    </row>
    <row r="329" spans="2:23">
      <c r="B329" t="s">
        <v>2716</v>
      </c>
      <c r="C329" t="s">
        <v>2717</v>
      </c>
      <c r="D329" t="s">
        <v>2140</v>
      </c>
      <c r="E329" t="s">
        <v>106</v>
      </c>
      <c r="F329" s="89">
        <v>45127</v>
      </c>
      <c r="G329" s="77">
        <v>4.5300079999999996</v>
      </c>
      <c r="H329" s="77">
        <v>2.6752400000000001</v>
      </c>
      <c r="I329" s="77">
        <v>1.2118900000000001E-4</v>
      </c>
      <c r="J329" s="78">
        <f t="shared" si="4"/>
        <v>-7.197197587859888E-8</v>
      </c>
      <c r="K329" s="78">
        <f>I329/'סכום נכסי הקרן'!$C$42</f>
        <v>2.6186914971988551E-10</v>
      </c>
      <c r="W329" s="95"/>
    </row>
    <row r="330" spans="2:23">
      <c r="B330" t="s">
        <v>2716</v>
      </c>
      <c r="C330" t="s">
        <v>2718</v>
      </c>
      <c r="D330" t="s">
        <v>2140</v>
      </c>
      <c r="E330" t="s">
        <v>106</v>
      </c>
      <c r="F330" s="89">
        <v>45127</v>
      </c>
      <c r="G330" s="77">
        <v>176374.88</v>
      </c>
      <c r="H330" s="77">
        <v>2.6752389999999999</v>
      </c>
      <c r="I330" s="77">
        <v>4.7184499999999998</v>
      </c>
      <c r="J330" s="78">
        <f t="shared" si="4"/>
        <v>-2.8022029192779447E-3</v>
      </c>
      <c r="K330" s="78">
        <f>I330/'סכום נכסי הקרן'!$C$42</f>
        <v>1.0195780883543835E-5</v>
      </c>
    </row>
    <row r="331" spans="2:23">
      <c r="B331" t="s">
        <v>2719</v>
      </c>
      <c r="C331" t="s">
        <v>2720</v>
      </c>
      <c r="D331" t="s">
        <v>2140</v>
      </c>
      <c r="E331" t="s">
        <v>106</v>
      </c>
      <c r="F331" s="89">
        <v>45127</v>
      </c>
      <c r="G331" s="77">
        <v>1.8809010000000002</v>
      </c>
      <c r="H331" s="77">
        <v>2.6529829999999999</v>
      </c>
      <c r="I331" s="77">
        <v>4.99E-5</v>
      </c>
      <c r="J331" s="78">
        <f t="shared" si="4"/>
        <v>-2.9634715991897643E-8</v>
      </c>
      <c r="K331" s="78">
        <f>I331/'סכום נכסי הקרן'!$C$42</f>
        <v>1.0782554993458389E-10</v>
      </c>
      <c r="W331" s="95"/>
    </row>
    <row r="332" spans="2:23">
      <c r="B332" t="s">
        <v>2721</v>
      </c>
      <c r="C332" t="s">
        <v>2722</v>
      </c>
      <c r="D332" t="s">
        <v>2140</v>
      </c>
      <c r="E332" t="s">
        <v>106</v>
      </c>
      <c r="F332" s="89">
        <v>45127</v>
      </c>
      <c r="G332" s="77">
        <v>1.4101810000000001</v>
      </c>
      <c r="H332" s="77">
        <v>2.6188570000000002</v>
      </c>
      <c r="I332" s="77">
        <v>3.6930999999999996E-5</v>
      </c>
      <c r="J332" s="78">
        <f t="shared" ref="J332:J395" si="5">I332/$I$11</f>
        <v>-2.1932659244424283E-8</v>
      </c>
      <c r="K332" s="78">
        <f>I332/'סכום נכסי הקרן'!$C$42</f>
        <v>7.9801711114912174E-11</v>
      </c>
      <c r="W332" s="95"/>
    </row>
    <row r="333" spans="2:23">
      <c r="B333" t="s">
        <v>2723</v>
      </c>
      <c r="C333" t="s">
        <v>2724</v>
      </c>
      <c r="D333" t="s">
        <v>2140</v>
      </c>
      <c r="E333" t="s">
        <v>106</v>
      </c>
      <c r="F333" s="89">
        <v>45153</v>
      </c>
      <c r="G333" s="77">
        <v>269521.76</v>
      </c>
      <c r="H333" s="77">
        <v>0.22480600000000001</v>
      </c>
      <c r="I333" s="77">
        <v>0.60589999999999999</v>
      </c>
      <c r="J333" s="78">
        <f t="shared" si="5"/>
        <v>-3.5983315469921405E-4</v>
      </c>
      <c r="K333" s="78">
        <f>I333/'סכום נכסי הקרן'!$C$42</f>
        <v>1.3092485111295467E-6</v>
      </c>
    </row>
    <row r="334" spans="2:23">
      <c r="B334" t="s">
        <v>2725</v>
      </c>
      <c r="C334" t="s">
        <v>2726</v>
      </c>
      <c r="D334" t="s">
        <v>2140</v>
      </c>
      <c r="E334" t="s">
        <v>110</v>
      </c>
      <c r="F334" s="89">
        <v>45197</v>
      </c>
      <c r="G334" s="77">
        <v>183202.39</v>
      </c>
      <c r="H334" s="77">
        <v>-0.34626699999999999</v>
      </c>
      <c r="I334" s="77">
        <v>-0.63436999999999999</v>
      </c>
      <c r="J334" s="78">
        <f t="shared" si="5"/>
        <v>3.7674097763086388E-4</v>
      </c>
      <c r="K334" s="78">
        <f>I334/'סכום נכסי הקרן'!$C$42</f>
        <v>-1.3707674170741879E-6</v>
      </c>
    </row>
    <row r="335" spans="2:23">
      <c r="B335" t="s">
        <v>2727</v>
      </c>
      <c r="C335" t="s">
        <v>2728</v>
      </c>
      <c r="D335" t="s">
        <v>2140</v>
      </c>
      <c r="E335" t="s">
        <v>110</v>
      </c>
      <c r="F335" s="89">
        <v>45195</v>
      </c>
      <c r="G335" s="77">
        <v>1.313895</v>
      </c>
      <c r="H335" s="77">
        <v>0.410551</v>
      </c>
      <c r="I335" s="77">
        <v>5.3939999999999995E-6</v>
      </c>
      <c r="J335" s="78">
        <f t="shared" si="5"/>
        <v>-3.203399961128174E-9</v>
      </c>
      <c r="K335" s="78">
        <f>I335/'סכום נכסי הקרן'!$C$42</f>
        <v>1.1655531389722354E-11</v>
      </c>
      <c r="W335" s="95"/>
    </row>
    <row r="336" spans="2:23">
      <c r="B336" t="s">
        <v>2729</v>
      </c>
      <c r="C336" t="s">
        <v>2730</v>
      </c>
      <c r="D336" t="s">
        <v>2140</v>
      </c>
      <c r="E336" t="s">
        <v>110</v>
      </c>
      <c r="F336" s="89">
        <v>45195</v>
      </c>
      <c r="G336" s="77">
        <v>1.314203</v>
      </c>
      <c r="H336" s="77">
        <v>0.43388500000000002</v>
      </c>
      <c r="I336" s="77">
        <v>5.7019999999999998E-6</v>
      </c>
      <c r="J336" s="78">
        <f t="shared" si="5"/>
        <v>-3.3863156430020113E-9</v>
      </c>
      <c r="K336" s="78">
        <f>I336/'סכום נכסי הקרן'!$C$42</f>
        <v>1.2321067850240427E-11</v>
      </c>
      <c r="W336" s="95"/>
    </row>
    <row r="337" spans="2:23">
      <c r="B337" t="s">
        <v>2731</v>
      </c>
      <c r="C337" t="s">
        <v>2732</v>
      </c>
      <c r="D337" t="s">
        <v>2140</v>
      </c>
      <c r="E337" t="s">
        <v>110</v>
      </c>
      <c r="F337" s="89">
        <v>45187</v>
      </c>
      <c r="G337" s="77">
        <v>578493.15</v>
      </c>
      <c r="H337" s="77">
        <v>1.1333880000000001</v>
      </c>
      <c r="I337" s="77">
        <v>6.5565699999999998</v>
      </c>
      <c r="J337" s="78">
        <f t="shared" si="5"/>
        <v>-3.8938294555309885E-3</v>
      </c>
      <c r="K337" s="78">
        <f>I337/'סכום נכסי הקרן'!$C$42</f>
        <v>1.4167650619931757E-5</v>
      </c>
    </row>
    <row r="338" spans="2:23">
      <c r="B338" t="s">
        <v>2733</v>
      </c>
      <c r="C338" t="s">
        <v>2734</v>
      </c>
      <c r="D338" t="s">
        <v>2140</v>
      </c>
      <c r="E338" t="s">
        <v>110</v>
      </c>
      <c r="F338" s="89">
        <v>45181</v>
      </c>
      <c r="G338" s="77">
        <v>3.6626620000000001</v>
      </c>
      <c r="H338" s="77">
        <v>1.755172</v>
      </c>
      <c r="I338" s="77">
        <v>6.4286000000000001E-5</v>
      </c>
      <c r="J338" s="78">
        <f t="shared" si="5"/>
        <v>-3.8178303652407454E-8</v>
      </c>
      <c r="K338" s="78">
        <f>I338/'סכום נכסי הקרן'!$C$42</f>
        <v>1.3891128863917154E-10</v>
      </c>
      <c r="W338" s="95"/>
    </row>
    <row r="339" spans="2:23">
      <c r="B339" t="s">
        <v>2735</v>
      </c>
      <c r="C339" t="s">
        <v>2736</v>
      </c>
      <c r="D339" t="s">
        <v>2140</v>
      </c>
      <c r="E339" t="s">
        <v>110</v>
      </c>
      <c r="F339" s="89">
        <v>45181</v>
      </c>
      <c r="G339" s="77">
        <v>1.3321240000000001</v>
      </c>
      <c r="H339" s="77">
        <v>1.773339</v>
      </c>
      <c r="I339" s="77">
        <v>2.3623000000000001E-5</v>
      </c>
      <c r="J339" s="78">
        <f t="shared" si="5"/>
        <v>-1.4029276470472908E-8</v>
      </c>
      <c r="K339" s="78">
        <f>I339/'סכום נכסי הקרן'!$C$42</f>
        <v>5.1045350022137781E-11</v>
      </c>
      <c r="W339" s="95"/>
    </row>
    <row r="340" spans="2:23">
      <c r="B340" t="s">
        <v>2737</v>
      </c>
      <c r="C340" t="s">
        <v>2738</v>
      </c>
      <c r="D340" t="s">
        <v>2140</v>
      </c>
      <c r="E340" t="s">
        <v>110</v>
      </c>
      <c r="F340" s="89">
        <v>45176</v>
      </c>
      <c r="G340" s="77">
        <v>5.9948329999999999</v>
      </c>
      <c r="H340" s="77">
        <v>1.713722</v>
      </c>
      <c r="I340" s="77">
        <v>1.0273500000000001E-4</v>
      </c>
      <c r="J340" s="78">
        <f t="shared" si="5"/>
        <v>-6.1012475900352804E-8</v>
      </c>
      <c r="K340" s="78">
        <f>I340/'סכום נכסי הקרן'!$C$42</f>
        <v>2.2199314373806567E-10</v>
      </c>
      <c r="W340" s="95"/>
    </row>
    <row r="341" spans="2:23">
      <c r="B341" t="s">
        <v>2739</v>
      </c>
      <c r="C341" t="s">
        <v>2740</v>
      </c>
      <c r="D341" t="s">
        <v>2140</v>
      </c>
      <c r="E341" t="s">
        <v>110</v>
      </c>
      <c r="F341" s="89">
        <v>45181</v>
      </c>
      <c r="G341" s="77">
        <v>784093.92035699997</v>
      </c>
      <c r="H341" s="77">
        <v>1.782421</v>
      </c>
      <c r="I341" s="77">
        <v>13.975851263000001</v>
      </c>
      <c r="J341" s="78">
        <f t="shared" si="5"/>
        <v>-8.3000076738278354E-3</v>
      </c>
      <c r="K341" s="78">
        <f>I341/'סכום נכסי הקרן'!$C$42</f>
        <v>3.0199475916571621E-5</v>
      </c>
      <c r="W341" s="95"/>
    </row>
    <row r="342" spans="2:23">
      <c r="B342" t="s">
        <v>2739</v>
      </c>
      <c r="C342" t="s">
        <v>2741</v>
      </c>
      <c r="D342" t="s">
        <v>2140</v>
      </c>
      <c r="E342" t="s">
        <v>110</v>
      </c>
      <c r="F342" s="89">
        <v>45181</v>
      </c>
      <c r="G342" s="77">
        <v>22878.859756999998</v>
      </c>
      <c r="H342" s="77">
        <v>1.7824199999999999</v>
      </c>
      <c r="I342" s="77">
        <v>0.40779747900000002</v>
      </c>
      <c r="J342" s="78">
        <f t="shared" si="5"/>
        <v>-2.4218361668089868E-4</v>
      </c>
      <c r="K342" s="78">
        <f>I342/'סכום נכסי הקרן'!$C$42</f>
        <v>8.8118211292809479E-7</v>
      </c>
      <c r="W342" s="95"/>
    </row>
    <row r="343" spans="2:23">
      <c r="B343" t="s">
        <v>2742</v>
      </c>
      <c r="C343" t="s">
        <v>2743</v>
      </c>
      <c r="D343" t="s">
        <v>2140</v>
      </c>
      <c r="E343" t="s">
        <v>110</v>
      </c>
      <c r="F343" s="89">
        <v>45176</v>
      </c>
      <c r="G343" s="77">
        <v>1.895051</v>
      </c>
      <c r="H343" s="77">
        <v>1.7318929999999999</v>
      </c>
      <c r="I343" s="77">
        <v>3.2820000000000001E-5</v>
      </c>
      <c r="J343" s="78">
        <f t="shared" si="5"/>
        <v>-1.9491209997075764E-8</v>
      </c>
      <c r="K343" s="78">
        <f>I343/'סכום נכסי הקרן'!$C$42</f>
        <v>7.0918528033127125E-11</v>
      </c>
      <c r="W343" s="95"/>
    </row>
    <row r="344" spans="2:23">
      <c r="B344" t="s">
        <v>2744</v>
      </c>
      <c r="C344" t="s">
        <v>2745</v>
      </c>
      <c r="D344" t="s">
        <v>2140</v>
      </c>
      <c r="E344" t="s">
        <v>110</v>
      </c>
      <c r="F344" s="89">
        <v>45176</v>
      </c>
      <c r="G344" s="77">
        <v>338018.38627800002</v>
      </c>
      <c r="H344" s="77">
        <v>1.7318929999999999</v>
      </c>
      <c r="I344" s="77">
        <v>5.8541169409999991</v>
      </c>
      <c r="J344" s="78">
        <f t="shared" si="5"/>
        <v>-3.476655168935703E-3</v>
      </c>
      <c r="K344" s="78">
        <f>I344/'סכום נכסי הקרן'!$C$42</f>
        <v>1.2649767105103987E-5</v>
      </c>
      <c r="W344" s="95"/>
    </row>
    <row r="345" spans="2:23">
      <c r="B345" t="s">
        <v>2746</v>
      </c>
      <c r="C345" t="s">
        <v>2747</v>
      </c>
      <c r="D345" t="s">
        <v>2140</v>
      </c>
      <c r="E345" t="s">
        <v>110</v>
      </c>
      <c r="F345" s="89">
        <v>45175</v>
      </c>
      <c r="G345" s="77">
        <v>297775.13829899998</v>
      </c>
      <c r="H345" s="77">
        <v>1.9286909999999999</v>
      </c>
      <c r="I345" s="77">
        <v>5.7431622730000003</v>
      </c>
      <c r="J345" s="78">
        <f t="shared" si="5"/>
        <v>-3.4107611794736738E-3</v>
      </c>
      <c r="K345" s="78">
        <f>I345/'סכום נכסי הקרן'!$C$42</f>
        <v>1.2410012634264125E-5</v>
      </c>
      <c r="W345" s="95"/>
    </row>
    <row r="346" spans="2:23">
      <c r="B346" t="s">
        <v>2748</v>
      </c>
      <c r="C346" t="s">
        <v>2749</v>
      </c>
      <c r="D346" t="s">
        <v>2140</v>
      </c>
      <c r="E346" t="s">
        <v>110</v>
      </c>
      <c r="F346" s="89">
        <v>45183</v>
      </c>
      <c r="G346" s="77">
        <v>9.5147259999999996</v>
      </c>
      <c r="H346" s="77">
        <v>1.849523</v>
      </c>
      <c r="I346" s="77">
        <v>1.7597699999999999E-4</v>
      </c>
      <c r="J346" s="78">
        <f t="shared" si="5"/>
        <v>-1.0450958749711767E-7</v>
      </c>
      <c r="K346" s="78">
        <f>I346/'סכום נכסי הקרן'!$C$42</f>
        <v>3.8025684971619776E-10</v>
      </c>
      <c r="W346" s="95"/>
    </row>
    <row r="347" spans="2:23">
      <c r="B347" t="s">
        <v>2748</v>
      </c>
      <c r="C347" t="s">
        <v>2750</v>
      </c>
      <c r="D347" t="s">
        <v>2140</v>
      </c>
      <c r="E347" t="s">
        <v>110</v>
      </c>
      <c r="F347" s="89">
        <v>45183</v>
      </c>
      <c r="G347" s="77">
        <v>326346.72202699998</v>
      </c>
      <c r="H347" s="77">
        <v>1.849523</v>
      </c>
      <c r="I347" s="77">
        <v>6.0358561799999997</v>
      </c>
      <c r="J347" s="78">
        <f t="shared" si="5"/>
        <v>-3.5845868469386818E-3</v>
      </c>
      <c r="K347" s="78">
        <f>I347/'סכום נכסי הקרן'!$C$42</f>
        <v>1.3042475189069273E-5</v>
      </c>
      <c r="W347" s="95"/>
    </row>
    <row r="348" spans="2:23">
      <c r="B348" t="s">
        <v>2751</v>
      </c>
      <c r="C348" t="s">
        <v>2752</v>
      </c>
      <c r="D348" t="s">
        <v>2140</v>
      </c>
      <c r="E348" t="s">
        <v>110</v>
      </c>
      <c r="F348" s="89">
        <v>45183</v>
      </c>
      <c r="G348" s="77">
        <v>212193.07608399997</v>
      </c>
      <c r="H348" s="77">
        <v>1.849523</v>
      </c>
      <c r="I348" s="77">
        <v>3.9245587780000002</v>
      </c>
      <c r="J348" s="78">
        <f t="shared" si="5"/>
        <v>-2.3307251458825427E-3</v>
      </c>
      <c r="K348" s="78">
        <f>I348/'סכום נכסי הקרן'!$C$42</f>
        <v>8.4803147993677071E-6</v>
      </c>
      <c r="W348" s="95"/>
    </row>
    <row r="349" spans="2:23">
      <c r="B349" t="s">
        <v>2753</v>
      </c>
      <c r="C349" t="s">
        <v>2754</v>
      </c>
      <c r="D349" t="s">
        <v>2140</v>
      </c>
      <c r="E349" t="s">
        <v>110</v>
      </c>
      <c r="F349" s="89">
        <v>45183</v>
      </c>
      <c r="G349" s="77">
        <v>8.2210420000000006</v>
      </c>
      <c r="H349" s="77">
        <v>1.854052</v>
      </c>
      <c r="I349" s="77">
        <v>1.5242200000000001E-4</v>
      </c>
      <c r="J349" s="78">
        <f t="shared" si="5"/>
        <v>-9.052069500835717E-8</v>
      </c>
      <c r="K349" s="78">
        <f>I349/'סכום נכסי הקרן'!$C$42</f>
        <v>3.2935843631521334E-10</v>
      </c>
      <c r="W349" s="95"/>
    </row>
    <row r="350" spans="2:23">
      <c r="B350" t="s">
        <v>2755</v>
      </c>
      <c r="C350" t="s">
        <v>2756</v>
      </c>
      <c r="D350" t="s">
        <v>2140</v>
      </c>
      <c r="E350" t="s">
        <v>110</v>
      </c>
      <c r="F350" s="89">
        <v>45161</v>
      </c>
      <c r="G350" s="77">
        <v>1.6810890000000001</v>
      </c>
      <c r="H350" s="77">
        <v>2.7316560000000001</v>
      </c>
      <c r="I350" s="77">
        <v>4.5921999999999998E-5</v>
      </c>
      <c r="J350" s="78">
        <f t="shared" si="5"/>
        <v>-2.7272253061721913E-8</v>
      </c>
      <c r="K350" s="78">
        <f>I350/'סכום נכסי הקרן'!$C$42</f>
        <v>9.9229757597113455E-11</v>
      </c>
      <c r="W350" s="95"/>
    </row>
    <row r="351" spans="2:23">
      <c r="B351" t="s">
        <v>2757</v>
      </c>
      <c r="C351" t="s">
        <v>2758</v>
      </c>
      <c r="D351" t="s">
        <v>2140</v>
      </c>
      <c r="E351" t="s">
        <v>110</v>
      </c>
      <c r="F351" s="89">
        <v>45169</v>
      </c>
      <c r="G351" s="77">
        <v>1094562.3</v>
      </c>
      <c r="H351" s="77">
        <v>3.3701279999999998</v>
      </c>
      <c r="I351" s="77">
        <v>36.888150000000003</v>
      </c>
      <c r="J351" s="78">
        <f t="shared" si="5"/>
        <v>-2.1907211397124631E-2</v>
      </c>
      <c r="K351" s="78">
        <f>I351/'סכום נכסי הקרן'!$C$42</f>
        <v>7.9709119435258943E-5</v>
      </c>
    </row>
    <row r="352" spans="2:23">
      <c r="B352" t="s">
        <v>2759</v>
      </c>
      <c r="C352" t="s">
        <v>2760</v>
      </c>
      <c r="D352" t="s">
        <v>2140</v>
      </c>
      <c r="E352" t="s">
        <v>110</v>
      </c>
      <c r="F352" s="89">
        <v>45145</v>
      </c>
      <c r="G352" s="77">
        <v>2462383.7400000002</v>
      </c>
      <c r="H352" s="77">
        <v>4.3713389999999999</v>
      </c>
      <c r="I352" s="77">
        <v>107.63913000000001</v>
      </c>
      <c r="J352" s="78">
        <f t="shared" si="5"/>
        <v>-6.3924950844988976E-2</v>
      </c>
      <c r="K352" s="78">
        <f>I352/'סכום נכסי הקרן'!$C$42</f>
        <v>2.3259014803066468E-4</v>
      </c>
    </row>
    <row r="353" spans="2:23">
      <c r="B353" t="s">
        <v>2761</v>
      </c>
      <c r="C353" t="s">
        <v>2762</v>
      </c>
      <c r="D353" t="s">
        <v>2140</v>
      </c>
      <c r="E353" t="s">
        <v>110</v>
      </c>
      <c r="F353" s="89">
        <v>45145</v>
      </c>
      <c r="G353" s="77">
        <v>327235.59000000003</v>
      </c>
      <c r="H353" s="77">
        <v>4.37134</v>
      </c>
      <c r="I353" s="77">
        <v>14.30458</v>
      </c>
      <c r="J353" s="78">
        <f t="shared" si="5"/>
        <v>-8.4952337812300438E-3</v>
      </c>
      <c r="K353" s="78">
        <f>I353/'סכום נכסי הקרן'!$C$42</f>
        <v>3.0909803709083164E-5</v>
      </c>
    </row>
    <row r="354" spans="2:23">
      <c r="B354" t="s">
        <v>2763</v>
      </c>
      <c r="C354" t="s">
        <v>2764</v>
      </c>
      <c r="D354" t="s">
        <v>2140</v>
      </c>
      <c r="E354" t="s">
        <v>110</v>
      </c>
      <c r="F354" s="89">
        <v>45148</v>
      </c>
      <c r="G354" s="77">
        <v>174034.38230999999</v>
      </c>
      <c r="H354" s="77">
        <v>4.620209</v>
      </c>
      <c r="I354" s="77">
        <v>8.0407522959999991</v>
      </c>
      <c r="J354" s="78">
        <f t="shared" si="5"/>
        <v>-4.7752587305242254E-3</v>
      </c>
      <c r="K354" s="78">
        <f>I354/'סכום נכסי הקרן'!$C$42</f>
        <v>1.7374720204488336E-5</v>
      </c>
      <c r="W354" s="95"/>
    </row>
    <row r="355" spans="2:23">
      <c r="B355" t="s">
        <v>2765</v>
      </c>
      <c r="C355" t="s">
        <v>2766</v>
      </c>
      <c r="D355" t="s">
        <v>2140</v>
      </c>
      <c r="E355" t="s">
        <v>110</v>
      </c>
      <c r="F355" s="89">
        <v>45148</v>
      </c>
      <c r="G355" s="77">
        <v>1.3733359999999999</v>
      </c>
      <c r="H355" s="77">
        <v>4.7476659999999997</v>
      </c>
      <c r="I355" s="77">
        <v>6.5201000000000001E-5</v>
      </c>
      <c r="J355" s="78">
        <f t="shared" si="5"/>
        <v>-3.8721705759272912E-8</v>
      </c>
      <c r="K355" s="78">
        <f>I355/'סכום נכסי הקרן'!$C$42</f>
        <v>1.4088845052674958E-10</v>
      </c>
      <c r="W355" s="95"/>
    </row>
    <row r="356" spans="2:23">
      <c r="B356" t="s">
        <v>2765</v>
      </c>
      <c r="C356" t="s">
        <v>2767</v>
      </c>
      <c r="D356" t="s">
        <v>2140</v>
      </c>
      <c r="E356" t="s">
        <v>110</v>
      </c>
      <c r="F356" s="89">
        <v>45148</v>
      </c>
      <c r="G356" s="77">
        <v>139358.06281500001</v>
      </c>
      <c r="H356" s="77">
        <v>4.7476659999999997</v>
      </c>
      <c r="I356" s="77">
        <v>6.6162555249999997</v>
      </c>
      <c r="J356" s="78">
        <f t="shared" si="5"/>
        <v>-3.9292756195029787E-3</v>
      </c>
      <c r="K356" s="78">
        <f>I356/'סכום נכסי הקרן'!$C$42</f>
        <v>1.4296621051920923E-5</v>
      </c>
      <c r="W356" s="95"/>
    </row>
    <row r="357" spans="2:23">
      <c r="B357" t="s">
        <v>2768</v>
      </c>
      <c r="C357" t="s">
        <v>2769</v>
      </c>
      <c r="D357" t="s">
        <v>2140</v>
      </c>
      <c r="E357" t="s">
        <v>110</v>
      </c>
      <c r="F357" s="89">
        <v>45133</v>
      </c>
      <c r="G357" s="77">
        <v>2.0638649999999998</v>
      </c>
      <c r="H357" s="77">
        <v>4.992102</v>
      </c>
      <c r="I357" s="77">
        <v>1.0302999999999999E-4</v>
      </c>
      <c r="J357" s="78">
        <f t="shared" si="5"/>
        <v>-6.1187671115134544E-8</v>
      </c>
      <c r="K357" s="78">
        <f>I357/'סכום נכסי הקרן'!$C$42</f>
        <v>2.2263058937395146E-10</v>
      </c>
      <c r="W357" s="95"/>
    </row>
    <row r="358" spans="2:23">
      <c r="B358" t="s">
        <v>2770</v>
      </c>
      <c r="C358" t="s">
        <v>2771</v>
      </c>
      <c r="D358" t="s">
        <v>2140</v>
      </c>
      <c r="E358" t="s">
        <v>110</v>
      </c>
      <c r="F358" s="89">
        <v>45133</v>
      </c>
      <c r="G358" s="77">
        <v>8.7818889999999996</v>
      </c>
      <c r="H358" s="77">
        <v>5.0346070000000003</v>
      </c>
      <c r="I358" s="77">
        <v>4.4213400000000001E-4</v>
      </c>
      <c r="J358" s="78">
        <f t="shared" si="5"/>
        <v>-2.6257546132989325E-7</v>
      </c>
      <c r="K358" s="78">
        <f>I358/'סכום נכסי הקרן'!$C$42</f>
        <v>9.5537758907369366E-10</v>
      </c>
      <c r="W358" s="95"/>
    </row>
    <row r="359" spans="2:23">
      <c r="B359" t="s">
        <v>2772</v>
      </c>
      <c r="C359" t="s">
        <v>2773</v>
      </c>
      <c r="D359" t="s">
        <v>2140</v>
      </c>
      <c r="E359" t="s">
        <v>110</v>
      </c>
      <c r="F359" s="89">
        <v>45133</v>
      </c>
      <c r="G359" s="77">
        <v>419045.31170800002</v>
      </c>
      <c r="H359" s="77">
        <v>5.0346070000000003</v>
      </c>
      <c r="I359" s="77">
        <v>21.097285046</v>
      </c>
      <c r="J359" s="78">
        <f t="shared" si="5"/>
        <v>-1.2529299609986357E-2</v>
      </c>
      <c r="K359" s="78">
        <f>I359/'סכום נכסי הקרן'!$C$42</f>
        <v>4.5587702649531525E-5</v>
      </c>
      <c r="W359" s="95"/>
    </row>
    <row r="360" spans="2:23">
      <c r="B360" t="s">
        <v>2774</v>
      </c>
      <c r="C360" t="s">
        <v>2775</v>
      </c>
      <c r="D360" t="s">
        <v>2140</v>
      </c>
      <c r="E360" t="s">
        <v>110</v>
      </c>
      <c r="F360" s="89">
        <v>45133</v>
      </c>
      <c r="G360" s="77">
        <v>558737.08097300003</v>
      </c>
      <c r="H360" s="77">
        <v>5.0363069999999999</v>
      </c>
      <c r="I360" s="77">
        <v>28.13971209</v>
      </c>
      <c r="J360" s="78">
        <f t="shared" si="5"/>
        <v>-1.6711670859337044E-2</v>
      </c>
      <c r="K360" s="78">
        <f>I360/'סכום נכסי הקרן'!$C$42</f>
        <v>6.0805209040182541E-5</v>
      </c>
      <c r="W360" s="95"/>
    </row>
    <row r="361" spans="2:23">
      <c r="B361" t="s">
        <v>2776</v>
      </c>
      <c r="C361" t="s">
        <v>2777</v>
      </c>
      <c r="D361" t="s">
        <v>2140</v>
      </c>
      <c r="E361" t="s">
        <v>110</v>
      </c>
      <c r="F361" s="89">
        <v>45127</v>
      </c>
      <c r="G361" s="77">
        <v>2.8022809999999998</v>
      </c>
      <c r="H361" s="77">
        <v>6.2519559999999998</v>
      </c>
      <c r="I361" s="77">
        <v>1.7519699999999998E-4</v>
      </c>
      <c r="J361" s="78">
        <f t="shared" si="5"/>
        <v>-1.04046359471593E-7</v>
      </c>
      <c r="K361" s="78">
        <f>I361/'סכום נכסי הקרן'!$C$42</f>
        <v>3.7857140023826234E-10</v>
      </c>
      <c r="W361" s="95"/>
    </row>
    <row r="362" spans="2:23">
      <c r="B362" t="s">
        <v>2776</v>
      </c>
      <c r="C362" t="s">
        <v>2778</v>
      </c>
      <c r="D362" t="s">
        <v>2140</v>
      </c>
      <c r="E362" t="s">
        <v>110</v>
      </c>
      <c r="F362" s="89">
        <v>45127</v>
      </c>
      <c r="G362" s="77">
        <v>808416.49609399994</v>
      </c>
      <c r="H362" s="77">
        <v>6.2519559999999998</v>
      </c>
      <c r="I362" s="77">
        <v>50.541844024</v>
      </c>
      <c r="J362" s="78">
        <f t="shared" si="5"/>
        <v>-3.0015895658477537E-2</v>
      </c>
      <c r="K362" s="78">
        <f>I362/'סכום נכסי הקרן'!$C$42</f>
        <v>1.0921246746684895E-4</v>
      </c>
      <c r="W362" s="95"/>
    </row>
    <row r="363" spans="2:23">
      <c r="B363" t="s">
        <v>2779</v>
      </c>
      <c r="C363" t="s">
        <v>2780</v>
      </c>
      <c r="D363" t="s">
        <v>2140</v>
      </c>
      <c r="E363" t="s">
        <v>110</v>
      </c>
      <c r="F363" s="89">
        <v>45127</v>
      </c>
      <c r="G363" s="77">
        <v>0.63580599999999998</v>
      </c>
      <c r="H363" s="77">
        <v>6.2519559999999998</v>
      </c>
      <c r="I363" s="77">
        <v>3.9750000000000004E-5</v>
      </c>
      <c r="J363" s="78">
        <f t="shared" si="5"/>
        <v>-2.3606812839237105E-8</v>
      </c>
      <c r="K363" s="78">
        <f>I363/'סכום נכסי הקרן'!$C$42</f>
        <v>8.5893098394783765E-11</v>
      </c>
      <c r="W363" s="95"/>
    </row>
    <row r="364" spans="2:23">
      <c r="B364" t="s">
        <v>2781</v>
      </c>
      <c r="C364" t="s">
        <v>2782</v>
      </c>
      <c r="D364" t="s">
        <v>2140</v>
      </c>
      <c r="E364" t="s">
        <v>110</v>
      </c>
      <c r="F364" s="89">
        <v>45127</v>
      </c>
      <c r="G364" s="77">
        <v>4.8764669999999999</v>
      </c>
      <c r="H364" s="77">
        <v>6.2851059999999999</v>
      </c>
      <c r="I364" s="77">
        <v>3.0649099999999999E-4</v>
      </c>
      <c r="J364" s="78">
        <f t="shared" si="5"/>
        <v>-1.8201951380907215E-7</v>
      </c>
      <c r="K364" s="78">
        <f>I364/'סכום נכסי הקרן'!$C$42</f>
        <v>6.6227576402806709E-10</v>
      </c>
      <c r="W364" s="95"/>
    </row>
    <row r="365" spans="2:23">
      <c r="B365" t="s">
        <v>2783</v>
      </c>
      <c r="C365" t="s">
        <v>2784</v>
      </c>
      <c r="D365" t="s">
        <v>2140</v>
      </c>
      <c r="E365" t="s">
        <v>113</v>
      </c>
      <c r="F365" s="89">
        <v>45197</v>
      </c>
      <c r="G365" s="77">
        <v>514931.15</v>
      </c>
      <c r="H365" s="77">
        <v>-0.48575800000000002</v>
      </c>
      <c r="I365" s="77">
        <v>-2.5013200000000002</v>
      </c>
      <c r="J365" s="78">
        <f t="shared" si="5"/>
        <v>1.4854891343657999E-3</v>
      </c>
      <c r="K365" s="78">
        <f>I365/'סכום נכסי הקרן'!$C$42</f>
        <v>-5.4049339591657997E-6</v>
      </c>
    </row>
    <row r="366" spans="2:23">
      <c r="B366" t="s">
        <v>2785</v>
      </c>
      <c r="C366" t="s">
        <v>2786</v>
      </c>
      <c r="D366" t="s">
        <v>2140</v>
      </c>
      <c r="E366" t="s">
        <v>113</v>
      </c>
      <c r="F366" s="89">
        <v>45195</v>
      </c>
      <c r="G366" s="77">
        <v>1.1270519999999999</v>
      </c>
      <c r="H366" s="77">
        <v>-0.19239300000000001</v>
      </c>
      <c r="I366" s="77">
        <v>-2.1679999999999998E-6</v>
      </c>
      <c r="J366" s="78">
        <f t="shared" si="5"/>
        <v>1.2875363581249317E-9</v>
      </c>
      <c r="K366" s="78">
        <f>I366/'סכום נכסי הקרן'!$C$42</f>
        <v>-4.6846852155947468E-12</v>
      </c>
      <c r="W366" s="95"/>
    </row>
    <row r="367" spans="2:23">
      <c r="B367" t="s">
        <v>2787</v>
      </c>
      <c r="C367" t="s">
        <v>2788</v>
      </c>
      <c r="D367" t="s">
        <v>2140</v>
      </c>
      <c r="E367" t="s">
        <v>113</v>
      </c>
      <c r="F367" s="89">
        <v>45153</v>
      </c>
      <c r="G367" s="77">
        <v>4.688618</v>
      </c>
      <c r="H367" s="77">
        <v>3.6715019999999998</v>
      </c>
      <c r="I367" s="77">
        <v>1.7214299999999998E-4</v>
      </c>
      <c r="J367" s="78">
        <f t="shared" si="5"/>
        <v>-1.0223264358703879E-7</v>
      </c>
      <c r="K367" s="78">
        <f>I367/'סכום נכסי הקרן'!$C$42</f>
        <v>3.7197221728234615E-10</v>
      </c>
      <c r="W367" s="95"/>
    </row>
    <row r="368" spans="2:23">
      <c r="B368" t="s">
        <v>2789</v>
      </c>
      <c r="C368" t="s">
        <v>2790</v>
      </c>
      <c r="D368" t="s">
        <v>2140</v>
      </c>
      <c r="E368" t="s">
        <v>113</v>
      </c>
      <c r="F368" s="89">
        <v>45153</v>
      </c>
      <c r="G368" s="77">
        <v>1.563002</v>
      </c>
      <c r="H368" s="77">
        <v>3.6794720000000001</v>
      </c>
      <c r="I368" s="77">
        <v>5.750999999999999E-5</v>
      </c>
      <c r="J368" s="78">
        <f t="shared" si="5"/>
        <v>-3.4154158651183028E-8</v>
      </c>
      <c r="K368" s="78">
        <f>I368/'סכום נכסי הקרן'!$C$42</f>
        <v>1.2426948650777392E-10</v>
      </c>
      <c r="W368" s="95"/>
    </row>
    <row r="369" spans="2:23">
      <c r="B369" t="s">
        <v>2791</v>
      </c>
      <c r="C369" t="s">
        <v>2792</v>
      </c>
      <c r="D369" t="s">
        <v>2140</v>
      </c>
      <c r="E369" t="s">
        <v>113</v>
      </c>
      <c r="F369" s="89">
        <v>45152</v>
      </c>
      <c r="G369" s="77">
        <v>243971.859983</v>
      </c>
      <c r="H369" s="77">
        <v>3.685997</v>
      </c>
      <c r="I369" s="77">
        <v>8.9927944869999994</v>
      </c>
      <c r="J369" s="78">
        <f t="shared" si="5"/>
        <v>-5.3406595309769111E-3</v>
      </c>
      <c r="K369" s="78">
        <f>I369/'סכום נכסי הקרן'!$C$42</f>
        <v>1.9431924068326036E-5</v>
      </c>
      <c r="W369" s="95"/>
    </row>
    <row r="370" spans="2:23">
      <c r="B370" t="s">
        <v>2793</v>
      </c>
      <c r="C370" t="s">
        <v>2794</v>
      </c>
      <c r="D370" t="s">
        <v>2140</v>
      </c>
      <c r="E370" t="s">
        <v>113</v>
      </c>
      <c r="F370" s="89">
        <v>45153</v>
      </c>
      <c r="G370" s="77">
        <v>3.3609840000000002</v>
      </c>
      <c r="H370" s="77">
        <v>3.6946500000000002</v>
      </c>
      <c r="I370" s="77">
        <v>1.24177E-4</v>
      </c>
      <c r="J370" s="78">
        <f t="shared" si="5"/>
        <v>-7.3746495545608689E-8</v>
      </c>
      <c r="K370" s="78">
        <f>I370/'סכום נכסי הקרן'!$C$42</f>
        <v>2.6832571771997642E-10</v>
      </c>
      <c r="W370" s="95"/>
    </row>
    <row r="371" spans="2:23">
      <c r="B371" t="s">
        <v>2795</v>
      </c>
      <c r="C371" t="s">
        <v>2796</v>
      </c>
      <c r="D371" t="s">
        <v>2140</v>
      </c>
      <c r="E371" t="s">
        <v>113</v>
      </c>
      <c r="F371" s="89">
        <v>45113</v>
      </c>
      <c r="G371" s="77">
        <v>57691.776814999997</v>
      </c>
      <c r="H371" s="77">
        <v>3.8126630000000001</v>
      </c>
      <c r="I371" s="77">
        <v>2.199592939</v>
      </c>
      <c r="J371" s="78">
        <f t="shared" si="5"/>
        <v>-1.3062988385781249E-3</v>
      </c>
      <c r="K371" s="78">
        <f>I371/'סכום נכסי הקרן'!$C$42</f>
        <v>4.7529522701383297E-6</v>
      </c>
      <c r="W371" s="95"/>
    </row>
    <row r="372" spans="2:23">
      <c r="B372" t="s">
        <v>2795</v>
      </c>
      <c r="C372" t="s">
        <v>2797</v>
      </c>
      <c r="D372" t="s">
        <v>2140</v>
      </c>
      <c r="E372" t="s">
        <v>113</v>
      </c>
      <c r="F372" s="89">
        <v>45113</v>
      </c>
      <c r="G372" s="77">
        <v>1821668.58</v>
      </c>
      <c r="H372" s="77">
        <v>3.8126630000000001</v>
      </c>
      <c r="I372" s="77">
        <v>69.454080000000005</v>
      </c>
      <c r="J372" s="78">
        <f t="shared" si="5"/>
        <v>-4.1247533773117004E-2</v>
      </c>
      <c r="K372" s="78">
        <f>I372/'סכום נכסי הקרן'!$C$42</f>
        <v>1.5007864471343858E-4</v>
      </c>
    </row>
    <row r="373" spans="2:23">
      <c r="B373" t="s">
        <v>2795</v>
      </c>
      <c r="C373" t="s">
        <v>2798</v>
      </c>
      <c r="D373" t="s">
        <v>2140</v>
      </c>
      <c r="E373" t="s">
        <v>113</v>
      </c>
      <c r="F373" s="89">
        <v>45113</v>
      </c>
      <c r="G373" s="77">
        <v>3.7377799999999994</v>
      </c>
      <c r="H373" s="77">
        <v>3.8126630000000001</v>
      </c>
      <c r="I373" s="77">
        <v>1.42509E-4</v>
      </c>
      <c r="J373" s="78">
        <f t="shared" si="5"/>
        <v>-8.4633541909606042E-8</v>
      </c>
      <c r="K373" s="78">
        <f>I373/'סכום נכסי הקרן'!$C$42</f>
        <v>3.0793810211678588E-10</v>
      </c>
      <c r="W373" s="95"/>
    </row>
    <row r="374" spans="2:23">
      <c r="B374" t="s">
        <v>2795</v>
      </c>
      <c r="C374" t="s">
        <v>2799</v>
      </c>
      <c r="D374" t="s">
        <v>2140</v>
      </c>
      <c r="E374" t="s">
        <v>113</v>
      </c>
      <c r="F374" s="89">
        <v>45113</v>
      </c>
      <c r="G374" s="77">
        <v>1216238.8500000001</v>
      </c>
      <c r="H374" s="77">
        <v>3.8126630000000001</v>
      </c>
      <c r="I374" s="77">
        <v>46.371089999999995</v>
      </c>
      <c r="J374" s="78">
        <f t="shared" si="5"/>
        <v>-2.7538959566828152E-2</v>
      </c>
      <c r="K374" s="78">
        <f>I374/'סכום נכסי הקרן'!$C$42</f>
        <v>1.0020016593819806E-4</v>
      </c>
    </row>
    <row r="375" spans="2:23">
      <c r="B375" t="s">
        <v>2800</v>
      </c>
      <c r="C375" t="s">
        <v>2801</v>
      </c>
      <c r="D375" t="s">
        <v>2140</v>
      </c>
      <c r="E375" t="s">
        <v>113</v>
      </c>
      <c r="F375" s="89">
        <v>45113</v>
      </c>
      <c r="G375" s="77">
        <v>3.9129550000000002</v>
      </c>
      <c r="H375" s="77">
        <v>3.8285580000000001</v>
      </c>
      <c r="I375" s="77">
        <v>1.4981E-4</v>
      </c>
      <c r="J375" s="78">
        <f t="shared" si="5"/>
        <v>-8.8969475004933593E-8</v>
      </c>
      <c r="K375" s="78">
        <f>I375/'סכום נכסי הקרן'!$C$42</f>
        <v>3.2371434139679384E-10</v>
      </c>
      <c r="W375" s="95"/>
    </row>
    <row r="376" spans="2:23">
      <c r="B376" t="s">
        <v>2802</v>
      </c>
      <c r="C376" t="s">
        <v>2803</v>
      </c>
      <c r="D376" t="s">
        <v>2140</v>
      </c>
      <c r="E376" t="s">
        <v>113</v>
      </c>
      <c r="F376" s="89">
        <v>45113</v>
      </c>
      <c r="G376" s="77">
        <v>5.4795600000000002</v>
      </c>
      <c r="H376" s="77">
        <v>3.853526</v>
      </c>
      <c r="I376" s="77">
        <v>2.1115600000000002E-4</v>
      </c>
      <c r="J376" s="78">
        <f t="shared" si="5"/>
        <v>-1.2540176533036352E-7</v>
      </c>
      <c r="K376" s="78">
        <f>I376/'סכום נכסי הקרן'!$C$42</f>
        <v>4.5627278200374747E-10</v>
      </c>
      <c r="W376" s="95"/>
    </row>
    <row r="377" spans="2:23">
      <c r="B377" t="s">
        <v>2804</v>
      </c>
      <c r="C377" t="s">
        <v>2805</v>
      </c>
      <c r="D377" t="s">
        <v>2140</v>
      </c>
      <c r="E377" t="s">
        <v>106</v>
      </c>
      <c r="F377" s="89">
        <v>45141</v>
      </c>
      <c r="G377" s="77">
        <v>2.502796</v>
      </c>
      <c r="H377" s="77">
        <v>4.9148449999999997</v>
      </c>
      <c r="I377" s="77">
        <v>1.2300899999999999E-4</v>
      </c>
      <c r="J377" s="78">
        <f t="shared" si="5"/>
        <v>-7.3052841271489721E-8</v>
      </c>
      <c r="K377" s="78">
        <f>I377/'סכום נכסי הקרן'!$C$42</f>
        <v>2.658018651684014E-10</v>
      </c>
      <c r="W377" s="95"/>
    </row>
    <row r="378" spans="2:23" s="96" customFormat="1">
      <c r="B378" s="79" t="s">
        <v>1875</v>
      </c>
      <c r="C378" s="79"/>
      <c r="D378" s="79"/>
      <c r="E378" s="79"/>
      <c r="F378" s="98"/>
      <c r="G378" s="81"/>
      <c r="H378" s="81"/>
      <c r="I378" s="81">
        <v>-38.756221426000003</v>
      </c>
      <c r="J378" s="80">
        <f t="shared" si="5"/>
        <v>2.3016625548669508E-2</v>
      </c>
      <c r="K378" s="80">
        <f>I378/'סכום נכסי הקרן'!$C$42</f>
        <v>-8.3745709191281634E-5</v>
      </c>
    </row>
    <row r="379" spans="2:23">
      <c r="B379" t="s">
        <v>2806</v>
      </c>
      <c r="C379" t="s">
        <v>2807</v>
      </c>
      <c r="D379" t="s">
        <v>2140</v>
      </c>
      <c r="E379" t="s">
        <v>102</v>
      </c>
      <c r="F379" s="89">
        <v>45119</v>
      </c>
      <c r="G379" s="77">
        <v>1032053.4</v>
      </c>
      <c r="H379" s="77">
        <v>-2.955406</v>
      </c>
      <c r="I379" s="77">
        <v>-30.501368106999998</v>
      </c>
      <c r="J379" s="78">
        <f t="shared" si="5"/>
        <v>1.8114216056418227E-2</v>
      </c>
      <c r="K379" s="78">
        <f>I379/'סכום נכסי הקרן'!$C$42</f>
        <v>-6.5908352502894841E-5</v>
      </c>
      <c r="W379" s="95"/>
    </row>
    <row r="380" spans="2:23">
      <c r="B380" t="s">
        <v>2808</v>
      </c>
      <c r="C380" t="s">
        <v>2809</v>
      </c>
      <c r="D380" t="s">
        <v>2140</v>
      </c>
      <c r="E380" t="s">
        <v>102</v>
      </c>
      <c r="F380" s="89">
        <v>45196</v>
      </c>
      <c r="G380" s="77">
        <v>516026.7</v>
      </c>
      <c r="H380" s="77">
        <v>-0.97551600000000005</v>
      </c>
      <c r="I380" s="77">
        <v>-5.0339230230000007</v>
      </c>
      <c r="J380" s="78">
        <f t="shared" si="5"/>
        <v>2.9895566956248468E-3</v>
      </c>
      <c r="K380" s="78">
        <f>I380/'סכום נכסי הקרן'!$C$42</f>
        <v>-1.087746529625928E-5</v>
      </c>
      <c r="W380" s="95"/>
    </row>
    <row r="381" spans="2:23">
      <c r="B381" t="s">
        <v>2810</v>
      </c>
      <c r="C381" t="s">
        <v>2811</v>
      </c>
      <c r="D381" t="s">
        <v>2140</v>
      </c>
      <c r="E381" t="s">
        <v>102</v>
      </c>
      <c r="F381" s="89">
        <v>45196</v>
      </c>
      <c r="G381" s="77">
        <v>516026.7</v>
      </c>
      <c r="H381" s="77">
        <v>-0.62417900000000004</v>
      </c>
      <c r="I381" s="77">
        <v>-3.2209302960000001</v>
      </c>
      <c r="J381" s="78">
        <f t="shared" si="5"/>
        <v>1.9128527966264291E-3</v>
      </c>
      <c r="K381" s="78">
        <f>I381/'סכום נכסי הקרן'!$C$42</f>
        <v>-6.9598913921274964E-6</v>
      </c>
      <c r="W381" s="95"/>
    </row>
    <row r="382" spans="2:23">
      <c r="B382" s="79" t="s">
        <v>909</v>
      </c>
      <c r="C382" s="16"/>
      <c r="D382" s="16"/>
      <c r="F382" s="95"/>
      <c r="G382" s="81"/>
      <c r="I382" s="81">
        <v>0</v>
      </c>
      <c r="J382" s="80">
        <f t="shared" si="5"/>
        <v>0</v>
      </c>
      <c r="K382" s="80">
        <f>I382/'סכום נכסי הקרן'!$C$42</f>
        <v>0</v>
      </c>
    </row>
    <row r="383" spans="2:23">
      <c r="B383" t="s">
        <v>208</v>
      </c>
      <c r="C383" t="s">
        <v>208</v>
      </c>
      <c r="D383" t="s">
        <v>208</v>
      </c>
      <c r="E383" t="s">
        <v>208</v>
      </c>
      <c r="F383" s="95"/>
      <c r="G383" s="87">
        <v>0</v>
      </c>
      <c r="H383" s="87">
        <v>0</v>
      </c>
      <c r="I383" s="87">
        <v>0</v>
      </c>
      <c r="J383" s="92">
        <f t="shared" si="5"/>
        <v>0</v>
      </c>
      <c r="K383" s="92">
        <f>I383/'סכום נכסי הקרן'!$C$42</f>
        <v>0</v>
      </c>
    </row>
    <row r="384" spans="2:23" s="96" customFormat="1">
      <c r="B384" s="79" t="s">
        <v>2812</v>
      </c>
      <c r="C384" s="79"/>
      <c r="D384" s="79"/>
      <c r="E384" s="79"/>
      <c r="F384" s="99"/>
      <c r="G384" s="81"/>
      <c r="H384" s="81"/>
      <c r="I384" s="81">
        <f>I385+I395+I397+I399</f>
        <v>-8.1075166480000007</v>
      </c>
      <c r="J384" s="80">
        <f t="shared" si="5"/>
        <v>4.8149088830272942E-3</v>
      </c>
      <c r="K384" s="80">
        <f>I384/'סכום נכסי הקרן'!$C$42</f>
        <v>-1.751898679708205E-5</v>
      </c>
    </row>
    <row r="385" spans="2:23" s="96" customFormat="1">
      <c r="B385" s="79" t="s">
        <v>1873</v>
      </c>
      <c r="F385" s="99"/>
      <c r="G385" s="81"/>
      <c r="I385" s="81">
        <v>2.8271439999999998E-3</v>
      </c>
      <c r="J385" s="80">
        <f t="shared" si="5"/>
        <v>-1.6789901705049592E-6</v>
      </c>
      <c r="K385" s="80">
        <f>I385/'סכום נכסי הקרן'!$C$42</f>
        <v>6.1089851010873592E-9</v>
      </c>
    </row>
    <row r="386" spans="2:23">
      <c r="B386" t="s">
        <v>2813</v>
      </c>
      <c r="C386" t="s">
        <v>2814</v>
      </c>
      <c r="D386" t="s">
        <v>2140</v>
      </c>
      <c r="E386" t="s">
        <v>198</v>
      </c>
      <c r="F386" s="89">
        <v>44909</v>
      </c>
      <c r="G386" s="87">
        <v>10.708047000000001</v>
      </c>
      <c r="H386" s="87">
        <v>16.011657</v>
      </c>
      <c r="I386" s="87">
        <v>1.7145359999999998E-3</v>
      </c>
      <c r="J386" s="92">
        <f t="shared" si="5"/>
        <v>-1.0182322127832507E-6</v>
      </c>
      <c r="K386" s="92">
        <f>I386/'סכום נכסי הקרן'!$C$42</f>
        <v>3.7048253924377094E-9</v>
      </c>
      <c r="W386" s="95"/>
    </row>
    <row r="387" spans="2:23">
      <c r="B387" t="s">
        <v>2815</v>
      </c>
      <c r="C387" t="s">
        <v>2816</v>
      </c>
      <c r="D387" t="s">
        <v>2140</v>
      </c>
      <c r="E387" t="s">
        <v>106</v>
      </c>
      <c r="F387" s="89">
        <v>44868</v>
      </c>
      <c r="G387" s="87">
        <v>6.9325670000000006</v>
      </c>
      <c r="H387" s="87">
        <v>-5.1919750000000002</v>
      </c>
      <c r="I387" s="87">
        <v>-3.5993700000000006E-4</v>
      </c>
      <c r="J387" s="92">
        <f t="shared" si="5"/>
        <v>2.1376013567085498E-7</v>
      </c>
      <c r="K387" s="92">
        <f>I387/'סכום נכסי הקרן'!$C$42</f>
        <v>-7.7776362658926514E-10</v>
      </c>
      <c r="W387" s="95"/>
    </row>
    <row r="388" spans="2:23">
      <c r="B388" t="s">
        <v>2817</v>
      </c>
      <c r="C388" t="s">
        <v>2818</v>
      </c>
      <c r="D388" t="s">
        <v>2140</v>
      </c>
      <c r="E388" t="s">
        <v>106</v>
      </c>
      <c r="F388" s="89">
        <v>44972</v>
      </c>
      <c r="G388" s="87">
        <v>30.695010000000003</v>
      </c>
      <c r="H388" s="87">
        <v>-3.8236110000000001</v>
      </c>
      <c r="I388" s="87">
        <v>-1.1736580000000002E-3</v>
      </c>
      <c r="J388" s="92">
        <f t="shared" si="5"/>
        <v>6.970144589502727E-7</v>
      </c>
      <c r="K388" s="92">
        <f>I388/'סכום נכסי הקרן'!$C$42</f>
        <v>-2.5360785427880535E-9</v>
      </c>
      <c r="W388" s="95"/>
    </row>
    <row r="389" spans="2:23">
      <c r="B389" t="s">
        <v>2819</v>
      </c>
      <c r="C389" t="s">
        <v>2820</v>
      </c>
      <c r="D389" t="s">
        <v>2140</v>
      </c>
      <c r="E389" t="s">
        <v>198</v>
      </c>
      <c r="F389" s="89">
        <v>44972</v>
      </c>
      <c r="G389" s="87">
        <v>14.487145</v>
      </c>
      <c r="H389" s="87">
        <v>19.851614999999999</v>
      </c>
      <c r="I389" s="87">
        <v>2.8759320000000003E-3</v>
      </c>
      <c r="J389" s="92">
        <f t="shared" si="5"/>
        <v>-1.7079644896194426E-6</v>
      </c>
      <c r="K389" s="92">
        <f>I389/'סכום נכסי הקרן'!$C$42</f>
        <v>6.214407805099554E-9</v>
      </c>
      <c r="W389" s="95"/>
    </row>
    <row r="390" spans="2:23">
      <c r="B390" t="s">
        <v>2821</v>
      </c>
      <c r="C390" t="s">
        <v>2822</v>
      </c>
      <c r="D390" t="s">
        <v>2140</v>
      </c>
      <c r="E390" t="s">
        <v>106</v>
      </c>
      <c r="F390" s="89">
        <v>45068</v>
      </c>
      <c r="G390" s="87">
        <v>3.0892740000000005</v>
      </c>
      <c r="H390" s="87">
        <v>3.9851939999999999</v>
      </c>
      <c r="I390" s="87">
        <v>1.2311400000000001E-4</v>
      </c>
      <c r="J390" s="92">
        <f t="shared" si="5"/>
        <v>-7.3115198890310355E-8</v>
      </c>
      <c r="K390" s="92">
        <f>I390/'סכום נכסי הקרן'!$C$42</f>
        <v>2.6602875259812351E-10</v>
      </c>
      <c r="W390" s="95"/>
    </row>
    <row r="391" spans="2:23">
      <c r="B391" t="s">
        <v>2817</v>
      </c>
      <c r="C391" t="s">
        <v>2823</v>
      </c>
      <c r="D391" t="s">
        <v>2140</v>
      </c>
      <c r="E391" t="s">
        <v>106</v>
      </c>
      <c r="F391" s="89">
        <v>45069</v>
      </c>
      <c r="G391" s="87">
        <v>24.363377</v>
      </c>
      <c r="H391" s="87">
        <v>2.4742760000000001</v>
      </c>
      <c r="I391" s="87">
        <v>6.0281700000000007E-4</v>
      </c>
      <c r="J391" s="92">
        <f t="shared" si="5"/>
        <v>-3.5800221623422372E-7</v>
      </c>
      <c r="K391" s="92">
        <f>I391/'סכום נכסי הקרן'!$C$42</f>
        <v>1.302586664026374E-9</v>
      </c>
      <c r="W391" s="95"/>
    </row>
    <row r="392" spans="2:23">
      <c r="B392" t="s">
        <v>2819</v>
      </c>
      <c r="C392" t="s">
        <v>2824</v>
      </c>
      <c r="D392" t="s">
        <v>2140</v>
      </c>
      <c r="E392" t="s">
        <v>198</v>
      </c>
      <c r="F392" s="89">
        <v>45082</v>
      </c>
      <c r="G392" s="87">
        <v>7.5601319999999994</v>
      </c>
      <c r="H392" s="87">
        <v>6.7531949999999998</v>
      </c>
      <c r="I392" s="87">
        <v>5.1054999999999991E-4</v>
      </c>
      <c r="J392" s="92">
        <f t="shared" si="5"/>
        <v>-3.032064979892453E-7</v>
      </c>
      <c r="K392" s="92">
        <f>I392/'סכום נכסי הקרן'!$C$42</f>
        <v>1.1032131166152665E-9</v>
      </c>
      <c r="W392" s="95"/>
    </row>
    <row r="393" spans="2:23">
      <c r="B393" t="s">
        <v>2817</v>
      </c>
      <c r="C393" t="s">
        <v>2825</v>
      </c>
      <c r="D393" t="s">
        <v>2140</v>
      </c>
      <c r="E393" t="s">
        <v>106</v>
      </c>
      <c r="F393" s="89">
        <v>45153</v>
      </c>
      <c r="G393" s="87">
        <v>32.670557000000002</v>
      </c>
      <c r="H393" s="87">
        <v>-3.5906829999999998</v>
      </c>
      <c r="I393" s="87">
        <v>-1.173096E-3</v>
      </c>
      <c r="J393" s="92">
        <f t="shared" si="5"/>
        <v>6.9668069721906125E-7</v>
      </c>
      <c r="K393" s="92">
        <f>I393/'סכום נכסי הקרן'!$C$42</f>
        <v>-2.5348641548308743E-9</v>
      </c>
      <c r="W393" s="95"/>
    </row>
    <row r="394" spans="2:23">
      <c r="B394" t="s">
        <v>2826</v>
      </c>
      <c r="C394" t="s">
        <v>2827</v>
      </c>
      <c r="D394" t="s">
        <v>2140</v>
      </c>
      <c r="E394" t="s">
        <v>106</v>
      </c>
      <c r="F394" s="89">
        <v>45126</v>
      </c>
      <c r="G394" s="87">
        <v>4.1630880000000001</v>
      </c>
      <c r="H394" s="87">
        <v>-7.0407929999999999</v>
      </c>
      <c r="I394" s="87">
        <v>-2.9311399999999997E-4</v>
      </c>
      <c r="J394" s="92">
        <f t="shared" si="5"/>
        <v>1.7407515317132435E-7</v>
      </c>
      <c r="K394" s="92">
        <f>I394/'סכום נכסי הקרן'!$C$42</f>
        <v>-6.3337030548147533E-10</v>
      </c>
      <c r="W394" s="95"/>
    </row>
    <row r="395" spans="2:23">
      <c r="B395" s="79" t="s">
        <v>1876</v>
      </c>
      <c r="C395" s="16"/>
      <c r="D395" s="16"/>
      <c r="G395" s="81"/>
      <c r="I395" s="81">
        <v>0</v>
      </c>
      <c r="J395" s="80">
        <f t="shared" si="5"/>
        <v>0</v>
      </c>
      <c r="K395" s="80">
        <f>I395/'סכום נכסי הקרן'!$C$42</f>
        <v>0</v>
      </c>
    </row>
    <row r="396" spans="2:23">
      <c r="B396" t="s">
        <v>208</v>
      </c>
      <c r="C396" t="s">
        <v>208</v>
      </c>
      <c r="D396" t="s">
        <v>208</v>
      </c>
      <c r="E396" t="s">
        <v>208</v>
      </c>
      <c r="G396" s="87">
        <v>0</v>
      </c>
      <c r="H396" s="87">
        <v>0</v>
      </c>
      <c r="I396" s="87">
        <v>0</v>
      </c>
      <c r="J396" s="92">
        <f t="shared" ref="J396:J400" si="6">I396/$I$11</f>
        <v>0</v>
      </c>
      <c r="K396" s="92">
        <f>I396/'סכום נכסי הקרן'!$C$42</f>
        <v>0</v>
      </c>
    </row>
    <row r="397" spans="2:23" s="96" customFormat="1">
      <c r="B397" s="79" t="s">
        <v>1875</v>
      </c>
      <c r="F397" s="99"/>
      <c r="G397" s="81"/>
      <c r="I397" s="81">
        <v>-8.1103437920000001</v>
      </c>
      <c r="J397" s="80">
        <f t="shared" si="6"/>
        <v>4.8165878731977994E-3</v>
      </c>
      <c r="K397" s="80">
        <f>I397/'סכום נכסי הקרן'!$C$42</f>
        <v>-1.7525095782183135E-5</v>
      </c>
    </row>
    <row r="398" spans="2:23">
      <c r="B398" t="s">
        <v>2828</v>
      </c>
      <c r="C398" t="s">
        <v>2829</v>
      </c>
      <c r="D398" t="s">
        <v>2140</v>
      </c>
      <c r="E398" t="s">
        <v>106</v>
      </c>
      <c r="F398" s="89">
        <v>45195</v>
      </c>
      <c r="G398" s="87">
        <v>1869393.2875689999</v>
      </c>
      <c r="H398" s="87">
        <v>-0.43384899999999998</v>
      </c>
      <c r="I398" s="87">
        <v>-8.1103437920000001</v>
      </c>
      <c r="J398" s="92">
        <f t="shared" si="6"/>
        <v>4.8165878731977994E-3</v>
      </c>
      <c r="K398" s="92">
        <f>I398/'סכום נכסי הקרן'!$C$42</f>
        <v>-1.7525095782183135E-5</v>
      </c>
    </row>
    <row r="399" spans="2:23">
      <c r="B399" s="79" t="s">
        <v>909</v>
      </c>
      <c r="C399" s="16"/>
      <c r="D399" s="16"/>
      <c r="G399" s="81"/>
      <c r="I399" s="81">
        <v>0</v>
      </c>
      <c r="J399" s="80">
        <f t="shared" si="6"/>
        <v>0</v>
      </c>
      <c r="K399" s="80">
        <f>I399/'סכום נכסי הקרן'!$C$42</f>
        <v>0</v>
      </c>
    </row>
    <row r="400" spans="2:23">
      <c r="B400" t="s">
        <v>208</v>
      </c>
      <c r="C400" t="s">
        <v>208</v>
      </c>
      <c r="D400" t="s">
        <v>208</v>
      </c>
      <c r="E400" t="s">
        <v>208</v>
      </c>
      <c r="G400" s="87">
        <v>0</v>
      </c>
      <c r="H400" s="87">
        <v>0</v>
      </c>
      <c r="I400" s="87">
        <v>0</v>
      </c>
      <c r="J400" s="92">
        <f t="shared" si="6"/>
        <v>0</v>
      </c>
      <c r="K400" s="92">
        <f>I400/'סכום נכסי הקרן'!$C$42</f>
        <v>0</v>
      </c>
    </row>
    <row r="401" spans="2:6">
      <c r="C401" s="16"/>
      <c r="D401" s="16"/>
      <c r="F401" s="95"/>
    </row>
    <row r="402" spans="2:6">
      <c r="C402" s="16"/>
      <c r="D402" s="16"/>
      <c r="F402" s="95"/>
    </row>
    <row r="403" spans="2:6">
      <c r="C403" s="16"/>
      <c r="D403" s="16"/>
      <c r="F403" s="95"/>
    </row>
    <row r="404" spans="2:6">
      <c r="B404" s="101" t="s">
        <v>222</v>
      </c>
      <c r="C404" s="16"/>
      <c r="D404" s="16"/>
      <c r="F404" s="95"/>
    </row>
    <row r="405" spans="2:6">
      <c r="B405" s="101" t="s">
        <v>316</v>
      </c>
      <c r="C405" s="16"/>
      <c r="D405" s="16"/>
      <c r="F405" s="95"/>
    </row>
    <row r="406" spans="2:6">
      <c r="B406" s="100" t="s">
        <v>317</v>
      </c>
      <c r="C406" s="16"/>
      <c r="D406" s="16"/>
      <c r="F406" s="95"/>
    </row>
    <row r="407" spans="2:6">
      <c r="B407" s="100" t="s">
        <v>318</v>
      </c>
      <c r="C407" s="16"/>
      <c r="D407" s="16"/>
      <c r="F407" s="95"/>
    </row>
    <row r="408" spans="2:6">
      <c r="C408" s="16"/>
      <c r="D408" s="16"/>
      <c r="F408" s="95"/>
    </row>
    <row r="409" spans="2:6">
      <c r="C409" s="16"/>
      <c r="D409" s="16"/>
      <c r="F409" s="95"/>
    </row>
    <row r="410" spans="2:6">
      <c r="C410" s="16"/>
      <c r="D410" s="16"/>
      <c r="F410" s="95"/>
    </row>
    <row r="411" spans="2:6">
      <c r="C411" s="16"/>
      <c r="D411" s="16"/>
      <c r="F411" s="95"/>
    </row>
    <row r="412" spans="2:6">
      <c r="C412" s="16"/>
      <c r="D412" s="16"/>
      <c r="F412" s="95"/>
    </row>
    <row r="413" spans="2:6">
      <c r="C413" s="16"/>
      <c r="D413" s="16"/>
      <c r="F413" s="95"/>
    </row>
    <row r="414" spans="2:6">
      <c r="C414" s="16"/>
      <c r="D414" s="16"/>
      <c r="F414" s="95"/>
    </row>
    <row r="415" spans="2:6">
      <c r="C415" s="16"/>
      <c r="D415" s="16"/>
      <c r="F415" s="95"/>
    </row>
    <row r="416" spans="2:6">
      <c r="C416" s="16"/>
      <c r="D416" s="16"/>
      <c r="F416" s="95"/>
    </row>
    <row r="417" spans="3:6">
      <c r="C417" s="16"/>
      <c r="D417" s="16"/>
      <c r="F417" s="95"/>
    </row>
    <row r="418" spans="3:6">
      <c r="C418" s="16"/>
      <c r="D418" s="16"/>
      <c r="F418" s="95"/>
    </row>
    <row r="419" spans="3:6">
      <c r="C419" s="16"/>
      <c r="D419" s="16"/>
      <c r="F419" s="95"/>
    </row>
    <row r="420" spans="3:6">
      <c r="C420" s="16"/>
      <c r="D420" s="16"/>
      <c r="F420" s="95"/>
    </row>
    <row r="421" spans="3:6">
      <c r="C421" s="16"/>
      <c r="D421" s="16"/>
      <c r="F421" s="95"/>
    </row>
    <row r="422" spans="3:6">
      <c r="C422" s="16"/>
      <c r="D422" s="16"/>
      <c r="F422" s="95"/>
    </row>
    <row r="423" spans="3:6">
      <c r="C423" s="16"/>
      <c r="D423" s="16"/>
      <c r="F423" s="95"/>
    </row>
    <row r="424" spans="3:6">
      <c r="C424" s="16"/>
      <c r="D424" s="16"/>
      <c r="F424" s="95"/>
    </row>
    <row r="425" spans="3:6">
      <c r="C425" s="16"/>
      <c r="D425" s="16"/>
      <c r="F425" s="95"/>
    </row>
    <row r="426" spans="3:6">
      <c r="C426" s="16"/>
      <c r="D426" s="16"/>
      <c r="F426" s="95"/>
    </row>
    <row r="427" spans="3:6">
      <c r="C427" s="16"/>
      <c r="D427" s="16"/>
      <c r="F427" s="95"/>
    </row>
    <row r="428" spans="3:6">
      <c r="C428" s="16"/>
      <c r="D428" s="16"/>
      <c r="F428" s="95"/>
    </row>
    <row r="429" spans="3:6">
      <c r="C429" s="16"/>
      <c r="D429" s="16"/>
      <c r="F429" s="95"/>
    </row>
    <row r="430" spans="3:6">
      <c r="C430" s="16"/>
      <c r="D430" s="16"/>
      <c r="F430" s="95"/>
    </row>
    <row r="431" spans="3:6">
      <c r="C431" s="16"/>
      <c r="D431" s="16"/>
      <c r="F431" s="95"/>
    </row>
    <row r="432" spans="3:6">
      <c r="C432" s="16"/>
      <c r="D432" s="16"/>
      <c r="F432" s="95"/>
    </row>
    <row r="433" spans="3:6">
      <c r="C433" s="16"/>
      <c r="D433" s="16"/>
      <c r="F433" s="95"/>
    </row>
    <row r="434" spans="3:6">
      <c r="C434" s="16"/>
      <c r="D434" s="16"/>
      <c r="F434" s="95"/>
    </row>
    <row r="435" spans="3:6">
      <c r="C435" s="16"/>
      <c r="D435" s="16"/>
      <c r="F435" s="95"/>
    </row>
    <row r="436" spans="3:6">
      <c r="C436" s="16"/>
      <c r="D436" s="16"/>
      <c r="F436" s="95"/>
    </row>
    <row r="437" spans="3:6">
      <c r="C437" s="16"/>
      <c r="D437" s="16"/>
      <c r="F437" s="95"/>
    </row>
    <row r="438" spans="3:6">
      <c r="C438" s="16"/>
      <c r="D438" s="16"/>
      <c r="F438" s="95"/>
    </row>
    <row r="439" spans="3:6">
      <c r="C439" s="16"/>
      <c r="D439" s="16"/>
    </row>
    <row r="440" spans="3:6">
      <c r="C440" s="16"/>
      <c r="D440" s="16"/>
    </row>
    <row r="441" spans="3:6">
      <c r="C441" s="16"/>
      <c r="D441" s="16"/>
    </row>
    <row r="442" spans="3:6">
      <c r="C442" s="16"/>
      <c r="D442" s="16"/>
    </row>
    <row r="443" spans="3:6">
      <c r="C443" s="16"/>
      <c r="D443" s="16"/>
    </row>
    <row r="444" spans="3:6">
      <c r="C444" s="16"/>
      <c r="D444" s="16"/>
    </row>
    <row r="445" spans="3:6">
      <c r="C445" s="16"/>
      <c r="D445" s="16"/>
    </row>
    <row r="446" spans="3:6">
      <c r="C446" s="16"/>
      <c r="D446" s="16"/>
    </row>
    <row r="447" spans="3:6">
      <c r="C447" s="16"/>
      <c r="D447" s="16"/>
    </row>
    <row r="448" spans="3:6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</sheetData>
  <autoFilter ref="A8:AW400" xr:uid="{00000000-0001-0000-1300-000000000000}"/>
  <mergeCells count="2">
    <mergeCell ref="B6:K6"/>
    <mergeCell ref="B7:K7"/>
  </mergeCells>
  <dataValidations count="1">
    <dataValidation allowBlank="1" showInputMessage="1" showErrorMessage="1" sqref="A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2"/>
  <sheetViews>
    <sheetView rightToLeft="1" workbookViewId="0">
      <selection activeCell="H11" sqref="H11:Q11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s="82">
        <v>45197</v>
      </c>
    </row>
    <row r="2" spans="2:78">
      <c r="B2" s="2" t="s">
        <v>1</v>
      </c>
      <c r="C2" s="12" t="s">
        <v>2085</v>
      </c>
    </row>
    <row r="3" spans="2:78">
      <c r="B3" s="2" t="s">
        <v>2</v>
      </c>
      <c r="C3" s="26" t="s">
        <v>2086</v>
      </c>
    </row>
    <row r="4" spans="2:78">
      <c r="B4" s="2" t="s">
        <v>3</v>
      </c>
      <c r="C4" s="83" t="s">
        <v>196</v>
      </c>
    </row>
    <row r="6" spans="2:78" ht="26.25" customHeight="1">
      <c r="B6" s="117" t="s">
        <v>136</v>
      </c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9"/>
    </row>
    <row r="7" spans="2:78" ht="26.25" customHeight="1">
      <c r="B7" s="117" t="s">
        <v>144</v>
      </c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9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186</v>
      </c>
      <c r="M8" s="28" t="s">
        <v>187</v>
      </c>
      <c r="N8" s="28" t="s">
        <v>5</v>
      </c>
      <c r="O8" s="28" t="s">
        <v>73</v>
      </c>
      <c r="P8" s="28" t="s">
        <v>57</v>
      </c>
      <c r="Q8" s="36" t="s">
        <v>182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183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5">
        <v>0</v>
      </c>
      <c r="I11" s="7"/>
      <c r="J11" s="7"/>
      <c r="K11" s="76">
        <v>0</v>
      </c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202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1888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208</v>
      </c>
      <c r="C14" t="s">
        <v>208</v>
      </c>
      <c r="D14" s="16"/>
      <c r="E14" t="s">
        <v>208</v>
      </c>
      <c r="H14" s="77">
        <v>0</v>
      </c>
      <c r="I14" t="s">
        <v>208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1889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208</v>
      </c>
      <c r="C16" t="s">
        <v>208</v>
      </c>
      <c r="D16" s="16"/>
      <c r="E16" t="s">
        <v>208</v>
      </c>
      <c r="H16" s="77">
        <v>0</v>
      </c>
      <c r="I16" t="s">
        <v>208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1890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1891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208</v>
      </c>
      <c r="C19" t="s">
        <v>208</v>
      </c>
      <c r="D19" s="16"/>
      <c r="E19" t="s">
        <v>208</v>
      </c>
      <c r="H19" s="77">
        <v>0</v>
      </c>
      <c r="I19" t="s">
        <v>208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1892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208</v>
      </c>
      <c r="C21" t="s">
        <v>208</v>
      </c>
      <c r="D21" s="16"/>
      <c r="E21" t="s">
        <v>208</v>
      </c>
      <c r="H21" s="77">
        <v>0</v>
      </c>
      <c r="I21" t="s">
        <v>208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1893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208</v>
      </c>
      <c r="C23" t="s">
        <v>208</v>
      </c>
      <c r="D23" s="16"/>
      <c r="E23" t="s">
        <v>208</v>
      </c>
      <c r="H23" s="77">
        <v>0</v>
      </c>
      <c r="I23" t="s">
        <v>208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1894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208</v>
      </c>
      <c r="C25" t="s">
        <v>208</v>
      </c>
      <c r="D25" s="16"/>
      <c r="E25" t="s">
        <v>208</v>
      </c>
      <c r="H25" s="77">
        <v>0</v>
      </c>
      <c r="I25" t="s">
        <v>208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220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1888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208</v>
      </c>
      <c r="C28" t="s">
        <v>208</v>
      </c>
      <c r="D28" s="16"/>
      <c r="E28" t="s">
        <v>208</v>
      </c>
      <c r="H28" s="77">
        <v>0</v>
      </c>
      <c r="I28" t="s">
        <v>208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1889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208</v>
      </c>
      <c r="C30" t="s">
        <v>208</v>
      </c>
      <c r="D30" s="16"/>
      <c r="E30" t="s">
        <v>208</v>
      </c>
      <c r="H30" s="77">
        <v>0</v>
      </c>
      <c r="I30" t="s">
        <v>208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1890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1891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208</v>
      </c>
      <c r="C33" t="s">
        <v>208</v>
      </c>
      <c r="D33" s="16"/>
      <c r="E33" t="s">
        <v>208</v>
      </c>
      <c r="H33" s="77">
        <v>0</v>
      </c>
      <c r="I33" t="s">
        <v>208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1892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208</v>
      </c>
      <c r="C35" t="s">
        <v>208</v>
      </c>
      <c r="D35" s="16"/>
      <c r="E35" t="s">
        <v>208</v>
      </c>
      <c r="H35" s="77">
        <v>0</v>
      </c>
      <c r="I35" t="s">
        <v>208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1893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208</v>
      </c>
      <c r="C37" t="s">
        <v>208</v>
      </c>
      <c r="D37" s="16"/>
      <c r="E37" t="s">
        <v>208</v>
      </c>
      <c r="H37" s="77">
        <v>0</v>
      </c>
      <c r="I37" t="s">
        <v>208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1894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208</v>
      </c>
      <c r="C39" t="s">
        <v>208</v>
      </c>
      <c r="D39" s="16"/>
      <c r="E39" t="s">
        <v>208</v>
      </c>
      <c r="H39" s="77">
        <v>0</v>
      </c>
      <c r="I39" t="s">
        <v>208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222</v>
      </c>
      <c r="D40" s="16"/>
    </row>
    <row r="41" spans="2:17">
      <c r="B41" t="s">
        <v>316</v>
      </c>
      <c r="D41" s="16"/>
    </row>
    <row r="42" spans="2:17">
      <c r="B42" t="s">
        <v>317</v>
      </c>
      <c r="D42" s="16"/>
    </row>
    <row r="43" spans="2:17">
      <c r="B43" t="s">
        <v>318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A1:BH419"/>
  <sheetViews>
    <sheetView rightToLeft="1" topLeftCell="A195" workbookViewId="0">
      <selection activeCell="H226" sqref="H226"/>
    </sheetView>
  </sheetViews>
  <sheetFormatPr defaultColWidth="9.140625" defaultRowHeight="18"/>
  <cols>
    <col min="1" max="1" width="10.7109375" style="15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1:60">
      <c r="B1" s="2" t="s">
        <v>0</v>
      </c>
      <c r="C1" s="82">
        <v>45197</v>
      </c>
    </row>
    <row r="2" spans="1:60">
      <c r="B2" s="2" t="s">
        <v>1</v>
      </c>
      <c r="C2" s="12" t="s">
        <v>2085</v>
      </c>
    </row>
    <row r="3" spans="1:60">
      <c r="B3" s="2" t="s">
        <v>2</v>
      </c>
      <c r="C3" s="26" t="s">
        <v>2086</v>
      </c>
    </row>
    <row r="4" spans="1:60">
      <c r="B4" s="2" t="s">
        <v>3</v>
      </c>
      <c r="C4" s="83" t="s">
        <v>196</v>
      </c>
    </row>
    <row r="5" spans="1:60">
      <c r="B5" s="2"/>
      <c r="C5" s="2"/>
    </row>
    <row r="6" spans="1:60">
      <c r="B6" s="2"/>
      <c r="C6" s="2"/>
    </row>
    <row r="7" spans="1:60" ht="26.25" customHeight="1">
      <c r="A7" s="16"/>
      <c r="B7" s="117" t="s">
        <v>145</v>
      </c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9"/>
    </row>
    <row r="8" spans="1:60" s="19" customFormat="1" ht="63">
      <c r="A8" s="28"/>
      <c r="B8" s="4" t="s">
        <v>96</v>
      </c>
      <c r="C8" s="28" t="s">
        <v>146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195</v>
      </c>
      <c r="K8" s="28" t="s">
        <v>53</v>
      </c>
      <c r="L8" s="18" t="s">
        <v>147</v>
      </c>
      <c r="M8" s="29" t="s">
        <v>55</v>
      </c>
      <c r="N8" s="28" t="s">
        <v>186</v>
      </c>
      <c r="O8" s="28" t="s">
        <v>187</v>
      </c>
      <c r="P8" s="28" t="s">
        <v>5</v>
      </c>
      <c r="Q8" s="28" t="s">
        <v>57</v>
      </c>
      <c r="R8" s="36" t="s">
        <v>182</v>
      </c>
      <c r="S8" s="16"/>
      <c r="T8" s="16"/>
      <c r="U8" s="16"/>
      <c r="V8" s="16"/>
      <c r="BG8" s="19" t="s">
        <v>148</v>
      </c>
      <c r="BH8" s="19" t="s">
        <v>102</v>
      </c>
    </row>
    <row r="9" spans="1:60" s="19" customFormat="1" ht="24" customHeight="1">
      <c r="A9" s="21"/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183</v>
      </c>
      <c r="O9" s="21"/>
      <c r="P9" s="21" t="s">
        <v>184</v>
      </c>
      <c r="Q9" s="31" t="s">
        <v>7</v>
      </c>
      <c r="R9" s="45" t="s">
        <v>7</v>
      </c>
      <c r="S9" s="16"/>
      <c r="T9" s="16"/>
      <c r="U9" s="16"/>
      <c r="V9" s="16"/>
      <c r="BG9" s="19" t="s">
        <v>149</v>
      </c>
      <c r="BH9" s="19" t="s">
        <v>106</v>
      </c>
    </row>
    <row r="10" spans="1:60" s="23" customFormat="1" ht="18" customHeight="1">
      <c r="A10" s="18"/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150</v>
      </c>
      <c r="BH10" s="23" t="s">
        <v>110</v>
      </c>
    </row>
    <row r="11" spans="1:60" s="23" customFormat="1" ht="18" customHeight="1">
      <c r="A11" s="18"/>
      <c r="B11" s="24" t="s">
        <v>151</v>
      </c>
      <c r="C11" s="18"/>
      <c r="D11" s="18"/>
      <c r="E11" s="18"/>
      <c r="F11" s="18"/>
      <c r="G11" s="18"/>
      <c r="H11" s="18"/>
      <c r="I11" s="75">
        <v>4.0999999999999996</v>
      </c>
      <c r="J11" s="18"/>
      <c r="K11" s="18"/>
      <c r="L11" s="18"/>
      <c r="M11" s="76">
        <v>6.0299999999999999E-2</v>
      </c>
      <c r="N11" s="75">
        <v>50086011.390000001</v>
      </c>
      <c r="O11" s="7"/>
      <c r="P11" s="75">
        <v>69392.74050632352</v>
      </c>
      <c r="Q11" s="76">
        <v>1</v>
      </c>
      <c r="R11" s="76">
        <v>0.14990000000000001</v>
      </c>
      <c r="S11" s="16"/>
      <c r="T11" s="16"/>
      <c r="U11" s="16"/>
      <c r="V11" s="16"/>
      <c r="BG11" s="16" t="s">
        <v>123</v>
      </c>
      <c r="BH11" s="23" t="s">
        <v>113</v>
      </c>
    </row>
    <row r="12" spans="1:60">
      <c r="B12" s="79" t="s">
        <v>202</v>
      </c>
      <c r="I12" s="81">
        <v>5.16</v>
      </c>
      <c r="M12" s="80">
        <v>5.3199999999999997E-2</v>
      </c>
      <c r="N12" s="81">
        <v>40414746.670000002</v>
      </c>
      <c r="P12" s="81">
        <v>44604.54452927794</v>
      </c>
      <c r="Q12" s="80">
        <v>0.64280000000000004</v>
      </c>
      <c r="R12" s="80">
        <v>9.64E-2</v>
      </c>
    </row>
    <row r="13" spans="1:60">
      <c r="B13" s="79" t="s">
        <v>2029</v>
      </c>
      <c r="I13" s="81">
        <v>0</v>
      </c>
      <c r="M13" s="80">
        <v>0</v>
      </c>
      <c r="N13" s="81">
        <v>0</v>
      </c>
      <c r="P13" s="81">
        <v>0</v>
      </c>
      <c r="Q13" s="80">
        <v>0</v>
      </c>
      <c r="R13" s="80">
        <v>0</v>
      </c>
    </row>
    <row r="14" spans="1:60">
      <c r="A14" s="102"/>
      <c r="B14" t="s">
        <v>208</v>
      </c>
      <c r="D14" s="102">
        <v>0</v>
      </c>
      <c r="F14" t="s">
        <v>208</v>
      </c>
      <c r="I14" s="87">
        <v>0</v>
      </c>
      <c r="J14" t="s">
        <v>208</v>
      </c>
      <c r="K14" t="s">
        <v>208</v>
      </c>
      <c r="L14" s="92">
        <v>0</v>
      </c>
      <c r="M14" s="92">
        <v>0</v>
      </c>
      <c r="N14" s="87">
        <v>0</v>
      </c>
      <c r="O14" s="87">
        <v>0</v>
      </c>
      <c r="P14" s="87">
        <v>0</v>
      </c>
      <c r="Q14" s="92">
        <v>0</v>
      </c>
      <c r="R14" s="92">
        <v>0</v>
      </c>
    </row>
    <row r="15" spans="1:60">
      <c r="B15" s="79" t="s">
        <v>2030</v>
      </c>
      <c r="I15" s="81">
        <v>7.06</v>
      </c>
      <c r="M15" s="80">
        <v>4.6600000000000003E-2</v>
      </c>
      <c r="N15" s="81">
        <v>7526892.9500000002</v>
      </c>
      <c r="P15" s="81">
        <v>7882.2374978879116</v>
      </c>
      <c r="Q15" s="80">
        <v>0.11360000000000001</v>
      </c>
      <c r="R15" s="80">
        <v>1.7000000000000001E-2</v>
      </c>
    </row>
    <row r="16" spans="1:60">
      <c r="A16" s="102"/>
      <c r="B16" t="s">
        <v>2855</v>
      </c>
      <c r="C16" t="s">
        <v>2031</v>
      </c>
      <c r="D16" s="102">
        <v>9676</v>
      </c>
      <c r="E16"/>
      <c r="F16" t="s">
        <v>2919</v>
      </c>
      <c r="G16" s="89">
        <v>45107</v>
      </c>
      <c r="H16" t="s">
        <v>209</v>
      </c>
      <c r="I16" s="87">
        <v>8.82</v>
      </c>
      <c r="J16" t="s">
        <v>123</v>
      </c>
      <c r="K16" t="s">
        <v>102</v>
      </c>
      <c r="L16" s="92">
        <v>7.1300000000000002E-2</v>
      </c>
      <c r="M16" s="92">
        <v>7.1400000000000005E-2</v>
      </c>
      <c r="N16" s="87">
        <v>330461.71999999997</v>
      </c>
      <c r="O16" s="87">
        <v>105.7</v>
      </c>
      <c r="P16" s="87">
        <v>349.29803803999999</v>
      </c>
      <c r="Q16" s="92">
        <v>5.0000000000000001E-3</v>
      </c>
      <c r="R16" s="92">
        <v>8.0000000000000004E-4</v>
      </c>
      <c r="W16" s="95"/>
    </row>
    <row r="17" spans="1:23">
      <c r="A17" s="102"/>
      <c r="B17" t="s">
        <v>2855</v>
      </c>
      <c r="C17" t="s">
        <v>2031</v>
      </c>
      <c r="D17" s="102">
        <v>9677</v>
      </c>
      <c r="E17"/>
      <c r="F17" t="s">
        <v>2919</v>
      </c>
      <c r="G17" s="89">
        <v>45107</v>
      </c>
      <c r="H17" t="s">
        <v>209</v>
      </c>
      <c r="I17" s="87">
        <v>8.33</v>
      </c>
      <c r="J17" t="s">
        <v>123</v>
      </c>
      <c r="K17" t="s">
        <v>102</v>
      </c>
      <c r="L17" s="92">
        <v>7.2999999999999995E-2</v>
      </c>
      <c r="M17" s="92">
        <v>7.3200000000000001E-2</v>
      </c>
      <c r="N17" s="87">
        <v>24895.47</v>
      </c>
      <c r="O17" s="87">
        <v>99.78</v>
      </c>
      <c r="P17" s="87">
        <v>24.840699965999999</v>
      </c>
      <c r="Q17" s="92">
        <v>4.0000000000000002E-4</v>
      </c>
      <c r="R17" s="92">
        <v>1E-4</v>
      </c>
      <c r="W17" s="95"/>
    </row>
    <row r="18" spans="1:23">
      <c r="A18" s="102"/>
      <c r="B18" t="s">
        <v>2855</v>
      </c>
      <c r="C18" t="s">
        <v>2031</v>
      </c>
      <c r="D18" s="102">
        <v>9678</v>
      </c>
      <c r="E18"/>
      <c r="F18" t="s">
        <v>2919</v>
      </c>
      <c r="G18" s="89">
        <v>45107</v>
      </c>
      <c r="H18" t="s">
        <v>209</v>
      </c>
      <c r="I18" s="87">
        <v>8.9600000000000009</v>
      </c>
      <c r="J18" t="s">
        <v>123</v>
      </c>
      <c r="K18" t="s">
        <v>102</v>
      </c>
      <c r="L18" s="92">
        <v>7.1499999999999994E-2</v>
      </c>
      <c r="M18" s="92">
        <v>7.1400000000000005E-2</v>
      </c>
      <c r="N18" s="87">
        <v>434653.14</v>
      </c>
      <c r="O18" s="87">
        <v>105.86</v>
      </c>
      <c r="P18" s="87">
        <v>460.123814004</v>
      </c>
      <c r="Q18" s="92">
        <v>6.6E-3</v>
      </c>
      <c r="R18" s="92">
        <v>1E-3</v>
      </c>
      <c r="W18" s="95"/>
    </row>
    <row r="19" spans="1:23">
      <c r="A19" s="102"/>
      <c r="B19" t="s">
        <v>2855</v>
      </c>
      <c r="C19" t="s">
        <v>2031</v>
      </c>
      <c r="D19" s="102">
        <v>9675</v>
      </c>
      <c r="E19"/>
      <c r="F19" t="s">
        <v>2919</v>
      </c>
      <c r="G19" s="89">
        <v>45107</v>
      </c>
      <c r="H19" t="s">
        <v>209</v>
      </c>
      <c r="I19" s="87">
        <v>7.55</v>
      </c>
      <c r="J19" t="s">
        <v>123</v>
      </c>
      <c r="K19" t="s">
        <v>102</v>
      </c>
      <c r="L19" s="92">
        <v>6.5199999999999994E-2</v>
      </c>
      <c r="M19" s="92">
        <v>6.5199999999999994E-2</v>
      </c>
      <c r="N19" s="87">
        <v>199022.09</v>
      </c>
      <c r="O19" s="87">
        <v>84.21</v>
      </c>
      <c r="P19" s="87">
        <v>167.59650198899999</v>
      </c>
      <c r="Q19" s="92">
        <v>2.3999999999999998E-3</v>
      </c>
      <c r="R19" s="92">
        <v>4.0000000000000002E-4</v>
      </c>
      <c r="W19" s="95"/>
    </row>
    <row r="20" spans="1:23">
      <c r="A20" s="102"/>
      <c r="B20" t="s">
        <v>2855</v>
      </c>
      <c r="C20" t="s">
        <v>2031</v>
      </c>
      <c r="D20" s="102">
        <v>9672</v>
      </c>
      <c r="E20"/>
      <c r="F20" t="s">
        <v>2919</v>
      </c>
      <c r="G20" s="89">
        <v>45107</v>
      </c>
      <c r="H20" t="s">
        <v>209</v>
      </c>
      <c r="I20" s="87">
        <v>11.19</v>
      </c>
      <c r="J20" t="s">
        <v>123</v>
      </c>
      <c r="K20" t="s">
        <v>102</v>
      </c>
      <c r="L20" s="92">
        <v>3.5499999999999997E-2</v>
      </c>
      <c r="M20" s="92">
        <v>3.5499999999999997E-2</v>
      </c>
      <c r="N20" s="87">
        <v>14437.6</v>
      </c>
      <c r="O20" s="87">
        <v>140.37</v>
      </c>
      <c r="P20" s="87">
        <v>20.266059120000001</v>
      </c>
      <c r="Q20" s="92">
        <v>2.9999999999999997E-4</v>
      </c>
      <c r="R20" s="92">
        <v>0</v>
      </c>
      <c r="W20" s="95"/>
    </row>
    <row r="21" spans="1:23">
      <c r="A21" s="102"/>
      <c r="B21" t="s">
        <v>2855</v>
      </c>
      <c r="C21" t="s">
        <v>2031</v>
      </c>
      <c r="D21" s="102">
        <v>9673</v>
      </c>
      <c r="E21"/>
      <c r="F21" t="s">
        <v>2919</v>
      </c>
      <c r="G21" s="89">
        <v>45107</v>
      </c>
      <c r="H21" t="s">
        <v>209</v>
      </c>
      <c r="I21" s="87">
        <v>10.39</v>
      </c>
      <c r="J21" t="s">
        <v>123</v>
      </c>
      <c r="K21" t="s">
        <v>102</v>
      </c>
      <c r="L21" s="92">
        <v>3.3300000000000003E-2</v>
      </c>
      <c r="M21" s="92">
        <v>3.3399999999999999E-2</v>
      </c>
      <c r="N21" s="87">
        <v>73117.41</v>
      </c>
      <c r="O21" s="87">
        <v>138.09</v>
      </c>
      <c r="P21" s="87">
        <v>100.967831469</v>
      </c>
      <c r="Q21" s="92">
        <v>1.5E-3</v>
      </c>
      <c r="R21" s="92">
        <v>2.0000000000000001E-4</v>
      </c>
      <c r="W21" s="95"/>
    </row>
    <row r="22" spans="1:23">
      <c r="A22" s="102"/>
      <c r="B22" t="s">
        <v>2855</v>
      </c>
      <c r="C22" t="s">
        <v>2031</v>
      </c>
      <c r="D22" s="102">
        <v>9674</v>
      </c>
      <c r="E22"/>
      <c r="F22" t="s">
        <v>2919</v>
      </c>
      <c r="G22" s="89">
        <v>45107</v>
      </c>
      <c r="H22" t="s">
        <v>209</v>
      </c>
      <c r="I22" s="87">
        <v>10.55</v>
      </c>
      <c r="J22" t="s">
        <v>123</v>
      </c>
      <c r="K22" t="s">
        <v>102</v>
      </c>
      <c r="L22" s="92">
        <v>3.4799999999999998E-2</v>
      </c>
      <c r="M22" s="92">
        <v>3.49E-2</v>
      </c>
      <c r="N22" s="87">
        <v>56713.49</v>
      </c>
      <c r="O22" s="87">
        <v>127.12</v>
      </c>
      <c r="P22" s="87">
        <v>72.094188488</v>
      </c>
      <c r="Q22" s="92">
        <v>1E-3</v>
      </c>
      <c r="R22" s="92">
        <v>2.0000000000000001E-4</v>
      </c>
      <c r="W22" s="95"/>
    </row>
    <row r="23" spans="1:23">
      <c r="A23" s="102"/>
      <c r="B23" t="s">
        <v>2855</v>
      </c>
      <c r="C23" t="s">
        <v>2031</v>
      </c>
      <c r="D23" s="102">
        <v>9671</v>
      </c>
      <c r="E23"/>
      <c r="F23" t="s">
        <v>2919</v>
      </c>
      <c r="G23" s="89">
        <v>45107</v>
      </c>
      <c r="H23" t="s">
        <v>209</v>
      </c>
      <c r="I23" s="87">
        <v>10.24</v>
      </c>
      <c r="J23" t="s">
        <v>123</v>
      </c>
      <c r="K23" t="s">
        <v>102</v>
      </c>
      <c r="L23" s="92">
        <v>3.0200000000000001E-2</v>
      </c>
      <c r="M23" s="92">
        <v>3.0200000000000001E-2</v>
      </c>
      <c r="N23" s="87">
        <v>220157.68</v>
      </c>
      <c r="O23" s="87">
        <v>107.53</v>
      </c>
      <c r="P23" s="87">
        <v>236.73555330400001</v>
      </c>
      <c r="Q23" s="92">
        <v>3.3999999999999998E-3</v>
      </c>
      <c r="R23" s="92">
        <v>5.0000000000000001E-4</v>
      </c>
      <c r="W23" s="95"/>
    </row>
    <row r="24" spans="1:23">
      <c r="A24" s="102"/>
      <c r="B24" t="s">
        <v>2856</v>
      </c>
      <c r="C24" t="s">
        <v>2031</v>
      </c>
      <c r="D24" s="102">
        <v>483891</v>
      </c>
      <c r="E24"/>
      <c r="F24" t="s">
        <v>2919</v>
      </c>
      <c r="G24" s="89"/>
      <c r="H24" t="s">
        <v>209</v>
      </c>
      <c r="I24" s="87">
        <v>0.01</v>
      </c>
      <c r="J24" t="s">
        <v>123</v>
      </c>
      <c r="K24" t="s">
        <v>102</v>
      </c>
      <c r="L24" s="92">
        <v>0</v>
      </c>
      <c r="M24" s="92">
        <v>1E-4</v>
      </c>
      <c r="N24" s="87">
        <v>-14.36</v>
      </c>
      <c r="O24" s="87">
        <v>2687.36</v>
      </c>
      <c r="P24" s="87">
        <v>-0.385904896</v>
      </c>
      <c r="Q24" s="92">
        <v>0</v>
      </c>
      <c r="R24" s="92">
        <v>0</v>
      </c>
    </row>
    <row r="25" spans="1:23">
      <c r="A25" s="102"/>
      <c r="B25" t="s">
        <v>2856</v>
      </c>
      <c r="C25" t="s">
        <v>2031</v>
      </c>
      <c r="D25" s="102">
        <v>483894</v>
      </c>
      <c r="E25"/>
      <c r="F25" t="s">
        <v>2919</v>
      </c>
      <c r="G25" s="89"/>
      <c r="H25" t="s">
        <v>209</v>
      </c>
      <c r="I25" s="87">
        <v>0.01</v>
      </c>
      <c r="J25" t="s">
        <v>123</v>
      </c>
      <c r="K25" t="s">
        <v>102</v>
      </c>
      <c r="L25" s="92">
        <v>0</v>
      </c>
      <c r="M25" s="92">
        <v>1E-4</v>
      </c>
      <c r="N25" s="87">
        <v>-38.01</v>
      </c>
      <c r="O25" s="87">
        <v>3298.88</v>
      </c>
      <c r="P25" s="87">
        <v>-1.253904288</v>
      </c>
      <c r="Q25" s="92">
        <v>0</v>
      </c>
      <c r="R25" s="92">
        <v>0</v>
      </c>
    </row>
    <row r="26" spans="1:23">
      <c r="A26" s="102"/>
      <c r="B26" t="s">
        <v>2856</v>
      </c>
      <c r="C26" t="s">
        <v>2031</v>
      </c>
      <c r="D26" s="102">
        <v>483898</v>
      </c>
      <c r="E26"/>
      <c r="F26" t="s">
        <v>2919</v>
      </c>
      <c r="G26" s="89"/>
      <c r="H26" t="s">
        <v>209</v>
      </c>
      <c r="I26" s="87">
        <v>0.01</v>
      </c>
      <c r="J26" t="s">
        <v>123</v>
      </c>
      <c r="K26" t="s">
        <v>102</v>
      </c>
      <c r="L26" s="92">
        <v>0</v>
      </c>
      <c r="M26" s="92">
        <v>1E-4</v>
      </c>
      <c r="N26" s="87">
        <v>-44.83</v>
      </c>
      <c r="O26" s="87">
        <v>2145.1999999999998</v>
      </c>
      <c r="P26" s="87">
        <v>-0.96169316000000005</v>
      </c>
      <c r="Q26" s="92">
        <v>0</v>
      </c>
      <c r="R26" s="92">
        <v>0</v>
      </c>
    </row>
    <row r="27" spans="1:23">
      <c r="A27" s="102"/>
      <c r="B27" t="s">
        <v>2856</v>
      </c>
      <c r="C27" t="s">
        <v>2031</v>
      </c>
      <c r="D27" s="102">
        <v>524863</v>
      </c>
      <c r="E27"/>
      <c r="F27" t="s">
        <v>2919</v>
      </c>
      <c r="G27" s="89"/>
      <c r="H27" t="s">
        <v>209</v>
      </c>
      <c r="I27" s="87">
        <v>0.01</v>
      </c>
      <c r="J27" t="s">
        <v>123</v>
      </c>
      <c r="K27" t="s">
        <v>102</v>
      </c>
      <c r="L27" s="92">
        <v>0</v>
      </c>
      <c r="M27" s="92">
        <v>1E-4</v>
      </c>
      <c r="N27" s="87">
        <v>-16.21</v>
      </c>
      <c r="O27" s="87">
        <v>3115.79</v>
      </c>
      <c r="P27" s="87">
        <v>-0.50506955899999995</v>
      </c>
      <c r="Q27" s="92">
        <v>0</v>
      </c>
      <c r="R27" s="92">
        <v>0</v>
      </c>
    </row>
    <row r="28" spans="1:23">
      <c r="A28" s="102"/>
      <c r="B28" t="s">
        <v>2856</v>
      </c>
      <c r="C28" t="s">
        <v>2031</v>
      </c>
      <c r="D28" s="102">
        <v>524862</v>
      </c>
      <c r="E28"/>
      <c r="F28" t="s">
        <v>2919</v>
      </c>
      <c r="G28" s="89"/>
      <c r="H28" t="s">
        <v>209</v>
      </c>
      <c r="I28" s="87">
        <v>0.01</v>
      </c>
      <c r="J28" t="s">
        <v>123</v>
      </c>
      <c r="K28" t="s">
        <v>102</v>
      </c>
      <c r="L28" s="92">
        <v>0</v>
      </c>
      <c r="M28" s="92">
        <v>1E-4</v>
      </c>
      <c r="N28" s="87">
        <v>-60.89</v>
      </c>
      <c r="O28" s="87">
        <v>3350.52</v>
      </c>
      <c r="P28" s="87">
        <v>-2.0401316280000001</v>
      </c>
      <c r="Q28" s="92">
        <v>0</v>
      </c>
      <c r="R28" s="92">
        <v>0</v>
      </c>
    </row>
    <row r="29" spans="1:23">
      <c r="A29" s="102"/>
      <c r="B29" t="s">
        <v>2856</v>
      </c>
      <c r="C29" t="s">
        <v>2031</v>
      </c>
      <c r="D29" s="102">
        <v>562252</v>
      </c>
      <c r="E29"/>
      <c r="F29" t="s">
        <v>2919</v>
      </c>
      <c r="G29" s="89"/>
      <c r="H29" t="s">
        <v>209</v>
      </c>
      <c r="I29" s="87">
        <v>0.01</v>
      </c>
      <c r="J29" t="s">
        <v>123</v>
      </c>
      <c r="K29" t="s">
        <v>102</v>
      </c>
      <c r="L29" s="92">
        <v>0</v>
      </c>
      <c r="M29" s="92">
        <v>1E-4</v>
      </c>
      <c r="N29" s="87">
        <v>-3.39</v>
      </c>
      <c r="O29" s="87">
        <v>21886.092097000001</v>
      </c>
      <c r="P29" s="87">
        <v>-0.74193852208830002</v>
      </c>
      <c r="Q29" s="92">
        <v>0</v>
      </c>
      <c r="R29" s="92">
        <v>0</v>
      </c>
    </row>
    <row r="30" spans="1:23">
      <c r="A30" s="102"/>
      <c r="B30" t="s">
        <v>2856</v>
      </c>
      <c r="C30" t="s">
        <v>2031</v>
      </c>
      <c r="D30" s="102">
        <v>483893</v>
      </c>
      <c r="E30"/>
      <c r="F30" t="s">
        <v>2919</v>
      </c>
      <c r="G30" s="89"/>
      <c r="H30" t="s">
        <v>209</v>
      </c>
      <c r="I30" s="87">
        <v>0.01</v>
      </c>
      <c r="J30" t="s">
        <v>123</v>
      </c>
      <c r="K30" t="s">
        <v>102</v>
      </c>
      <c r="L30" s="92">
        <v>0</v>
      </c>
      <c r="M30" s="92">
        <v>1E-4</v>
      </c>
      <c r="N30" s="87">
        <v>-46.14</v>
      </c>
      <c r="O30" s="87">
        <v>1363.08</v>
      </c>
      <c r="P30" s="87">
        <v>-0.62892511200000001</v>
      </c>
      <c r="Q30" s="92">
        <v>0</v>
      </c>
      <c r="R30" s="92">
        <v>0</v>
      </c>
    </row>
    <row r="31" spans="1:23">
      <c r="A31" s="102"/>
      <c r="B31" t="s">
        <v>2856</v>
      </c>
      <c r="C31" t="s">
        <v>2031</v>
      </c>
      <c r="D31" s="102">
        <v>483897</v>
      </c>
      <c r="E31"/>
      <c r="F31" t="s">
        <v>2919</v>
      </c>
      <c r="G31" s="89"/>
      <c r="H31" t="s">
        <v>209</v>
      </c>
      <c r="I31" s="87">
        <v>0.01</v>
      </c>
      <c r="J31" t="s">
        <v>123</v>
      </c>
      <c r="K31" t="s">
        <v>102</v>
      </c>
      <c r="L31" s="92">
        <v>0</v>
      </c>
      <c r="M31" s="92">
        <v>1E-4</v>
      </c>
      <c r="N31" s="87">
        <v>-51.33</v>
      </c>
      <c r="O31" s="87">
        <v>967.71</v>
      </c>
      <c r="P31" s="87">
        <v>-0.49672554299999999</v>
      </c>
      <c r="Q31" s="92">
        <v>0</v>
      </c>
      <c r="R31" s="92">
        <v>0</v>
      </c>
    </row>
    <row r="32" spans="1:23">
      <c r="A32" s="102"/>
      <c r="B32" t="s">
        <v>2856</v>
      </c>
      <c r="C32" t="s">
        <v>2031</v>
      </c>
      <c r="D32" s="102">
        <v>524861</v>
      </c>
      <c r="E32"/>
      <c r="F32" t="s">
        <v>2919</v>
      </c>
      <c r="G32" s="89"/>
      <c r="H32" t="s">
        <v>209</v>
      </c>
      <c r="I32" s="87">
        <v>0.01</v>
      </c>
      <c r="J32" t="s">
        <v>123</v>
      </c>
      <c r="K32" t="s">
        <v>102</v>
      </c>
      <c r="L32" s="92">
        <v>0</v>
      </c>
      <c r="M32" s="92">
        <v>1E-4</v>
      </c>
      <c r="N32" s="87">
        <v>-32.409999999999997</v>
      </c>
      <c r="O32" s="87">
        <v>5561.05</v>
      </c>
      <c r="P32" s="87">
        <v>-1.8023363050000001</v>
      </c>
      <c r="Q32" s="92">
        <v>0</v>
      </c>
      <c r="R32" s="92">
        <v>0</v>
      </c>
    </row>
    <row r="33" spans="1:23">
      <c r="A33" s="102"/>
      <c r="B33" t="s">
        <v>2856</v>
      </c>
      <c r="C33" t="s">
        <v>2031</v>
      </c>
      <c r="D33" s="102">
        <v>483892</v>
      </c>
      <c r="E33"/>
      <c r="F33" t="s">
        <v>2919</v>
      </c>
      <c r="G33" s="89"/>
      <c r="H33" t="s">
        <v>209</v>
      </c>
      <c r="I33" s="87">
        <v>0.01</v>
      </c>
      <c r="J33" t="s">
        <v>123</v>
      </c>
      <c r="K33" t="s">
        <v>102</v>
      </c>
      <c r="L33" s="92">
        <v>0</v>
      </c>
      <c r="M33" s="92">
        <v>1E-4</v>
      </c>
      <c r="N33" s="87">
        <v>-23.16</v>
      </c>
      <c r="O33" s="87">
        <v>2775.85</v>
      </c>
      <c r="P33" s="87">
        <v>-0.64288685999999995</v>
      </c>
      <c r="Q33" s="92">
        <v>0</v>
      </c>
      <c r="R33" s="92">
        <v>0</v>
      </c>
    </row>
    <row r="34" spans="1:23">
      <c r="A34" s="102"/>
      <c r="B34" t="s">
        <v>2856</v>
      </c>
      <c r="C34" t="s">
        <v>2031</v>
      </c>
      <c r="D34" s="102">
        <v>483896</v>
      </c>
      <c r="E34"/>
      <c r="F34" t="s">
        <v>2919</v>
      </c>
      <c r="G34" s="89"/>
      <c r="H34" t="s">
        <v>209</v>
      </c>
      <c r="I34" s="87">
        <v>0.01</v>
      </c>
      <c r="J34" t="s">
        <v>123</v>
      </c>
      <c r="K34" t="s">
        <v>102</v>
      </c>
      <c r="L34" s="92">
        <v>0</v>
      </c>
      <c r="M34" s="92">
        <v>1E-4</v>
      </c>
      <c r="N34" s="87">
        <v>-30.23</v>
      </c>
      <c r="O34" s="87">
        <v>1270.96</v>
      </c>
      <c r="P34" s="87">
        <v>-0.38421120800000003</v>
      </c>
      <c r="Q34" s="92">
        <v>0</v>
      </c>
      <c r="R34" s="92">
        <v>0</v>
      </c>
    </row>
    <row r="35" spans="1:23">
      <c r="A35" s="102"/>
      <c r="B35" t="s">
        <v>2856</v>
      </c>
      <c r="C35" t="s">
        <v>2031</v>
      </c>
      <c r="D35" s="102">
        <v>524860</v>
      </c>
      <c r="E35"/>
      <c r="F35" t="s">
        <v>2919</v>
      </c>
      <c r="G35" s="89"/>
      <c r="H35" t="s">
        <v>209</v>
      </c>
      <c r="I35" s="87">
        <v>0.01</v>
      </c>
      <c r="J35" t="s">
        <v>123</v>
      </c>
      <c r="K35" t="s">
        <v>102</v>
      </c>
      <c r="L35" s="92">
        <v>0</v>
      </c>
      <c r="M35" s="92">
        <v>1E-4</v>
      </c>
      <c r="N35" s="87">
        <v>-37.33</v>
      </c>
      <c r="O35" s="87">
        <v>1572.05</v>
      </c>
      <c r="P35" s="87">
        <v>-0.58684626500000003</v>
      </c>
      <c r="Q35" s="92">
        <v>0</v>
      </c>
      <c r="R35" s="92">
        <v>0</v>
      </c>
    </row>
    <row r="36" spans="1:23">
      <c r="A36" s="102"/>
      <c r="B36" t="s">
        <v>2856</v>
      </c>
      <c r="C36" t="s">
        <v>2031</v>
      </c>
      <c r="D36" s="102">
        <v>562249</v>
      </c>
      <c r="E36"/>
      <c r="F36" t="s">
        <v>2919</v>
      </c>
      <c r="G36" s="89"/>
      <c r="H36" t="s">
        <v>209</v>
      </c>
      <c r="I36" s="87">
        <v>0.01</v>
      </c>
      <c r="J36" t="s">
        <v>123</v>
      </c>
      <c r="K36" t="s">
        <v>102</v>
      </c>
      <c r="L36" s="92">
        <v>0</v>
      </c>
      <c r="M36" s="92">
        <v>1E-4</v>
      </c>
      <c r="N36" s="87">
        <v>-3.28</v>
      </c>
      <c r="O36" s="87">
        <v>6357.1</v>
      </c>
      <c r="P36" s="87">
        <v>-0.20851288000000001</v>
      </c>
      <c r="Q36" s="92">
        <v>0</v>
      </c>
      <c r="R36" s="92">
        <v>0</v>
      </c>
    </row>
    <row r="37" spans="1:23">
      <c r="A37" s="102"/>
      <c r="B37" t="s">
        <v>2856</v>
      </c>
      <c r="C37" t="s">
        <v>2031</v>
      </c>
      <c r="D37" s="102">
        <v>562248</v>
      </c>
      <c r="E37"/>
      <c r="F37" t="s">
        <v>2919</v>
      </c>
      <c r="G37" s="89"/>
      <c r="H37" t="s">
        <v>209</v>
      </c>
      <c r="I37" s="87">
        <v>0.01</v>
      </c>
      <c r="J37" t="s">
        <v>123</v>
      </c>
      <c r="K37" t="s">
        <v>102</v>
      </c>
      <c r="L37" s="92">
        <v>0</v>
      </c>
      <c r="M37" s="92">
        <v>1E-4</v>
      </c>
      <c r="N37" s="87">
        <v>-1.81</v>
      </c>
      <c r="O37" s="87">
        <v>16567.48</v>
      </c>
      <c r="P37" s="87">
        <v>-0.29987138800000002</v>
      </c>
      <c r="Q37" s="92">
        <v>0</v>
      </c>
      <c r="R37" s="92">
        <v>0</v>
      </c>
    </row>
    <row r="38" spans="1:23">
      <c r="A38" s="102"/>
      <c r="B38" t="s">
        <v>2856</v>
      </c>
      <c r="C38" t="s">
        <v>2031</v>
      </c>
      <c r="D38" s="102">
        <v>483895</v>
      </c>
      <c r="E38"/>
      <c r="F38" t="s">
        <v>2919</v>
      </c>
      <c r="G38" s="89"/>
      <c r="H38" t="s">
        <v>209</v>
      </c>
      <c r="I38" s="87">
        <v>0.01</v>
      </c>
      <c r="J38" t="s">
        <v>123</v>
      </c>
      <c r="K38" t="s">
        <v>102</v>
      </c>
      <c r="L38" s="92">
        <v>0</v>
      </c>
      <c r="M38" s="92">
        <v>1E-4</v>
      </c>
      <c r="N38" s="87">
        <v>-40.6</v>
      </c>
      <c r="O38" s="87">
        <v>618.20000000000005</v>
      </c>
      <c r="P38" s="87">
        <v>-0.25098920000000002</v>
      </c>
      <c r="Q38" s="92">
        <v>0</v>
      </c>
      <c r="R38" s="92">
        <v>0</v>
      </c>
    </row>
    <row r="39" spans="1:23">
      <c r="A39" s="102"/>
      <c r="B39" t="s">
        <v>2856</v>
      </c>
      <c r="C39" t="s">
        <v>2031</v>
      </c>
      <c r="D39" s="102">
        <v>524859</v>
      </c>
      <c r="E39"/>
      <c r="F39" t="s">
        <v>2919</v>
      </c>
      <c r="G39" s="89"/>
      <c r="H39" t="s">
        <v>209</v>
      </c>
      <c r="I39" s="87">
        <v>0.01</v>
      </c>
      <c r="J39" t="s">
        <v>123</v>
      </c>
      <c r="K39" t="s">
        <v>102</v>
      </c>
      <c r="L39" s="92">
        <v>0</v>
      </c>
      <c r="M39" s="92">
        <v>1E-4</v>
      </c>
      <c r="N39" s="87">
        <v>-43.12</v>
      </c>
      <c r="O39" s="87">
        <v>1027.0999999999999</v>
      </c>
      <c r="P39" s="87">
        <v>-0.44288551999999998</v>
      </c>
      <c r="Q39" s="92">
        <v>0</v>
      </c>
      <c r="R39" s="92">
        <v>0</v>
      </c>
    </row>
    <row r="40" spans="1:23">
      <c r="A40" s="102"/>
      <c r="B40" t="s">
        <v>2856</v>
      </c>
      <c r="C40" t="s">
        <v>2031</v>
      </c>
      <c r="D40" s="102">
        <v>562247</v>
      </c>
      <c r="E40"/>
      <c r="F40" t="s">
        <v>2919</v>
      </c>
      <c r="G40" s="89"/>
      <c r="H40" t="s">
        <v>209</v>
      </c>
      <c r="I40" s="87">
        <v>0.01</v>
      </c>
      <c r="J40" t="s">
        <v>123</v>
      </c>
      <c r="K40" t="s">
        <v>102</v>
      </c>
      <c r="L40" s="92">
        <v>0</v>
      </c>
      <c r="M40" s="92">
        <v>1E-4</v>
      </c>
      <c r="N40" s="87">
        <v>-3.48</v>
      </c>
      <c r="O40" s="87">
        <v>3170.36</v>
      </c>
      <c r="P40" s="87">
        <v>-0.110328528</v>
      </c>
      <c r="Q40" s="92">
        <v>0</v>
      </c>
      <c r="R40" s="92">
        <v>0</v>
      </c>
    </row>
    <row r="41" spans="1:23">
      <c r="A41" s="102"/>
      <c r="B41" t="s">
        <v>2856</v>
      </c>
      <c r="C41" t="s">
        <v>2031</v>
      </c>
      <c r="D41" s="102">
        <v>435946</v>
      </c>
      <c r="E41"/>
      <c r="F41" t="s">
        <v>2919</v>
      </c>
      <c r="G41" s="89">
        <v>42551</v>
      </c>
      <c r="H41" t="s">
        <v>209</v>
      </c>
      <c r="I41" s="87">
        <v>7.48</v>
      </c>
      <c r="J41" t="s">
        <v>123</v>
      </c>
      <c r="K41" t="s">
        <v>102</v>
      </c>
      <c r="L41" s="92">
        <v>5.2200000000000003E-2</v>
      </c>
      <c r="M41" s="92">
        <v>5.2699999999999997E-2</v>
      </c>
      <c r="N41" s="87">
        <v>534622.1</v>
      </c>
      <c r="O41" s="87">
        <v>99.05</v>
      </c>
      <c r="P41" s="87">
        <v>529.54319005000002</v>
      </c>
      <c r="Q41" s="92">
        <v>7.6E-3</v>
      </c>
      <c r="R41" s="92">
        <v>1.1000000000000001E-3</v>
      </c>
      <c r="W41" s="95"/>
    </row>
    <row r="42" spans="1:23">
      <c r="A42" s="102"/>
      <c r="B42" t="s">
        <v>2856</v>
      </c>
      <c r="C42" t="s">
        <v>2031</v>
      </c>
      <c r="D42" s="102">
        <v>448548</v>
      </c>
      <c r="E42"/>
      <c r="F42" t="s">
        <v>2919</v>
      </c>
      <c r="G42" s="89">
        <v>42643</v>
      </c>
      <c r="H42" t="s">
        <v>209</v>
      </c>
      <c r="I42" s="87">
        <v>6.81</v>
      </c>
      <c r="J42" t="s">
        <v>123</v>
      </c>
      <c r="K42" t="s">
        <v>102</v>
      </c>
      <c r="L42" s="92">
        <v>5.0200000000000002E-2</v>
      </c>
      <c r="M42" s="92">
        <v>5.0700000000000002E-2</v>
      </c>
      <c r="N42" s="87">
        <v>503919.64</v>
      </c>
      <c r="O42" s="87">
        <v>100.32</v>
      </c>
      <c r="P42" s="87">
        <v>505.53218284799999</v>
      </c>
      <c r="Q42" s="92">
        <v>7.3000000000000001E-3</v>
      </c>
      <c r="R42" s="92">
        <v>1.1000000000000001E-3</v>
      </c>
      <c r="W42" s="95"/>
    </row>
    <row r="43" spans="1:23">
      <c r="A43" s="102"/>
      <c r="B43" t="s">
        <v>2856</v>
      </c>
      <c r="C43" t="s">
        <v>2031</v>
      </c>
      <c r="D43" s="102">
        <v>435945</v>
      </c>
      <c r="E43"/>
      <c r="F43" t="s">
        <v>2919</v>
      </c>
      <c r="G43" s="89">
        <v>42551</v>
      </c>
      <c r="H43" t="s">
        <v>209</v>
      </c>
      <c r="I43" s="87">
        <v>5.47</v>
      </c>
      <c r="J43" t="s">
        <v>123</v>
      </c>
      <c r="K43" t="s">
        <v>102</v>
      </c>
      <c r="L43" s="92">
        <v>4.65E-2</v>
      </c>
      <c r="M43" s="92">
        <v>4.65E-2</v>
      </c>
      <c r="N43" s="87">
        <v>349618.28</v>
      </c>
      <c r="O43" s="87">
        <v>99.07</v>
      </c>
      <c r="P43" s="87">
        <v>346.36682999599998</v>
      </c>
      <c r="Q43" s="92">
        <v>5.0000000000000001E-3</v>
      </c>
      <c r="R43" s="92">
        <v>6.9999999999999999E-4</v>
      </c>
      <c r="W43" s="95"/>
    </row>
    <row r="44" spans="1:23">
      <c r="A44" s="102"/>
      <c r="B44" t="s">
        <v>2856</v>
      </c>
      <c r="C44" t="s">
        <v>2031</v>
      </c>
      <c r="D44" s="102">
        <v>448547</v>
      </c>
      <c r="E44"/>
      <c r="F44" t="s">
        <v>2919</v>
      </c>
      <c r="G44" s="89">
        <v>42643</v>
      </c>
      <c r="H44" t="s">
        <v>209</v>
      </c>
      <c r="I44" s="87">
        <v>4.59</v>
      </c>
      <c r="J44" t="s">
        <v>123</v>
      </c>
      <c r="K44" t="s">
        <v>102</v>
      </c>
      <c r="L44" s="92">
        <v>4.6899999999999997E-2</v>
      </c>
      <c r="M44" s="92">
        <v>4.6899999999999997E-2</v>
      </c>
      <c r="N44" s="87">
        <v>390754.72</v>
      </c>
      <c r="O44" s="87">
        <v>96.82</v>
      </c>
      <c r="P44" s="87">
        <v>378.32871990400002</v>
      </c>
      <c r="Q44" s="92">
        <v>5.4999999999999997E-3</v>
      </c>
      <c r="R44" s="92">
        <v>8.0000000000000004E-4</v>
      </c>
      <c r="W44" s="95"/>
    </row>
    <row r="45" spans="1:23">
      <c r="A45" s="102"/>
      <c r="B45" t="s">
        <v>2856</v>
      </c>
      <c r="C45" t="s">
        <v>2031</v>
      </c>
      <c r="D45" s="102">
        <v>496264</v>
      </c>
      <c r="E45"/>
      <c r="F45" t="s">
        <v>2919</v>
      </c>
      <c r="G45" s="89">
        <v>43100</v>
      </c>
      <c r="H45" t="s">
        <v>209</v>
      </c>
      <c r="I45" s="87">
        <v>7.55</v>
      </c>
      <c r="J45" t="s">
        <v>123</v>
      </c>
      <c r="K45" t="s">
        <v>102</v>
      </c>
      <c r="L45" s="92">
        <v>6.2300000000000001E-2</v>
      </c>
      <c r="M45" s="92">
        <v>6.2300000000000001E-2</v>
      </c>
      <c r="N45" s="87">
        <v>223427.97</v>
      </c>
      <c r="O45" s="87">
        <v>110.52</v>
      </c>
      <c r="P45" s="87">
        <v>246.93259244399999</v>
      </c>
      <c r="Q45" s="92">
        <v>3.5999999999999999E-3</v>
      </c>
      <c r="R45" s="92">
        <v>5.0000000000000001E-4</v>
      </c>
      <c r="W45" s="95"/>
    </row>
    <row r="46" spans="1:23">
      <c r="A46" s="102"/>
      <c r="B46" t="s">
        <v>2856</v>
      </c>
      <c r="C46" t="s">
        <v>2031</v>
      </c>
      <c r="D46" s="102">
        <v>496073</v>
      </c>
      <c r="E46"/>
      <c r="F46" t="s">
        <v>2919</v>
      </c>
      <c r="G46" s="89">
        <v>43100</v>
      </c>
      <c r="H46" t="s">
        <v>209</v>
      </c>
      <c r="I46" s="87">
        <v>8.2799999999999994</v>
      </c>
      <c r="J46" t="s">
        <v>123</v>
      </c>
      <c r="K46" t="s">
        <v>102</v>
      </c>
      <c r="L46" s="92">
        <v>3.8600000000000002E-2</v>
      </c>
      <c r="M46" s="92">
        <v>3.8600000000000002E-2</v>
      </c>
      <c r="N46" s="87">
        <v>257859.55</v>
      </c>
      <c r="O46" s="87">
        <v>117.33</v>
      </c>
      <c r="P46" s="87">
        <v>302.546610015</v>
      </c>
      <c r="Q46" s="92">
        <v>4.4000000000000003E-3</v>
      </c>
      <c r="R46" s="92">
        <v>6.9999999999999999E-4</v>
      </c>
      <c r="W46" s="95"/>
    </row>
    <row r="47" spans="1:23">
      <c r="A47" s="102"/>
      <c r="B47" t="s">
        <v>2856</v>
      </c>
      <c r="C47" t="s">
        <v>2031</v>
      </c>
      <c r="D47" s="102">
        <v>496075</v>
      </c>
      <c r="E47"/>
      <c r="F47" t="s">
        <v>2919</v>
      </c>
      <c r="G47" s="89">
        <v>43100</v>
      </c>
      <c r="H47" t="s">
        <v>209</v>
      </c>
      <c r="I47" s="87">
        <v>7.99</v>
      </c>
      <c r="J47" t="s">
        <v>123</v>
      </c>
      <c r="K47" t="s">
        <v>102</v>
      </c>
      <c r="L47" s="92">
        <v>4.8800000000000003E-2</v>
      </c>
      <c r="M47" s="92">
        <v>4.9299999999999997E-2</v>
      </c>
      <c r="N47" s="87">
        <v>840357.76</v>
      </c>
      <c r="O47" s="87">
        <v>101.73</v>
      </c>
      <c r="P47" s="87">
        <v>854.89594924799997</v>
      </c>
      <c r="Q47" s="92">
        <v>1.23E-2</v>
      </c>
      <c r="R47" s="92">
        <v>1.8E-3</v>
      </c>
      <c r="W47" s="95"/>
    </row>
    <row r="48" spans="1:23">
      <c r="A48" s="102"/>
      <c r="B48" t="s">
        <v>2856</v>
      </c>
      <c r="C48" t="s">
        <v>2031</v>
      </c>
      <c r="D48" s="102">
        <v>496072</v>
      </c>
      <c r="E48"/>
      <c r="F48" t="s">
        <v>2919</v>
      </c>
      <c r="G48" s="89">
        <v>43100</v>
      </c>
      <c r="H48" t="s">
        <v>209</v>
      </c>
      <c r="I48" s="87">
        <v>7.36</v>
      </c>
      <c r="J48" t="s">
        <v>123</v>
      </c>
      <c r="K48" t="s">
        <v>102</v>
      </c>
      <c r="L48" s="92">
        <v>1.6299999999999999E-2</v>
      </c>
      <c r="M48" s="92">
        <v>1.6299999999999999E-2</v>
      </c>
      <c r="N48" s="87">
        <v>187462.2</v>
      </c>
      <c r="O48" s="87">
        <v>121</v>
      </c>
      <c r="P48" s="87">
        <v>226.829262</v>
      </c>
      <c r="Q48" s="92">
        <v>3.3E-3</v>
      </c>
      <c r="R48" s="92">
        <v>5.0000000000000001E-4</v>
      </c>
      <c r="W48" s="95"/>
    </row>
    <row r="49" spans="1:23">
      <c r="A49" s="102"/>
      <c r="B49" t="s">
        <v>2856</v>
      </c>
      <c r="C49" t="s">
        <v>2031</v>
      </c>
      <c r="D49" s="102">
        <v>496263</v>
      </c>
      <c r="E49"/>
      <c r="F49" t="s">
        <v>2919</v>
      </c>
      <c r="G49" s="89">
        <v>43100</v>
      </c>
      <c r="H49" t="s">
        <v>209</v>
      </c>
      <c r="I49" s="87">
        <v>6.15</v>
      </c>
      <c r="J49" t="s">
        <v>123</v>
      </c>
      <c r="K49" t="s">
        <v>102</v>
      </c>
      <c r="L49" s="92">
        <v>4.53E-2</v>
      </c>
      <c r="M49" s="92">
        <v>4.53E-2</v>
      </c>
      <c r="N49" s="87">
        <v>1022817.34</v>
      </c>
      <c r="O49" s="87">
        <v>96.05</v>
      </c>
      <c r="P49" s="87">
        <v>982.41605506999997</v>
      </c>
      <c r="Q49" s="92">
        <v>1.4200000000000001E-2</v>
      </c>
      <c r="R49" s="92">
        <v>2.0999999999999999E-3</v>
      </c>
      <c r="W49" s="95"/>
    </row>
    <row r="50" spans="1:23">
      <c r="A50" s="102"/>
      <c r="B50" t="s">
        <v>2856</v>
      </c>
      <c r="C50" t="s">
        <v>2031</v>
      </c>
      <c r="D50" s="102">
        <v>435944</v>
      </c>
      <c r="E50"/>
      <c r="F50" t="s">
        <v>2919</v>
      </c>
      <c r="G50" s="89">
        <v>42551</v>
      </c>
      <c r="H50" t="s">
        <v>209</v>
      </c>
      <c r="I50" s="87">
        <v>7.79</v>
      </c>
      <c r="J50" t="s">
        <v>123</v>
      </c>
      <c r="K50" t="s">
        <v>102</v>
      </c>
      <c r="L50" s="92">
        <v>4.1300000000000003E-2</v>
      </c>
      <c r="M50" s="92">
        <v>4.1200000000000001E-2</v>
      </c>
      <c r="N50" s="87">
        <v>270954.96000000002</v>
      </c>
      <c r="O50" s="87">
        <v>111.47</v>
      </c>
      <c r="P50" s="87">
        <v>302.03349391199998</v>
      </c>
      <c r="Q50" s="92">
        <v>4.4000000000000003E-3</v>
      </c>
      <c r="R50" s="92">
        <v>6.9999999999999999E-4</v>
      </c>
      <c r="W50" s="95"/>
    </row>
    <row r="51" spans="1:23">
      <c r="A51" s="102"/>
      <c r="B51" t="s">
        <v>2856</v>
      </c>
      <c r="C51" t="s">
        <v>2031</v>
      </c>
      <c r="D51" s="102">
        <v>448456</v>
      </c>
      <c r="E51"/>
      <c r="F51" t="s">
        <v>2919</v>
      </c>
      <c r="G51" s="89">
        <v>42643</v>
      </c>
      <c r="H51" t="s">
        <v>209</v>
      </c>
      <c r="I51" s="87">
        <v>7.22</v>
      </c>
      <c r="J51" t="s">
        <v>123</v>
      </c>
      <c r="K51" t="s">
        <v>102</v>
      </c>
      <c r="L51" s="92">
        <v>3.3300000000000003E-2</v>
      </c>
      <c r="M51" s="92">
        <v>3.3300000000000003E-2</v>
      </c>
      <c r="N51" s="87">
        <v>202572.45</v>
      </c>
      <c r="O51" s="87">
        <v>116.37</v>
      </c>
      <c r="P51" s="87">
        <v>235.73356006500001</v>
      </c>
      <c r="Q51" s="92">
        <v>3.3999999999999998E-3</v>
      </c>
      <c r="R51" s="92">
        <v>5.0000000000000001E-4</v>
      </c>
      <c r="W51" s="95"/>
    </row>
    <row r="52" spans="1:23">
      <c r="A52" s="102"/>
      <c r="B52" t="s">
        <v>2856</v>
      </c>
      <c r="C52" t="s">
        <v>2031</v>
      </c>
      <c r="D52" s="102">
        <v>435943</v>
      </c>
      <c r="E52"/>
      <c r="F52" t="s">
        <v>2919</v>
      </c>
      <c r="G52" s="89">
        <v>42551</v>
      </c>
      <c r="H52" t="s">
        <v>209</v>
      </c>
      <c r="I52" s="87">
        <v>6.97</v>
      </c>
      <c r="J52" t="s">
        <v>123</v>
      </c>
      <c r="K52" t="s">
        <v>102</v>
      </c>
      <c r="L52" s="92">
        <v>2.24E-2</v>
      </c>
      <c r="M52" s="92">
        <v>2.24E-2</v>
      </c>
      <c r="N52" s="87">
        <v>180872.64</v>
      </c>
      <c r="O52" s="87">
        <v>115.72</v>
      </c>
      <c r="P52" s="87">
        <v>209.30581900799999</v>
      </c>
      <c r="Q52" s="92">
        <v>3.0000000000000001E-3</v>
      </c>
      <c r="R52" s="92">
        <v>5.0000000000000001E-4</v>
      </c>
      <c r="W52" s="95"/>
    </row>
    <row r="53" spans="1:23">
      <c r="A53" s="102"/>
      <c r="B53" t="s">
        <v>2856</v>
      </c>
      <c r="C53" t="s">
        <v>2031</v>
      </c>
      <c r="D53" s="102">
        <v>448455</v>
      </c>
      <c r="E53"/>
      <c r="F53" t="s">
        <v>2919</v>
      </c>
      <c r="G53" s="89">
        <v>42643</v>
      </c>
      <c r="H53" t="s">
        <v>209</v>
      </c>
      <c r="I53" s="87">
        <v>6.02</v>
      </c>
      <c r="J53" t="s">
        <v>123</v>
      </c>
      <c r="K53" t="s">
        <v>102</v>
      </c>
      <c r="L53" s="92">
        <v>2.0400000000000001E-2</v>
      </c>
      <c r="M53" s="92">
        <v>2.0400000000000001E-2</v>
      </c>
      <c r="N53" s="87">
        <v>136590.48000000001</v>
      </c>
      <c r="O53" s="87">
        <v>116.02</v>
      </c>
      <c r="P53" s="87">
        <v>158.47227489599999</v>
      </c>
      <c r="Q53" s="92">
        <v>2.3E-3</v>
      </c>
      <c r="R53" s="92">
        <v>2.9999999999999997E-4</v>
      </c>
      <c r="W53" s="95"/>
    </row>
    <row r="54" spans="1:23">
      <c r="A54" s="102"/>
      <c r="B54" t="s">
        <v>2856</v>
      </c>
      <c r="C54" t="s">
        <v>2031</v>
      </c>
      <c r="D54" s="102">
        <v>542103</v>
      </c>
      <c r="E54"/>
      <c r="F54" t="s">
        <v>2919</v>
      </c>
      <c r="G54" s="89">
        <v>43555</v>
      </c>
      <c r="H54" t="s">
        <v>209</v>
      </c>
      <c r="I54" s="87">
        <v>3.45</v>
      </c>
      <c r="J54" t="s">
        <v>123</v>
      </c>
      <c r="K54" t="s">
        <v>102</v>
      </c>
      <c r="L54" s="92">
        <v>5.6500000000000002E-2</v>
      </c>
      <c r="M54" s="92">
        <v>5.6500000000000002E-2</v>
      </c>
      <c r="N54" s="87">
        <v>45290.559999999998</v>
      </c>
      <c r="O54" s="87">
        <v>100.77</v>
      </c>
      <c r="P54" s="87">
        <v>45.639297311999997</v>
      </c>
      <c r="Q54" s="92">
        <v>6.9999999999999999E-4</v>
      </c>
      <c r="R54" s="92">
        <v>1E-4</v>
      </c>
      <c r="W54" s="95"/>
    </row>
    <row r="55" spans="1:23">
      <c r="A55" s="102"/>
      <c r="B55" t="s">
        <v>2856</v>
      </c>
      <c r="C55" t="s">
        <v>2031</v>
      </c>
      <c r="D55" s="102">
        <v>542104</v>
      </c>
      <c r="E55"/>
      <c r="F55" t="s">
        <v>2919</v>
      </c>
      <c r="G55" s="89">
        <v>43555</v>
      </c>
      <c r="H55" t="s">
        <v>209</v>
      </c>
      <c r="I55" s="87">
        <v>5.16</v>
      </c>
      <c r="J55" t="s">
        <v>123</v>
      </c>
      <c r="K55" t="s">
        <v>102</v>
      </c>
      <c r="L55" s="92">
        <v>4.7100000000000003E-2</v>
      </c>
      <c r="M55" s="92">
        <v>4.7800000000000002E-2</v>
      </c>
      <c r="N55" s="87">
        <v>537003.18999999994</v>
      </c>
      <c r="O55" s="87">
        <v>101.63</v>
      </c>
      <c r="P55" s="87">
        <v>545.75634199700005</v>
      </c>
      <c r="Q55" s="92">
        <v>7.9000000000000008E-3</v>
      </c>
      <c r="R55" s="92">
        <v>1.1999999999999999E-3</v>
      </c>
      <c r="W55" s="95"/>
    </row>
    <row r="56" spans="1:23">
      <c r="A56" s="102"/>
      <c r="B56" t="s">
        <v>2856</v>
      </c>
      <c r="C56" t="s">
        <v>2031</v>
      </c>
      <c r="D56" s="102">
        <v>542102</v>
      </c>
      <c r="E56"/>
      <c r="F56" t="s">
        <v>2919</v>
      </c>
      <c r="G56" s="89">
        <v>43555</v>
      </c>
      <c r="H56" t="s">
        <v>209</v>
      </c>
      <c r="I56" s="87">
        <v>5.58</v>
      </c>
      <c r="J56" t="s">
        <v>123</v>
      </c>
      <c r="K56" t="s">
        <v>102</v>
      </c>
      <c r="L56" s="92">
        <v>2.47E-2</v>
      </c>
      <c r="M56" s="92">
        <v>2.47E-2</v>
      </c>
      <c r="N56" s="87">
        <v>55116.36</v>
      </c>
      <c r="O56" s="87">
        <v>131.55000000000001</v>
      </c>
      <c r="P56" s="87">
        <v>72.505571579999994</v>
      </c>
      <c r="Q56" s="92">
        <v>1E-3</v>
      </c>
      <c r="R56" s="92">
        <v>2.0000000000000001E-4</v>
      </c>
      <c r="W56" s="95"/>
    </row>
    <row r="57" spans="1:23">
      <c r="A57" s="102"/>
      <c r="B57" t="s">
        <v>2856</v>
      </c>
      <c r="C57" t="s">
        <v>2031</v>
      </c>
      <c r="D57" s="102">
        <v>542101</v>
      </c>
      <c r="E57"/>
      <c r="F57" t="s">
        <v>2919</v>
      </c>
      <c r="G57" s="89">
        <v>43555</v>
      </c>
      <c r="H57" t="s">
        <v>209</v>
      </c>
      <c r="I57" s="87">
        <v>5.03</v>
      </c>
      <c r="J57" t="s">
        <v>123</v>
      </c>
      <c r="K57" t="s">
        <v>102</v>
      </c>
      <c r="L57" s="92">
        <v>5.7299999999999997E-2</v>
      </c>
      <c r="M57" s="92">
        <v>5.7299999999999997E-2</v>
      </c>
      <c r="N57" s="87">
        <v>131864.89000000001</v>
      </c>
      <c r="O57" s="87">
        <v>121.16</v>
      </c>
      <c r="P57" s="87">
        <v>159.767500724</v>
      </c>
      <c r="Q57" s="92">
        <v>2.3E-3</v>
      </c>
      <c r="R57" s="92">
        <v>2.9999999999999997E-4</v>
      </c>
      <c r="W57" s="95"/>
    </row>
    <row r="58" spans="1:23">
      <c r="A58" s="102"/>
      <c r="B58" t="s">
        <v>2856</v>
      </c>
      <c r="C58" t="s">
        <v>2031</v>
      </c>
      <c r="D58" s="102">
        <v>542100</v>
      </c>
      <c r="E58"/>
      <c r="F58" t="s">
        <v>2919</v>
      </c>
      <c r="G58" s="89">
        <v>43555</v>
      </c>
      <c r="H58" t="s">
        <v>209</v>
      </c>
      <c r="I58" s="87">
        <v>5.87</v>
      </c>
      <c r="J58" t="s">
        <v>123</v>
      </c>
      <c r="K58" t="s">
        <v>102</v>
      </c>
      <c r="L58" s="92">
        <v>3.0800000000000001E-2</v>
      </c>
      <c r="M58" s="92">
        <v>3.0800000000000001E-2</v>
      </c>
      <c r="N58" s="87">
        <v>202236.47</v>
      </c>
      <c r="O58" s="87">
        <v>116.4</v>
      </c>
      <c r="P58" s="87">
        <v>235.40325107999999</v>
      </c>
      <c r="Q58" s="92">
        <v>3.3999999999999998E-3</v>
      </c>
      <c r="R58" s="92">
        <v>5.0000000000000001E-4</v>
      </c>
      <c r="W58" s="95"/>
    </row>
    <row r="59" spans="1:23">
      <c r="A59" s="102"/>
      <c r="B59" t="s">
        <v>2856</v>
      </c>
      <c r="C59" t="s">
        <v>2031</v>
      </c>
      <c r="D59" s="102">
        <v>542099</v>
      </c>
      <c r="E59"/>
      <c r="F59" t="s">
        <v>2919</v>
      </c>
      <c r="G59" s="89">
        <v>43555</v>
      </c>
      <c r="H59" t="s">
        <v>209</v>
      </c>
      <c r="I59" s="87">
        <v>4.05</v>
      </c>
      <c r="J59" t="s">
        <v>123</v>
      </c>
      <c r="K59" t="s">
        <v>102</v>
      </c>
      <c r="L59" s="92">
        <v>2.52E-2</v>
      </c>
      <c r="M59" s="92">
        <v>2.53E-2</v>
      </c>
      <c r="N59" s="87">
        <v>100583.37</v>
      </c>
      <c r="O59" s="87">
        <v>123.33</v>
      </c>
      <c r="P59" s="87">
        <v>124.04947022100001</v>
      </c>
      <c r="Q59" s="92">
        <v>1.8E-3</v>
      </c>
      <c r="R59" s="92">
        <v>2.9999999999999997E-4</v>
      </c>
      <c r="W59" s="95"/>
    </row>
    <row r="60" spans="1:23">
      <c r="B60" s="79" t="s">
        <v>2032</v>
      </c>
      <c r="G60" s="95"/>
      <c r="I60" s="81">
        <v>0</v>
      </c>
      <c r="M60" s="80">
        <v>0</v>
      </c>
      <c r="N60" s="81">
        <v>0</v>
      </c>
      <c r="P60" s="81">
        <v>0</v>
      </c>
      <c r="Q60" s="80">
        <v>0</v>
      </c>
      <c r="R60" s="80">
        <v>0</v>
      </c>
    </row>
    <row r="61" spans="1:23">
      <c r="A61" s="102"/>
      <c r="B61" t="s">
        <v>208</v>
      </c>
      <c r="D61" s="102">
        <v>0</v>
      </c>
      <c r="F61" t="s">
        <v>208</v>
      </c>
      <c r="G61" s="95"/>
      <c r="I61" s="87">
        <v>0</v>
      </c>
      <c r="J61" t="s">
        <v>208</v>
      </c>
      <c r="K61" t="s">
        <v>208</v>
      </c>
      <c r="L61" s="92">
        <v>0</v>
      </c>
      <c r="M61" s="92">
        <v>0</v>
      </c>
      <c r="N61" s="87">
        <v>0</v>
      </c>
      <c r="O61" s="87">
        <v>0</v>
      </c>
      <c r="P61" s="87">
        <v>0</v>
      </c>
      <c r="Q61" s="92">
        <v>0</v>
      </c>
      <c r="R61" s="92">
        <v>0</v>
      </c>
    </row>
    <row r="62" spans="1:23">
      <c r="B62" s="79" t="s">
        <v>2033</v>
      </c>
      <c r="G62" s="95"/>
      <c r="I62" s="81">
        <v>4.76</v>
      </c>
      <c r="M62" s="80">
        <v>5.4600000000000003E-2</v>
      </c>
      <c r="N62" s="81">
        <v>32887853.719999999</v>
      </c>
      <c r="P62" s="81">
        <v>36722.307031390024</v>
      </c>
      <c r="Q62" s="80">
        <v>0.5292</v>
      </c>
      <c r="R62" s="80">
        <v>7.9399999999999998E-2</v>
      </c>
    </row>
    <row r="63" spans="1:23">
      <c r="A63" s="102"/>
      <c r="B63" t="s">
        <v>2858</v>
      </c>
      <c r="C63" t="s">
        <v>2034</v>
      </c>
      <c r="D63" s="102">
        <v>4563</v>
      </c>
      <c r="E63"/>
      <c r="F63" t="s">
        <v>379</v>
      </c>
      <c r="G63" s="89">
        <v>42368</v>
      </c>
      <c r="H63" t="s">
        <v>206</v>
      </c>
      <c r="I63" s="87">
        <v>6.96</v>
      </c>
      <c r="J63" t="s">
        <v>127</v>
      </c>
      <c r="K63" t="s">
        <v>102</v>
      </c>
      <c r="L63" s="92">
        <v>3.1699999999999999E-2</v>
      </c>
      <c r="M63" s="92">
        <v>2.52E-2</v>
      </c>
      <c r="N63" s="87">
        <v>44706.36</v>
      </c>
      <c r="O63" s="87">
        <v>117.59</v>
      </c>
      <c r="P63" s="87">
        <v>52.570208723999997</v>
      </c>
      <c r="Q63" s="92">
        <v>8.0000000000000004E-4</v>
      </c>
      <c r="R63" s="92">
        <v>1E-4</v>
      </c>
      <c r="W63" s="95"/>
    </row>
    <row r="64" spans="1:23">
      <c r="A64" s="102"/>
      <c r="B64" t="s">
        <v>2858</v>
      </c>
      <c r="C64" t="s">
        <v>2034</v>
      </c>
      <c r="D64" s="102">
        <v>4693</v>
      </c>
      <c r="E64"/>
      <c r="F64" t="s">
        <v>379</v>
      </c>
      <c r="G64" s="89">
        <v>42388</v>
      </c>
      <c r="H64" t="s">
        <v>206</v>
      </c>
      <c r="I64" s="87">
        <v>6.95</v>
      </c>
      <c r="J64" t="s">
        <v>127</v>
      </c>
      <c r="K64" t="s">
        <v>102</v>
      </c>
      <c r="L64" s="92">
        <v>3.1699999999999999E-2</v>
      </c>
      <c r="M64" s="92">
        <v>2.5399999999999999E-2</v>
      </c>
      <c r="N64" s="87">
        <v>62588.91</v>
      </c>
      <c r="O64" s="87">
        <v>117.74</v>
      </c>
      <c r="P64" s="87">
        <v>73.692182634000005</v>
      </c>
      <c r="Q64" s="92">
        <v>1.1000000000000001E-3</v>
      </c>
      <c r="R64" s="92">
        <v>2.0000000000000001E-4</v>
      </c>
      <c r="W64" s="95"/>
    </row>
    <row r="65" spans="1:23">
      <c r="A65" s="102"/>
      <c r="B65" t="s">
        <v>2858</v>
      </c>
      <c r="C65" t="s">
        <v>2034</v>
      </c>
      <c r="D65" s="102">
        <v>425769</v>
      </c>
      <c r="E65"/>
      <c r="F65" t="s">
        <v>379</v>
      </c>
      <c r="G65" s="89">
        <v>42509</v>
      </c>
      <c r="H65" t="s">
        <v>206</v>
      </c>
      <c r="I65" s="87">
        <v>7.01</v>
      </c>
      <c r="J65" t="s">
        <v>127</v>
      </c>
      <c r="K65" t="s">
        <v>102</v>
      </c>
      <c r="L65" s="92">
        <v>2.7400000000000001E-2</v>
      </c>
      <c r="M65" s="92">
        <v>2.7E-2</v>
      </c>
      <c r="N65" s="87">
        <v>62588.91</v>
      </c>
      <c r="O65" s="87">
        <v>113.6</v>
      </c>
      <c r="P65" s="87">
        <v>71.101001760000003</v>
      </c>
      <c r="Q65" s="92">
        <v>1E-3</v>
      </c>
      <c r="R65" s="92">
        <v>2.0000000000000001E-4</v>
      </c>
      <c r="W65" s="95"/>
    </row>
    <row r="66" spans="1:23">
      <c r="A66" s="102"/>
      <c r="B66" t="s">
        <v>2858</v>
      </c>
      <c r="C66" t="s">
        <v>2034</v>
      </c>
      <c r="D66" s="102">
        <v>455714</v>
      </c>
      <c r="E66"/>
      <c r="F66" t="s">
        <v>379</v>
      </c>
      <c r="G66" s="89">
        <v>42723</v>
      </c>
      <c r="H66" t="s">
        <v>206</v>
      </c>
      <c r="I66" s="87">
        <v>6.93</v>
      </c>
      <c r="J66" t="s">
        <v>127</v>
      </c>
      <c r="K66" t="s">
        <v>102</v>
      </c>
      <c r="L66" s="92">
        <v>3.15E-2</v>
      </c>
      <c r="M66" s="92">
        <v>2.8299999999999999E-2</v>
      </c>
      <c r="N66" s="87">
        <v>8941.27</v>
      </c>
      <c r="O66" s="87">
        <v>115.4</v>
      </c>
      <c r="P66" s="87">
        <v>10.31822558</v>
      </c>
      <c r="Q66" s="92">
        <v>1E-4</v>
      </c>
      <c r="R66" s="92">
        <v>0</v>
      </c>
      <c r="W66" s="95"/>
    </row>
    <row r="67" spans="1:23">
      <c r="A67" s="102"/>
      <c r="B67" t="s">
        <v>2858</v>
      </c>
      <c r="C67" t="s">
        <v>2034</v>
      </c>
      <c r="D67" s="102">
        <v>474664</v>
      </c>
      <c r="E67"/>
      <c r="F67" t="s">
        <v>379</v>
      </c>
      <c r="G67" s="89">
        <v>42918</v>
      </c>
      <c r="H67" t="s">
        <v>206</v>
      </c>
      <c r="I67" s="87">
        <v>6.89</v>
      </c>
      <c r="J67" t="s">
        <v>127</v>
      </c>
      <c r="K67" t="s">
        <v>102</v>
      </c>
      <c r="L67" s="92">
        <v>3.1899999999999998E-2</v>
      </c>
      <c r="M67" s="92">
        <v>3.1E-2</v>
      </c>
      <c r="N67" s="87">
        <v>44706.36</v>
      </c>
      <c r="O67" s="87">
        <v>112.82</v>
      </c>
      <c r="P67" s="87">
        <v>50.437715351999998</v>
      </c>
      <c r="Q67" s="92">
        <v>6.9999999999999999E-4</v>
      </c>
      <c r="R67" s="92">
        <v>1E-4</v>
      </c>
      <c r="W67" s="95"/>
    </row>
    <row r="68" spans="1:23">
      <c r="A68" s="102"/>
      <c r="B68" t="s">
        <v>2858</v>
      </c>
      <c r="C68" t="s">
        <v>2034</v>
      </c>
      <c r="D68" s="102">
        <v>7520</v>
      </c>
      <c r="E68"/>
      <c r="F68" t="s">
        <v>379</v>
      </c>
      <c r="G68" s="89">
        <v>43915</v>
      </c>
      <c r="H68" t="s">
        <v>206</v>
      </c>
      <c r="I68" s="87">
        <v>6.92</v>
      </c>
      <c r="J68" t="s">
        <v>127</v>
      </c>
      <c r="K68" t="s">
        <v>102</v>
      </c>
      <c r="L68" s="92">
        <v>2.6599999999999999E-2</v>
      </c>
      <c r="M68" s="92">
        <v>3.6700000000000003E-2</v>
      </c>
      <c r="N68" s="87">
        <v>94118.66</v>
      </c>
      <c r="O68" s="87">
        <v>104.02</v>
      </c>
      <c r="P68" s="87">
        <v>97.902230132</v>
      </c>
      <c r="Q68" s="92">
        <v>1.4E-3</v>
      </c>
      <c r="R68" s="92">
        <v>2.0000000000000001E-4</v>
      </c>
      <c r="W68" s="95"/>
    </row>
    <row r="69" spans="1:23">
      <c r="A69" s="102"/>
      <c r="B69" t="s">
        <v>2858</v>
      </c>
      <c r="C69" t="s">
        <v>2034</v>
      </c>
      <c r="D69" s="102">
        <v>8115</v>
      </c>
      <c r="E69"/>
      <c r="F69" t="s">
        <v>379</v>
      </c>
      <c r="G69" s="89">
        <v>44168</v>
      </c>
      <c r="H69" t="s">
        <v>206</v>
      </c>
      <c r="I69" s="87">
        <v>7.05</v>
      </c>
      <c r="J69" t="s">
        <v>127</v>
      </c>
      <c r="K69" t="s">
        <v>102</v>
      </c>
      <c r="L69" s="92">
        <v>1.89E-2</v>
      </c>
      <c r="M69" s="92">
        <v>3.9100000000000003E-2</v>
      </c>
      <c r="N69" s="87">
        <v>95322.74</v>
      </c>
      <c r="O69" s="87">
        <v>96.63</v>
      </c>
      <c r="P69" s="87">
        <v>92.110363661999997</v>
      </c>
      <c r="Q69" s="92">
        <v>1.2999999999999999E-3</v>
      </c>
      <c r="R69" s="92">
        <v>2.0000000000000001E-4</v>
      </c>
      <c r="W69" s="95"/>
    </row>
    <row r="70" spans="1:23">
      <c r="A70" s="102"/>
      <c r="B70" t="s">
        <v>2858</v>
      </c>
      <c r="C70" t="s">
        <v>2034</v>
      </c>
      <c r="D70" s="102">
        <v>8349</v>
      </c>
      <c r="E70"/>
      <c r="F70" t="s">
        <v>379</v>
      </c>
      <c r="G70" s="89">
        <v>44277</v>
      </c>
      <c r="H70" t="s">
        <v>206</v>
      </c>
      <c r="I70" s="87">
        <v>6.97</v>
      </c>
      <c r="J70" t="s">
        <v>127</v>
      </c>
      <c r="K70" t="s">
        <v>102</v>
      </c>
      <c r="L70" s="92">
        <v>1.9E-2</v>
      </c>
      <c r="M70" s="92">
        <v>4.6100000000000002E-2</v>
      </c>
      <c r="N70" s="87">
        <v>144954.43</v>
      </c>
      <c r="O70" s="87">
        <v>92.35</v>
      </c>
      <c r="P70" s="87">
        <v>133.86541610500001</v>
      </c>
      <c r="Q70" s="92">
        <v>1.9E-3</v>
      </c>
      <c r="R70" s="92">
        <v>2.9999999999999997E-4</v>
      </c>
      <c r="W70" s="95"/>
    </row>
    <row r="71" spans="1:23">
      <c r="A71" s="102"/>
      <c r="B71" t="s">
        <v>2857</v>
      </c>
      <c r="C71" t="s">
        <v>2034</v>
      </c>
      <c r="D71" s="102">
        <v>90150400</v>
      </c>
      <c r="E71"/>
      <c r="F71" t="s">
        <v>354</v>
      </c>
      <c r="G71" s="89">
        <v>42186</v>
      </c>
      <c r="H71" t="s">
        <v>149</v>
      </c>
      <c r="I71" s="87">
        <v>1.93</v>
      </c>
      <c r="J71" t="s">
        <v>127</v>
      </c>
      <c r="K71" t="s">
        <v>106</v>
      </c>
      <c r="L71" s="92">
        <v>9.8500000000000004E-2</v>
      </c>
      <c r="M71" s="92">
        <v>6.2E-2</v>
      </c>
      <c r="N71" s="87">
        <v>72025.03</v>
      </c>
      <c r="O71" s="87">
        <v>109.63</v>
      </c>
      <c r="P71" s="87">
        <v>303.92104445726102</v>
      </c>
      <c r="Q71" s="92">
        <v>4.4000000000000003E-3</v>
      </c>
      <c r="R71" s="92">
        <v>6.9999999999999999E-4</v>
      </c>
      <c r="W71" s="95"/>
    </row>
    <row r="72" spans="1:23">
      <c r="A72" s="102"/>
      <c r="B72" t="s">
        <v>2862</v>
      </c>
      <c r="C72" t="s">
        <v>2031</v>
      </c>
      <c r="D72" s="102">
        <v>371197</v>
      </c>
      <c r="E72"/>
      <c r="F72" t="s">
        <v>395</v>
      </c>
      <c r="G72" s="89">
        <v>42052</v>
      </c>
      <c r="H72" t="s">
        <v>149</v>
      </c>
      <c r="I72" s="87">
        <v>3.87</v>
      </c>
      <c r="J72" t="s">
        <v>696</v>
      </c>
      <c r="K72" t="s">
        <v>102</v>
      </c>
      <c r="L72" s="92">
        <v>2.98E-2</v>
      </c>
      <c r="M72" s="92">
        <v>2.3300000000000001E-2</v>
      </c>
      <c r="N72" s="87">
        <v>142178.79</v>
      </c>
      <c r="O72" s="87">
        <v>116.84</v>
      </c>
      <c r="P72" s="87">
        <v>166.12169823599999</v>
      </c>
      <c r="Q72" s="92">
        <v>2.3999999999999998E-3</v>
      </c>
      <c r="R72" s="92">
        <v>4.0000000000000002E-4</v>
      </c>
      <c r="W72" s="95"/>
    </row>
    <row r="73" spans="1:23">
      <c r="A73" s="102"/>
      <c r="B73" t="s">
        <v>2835</v>
      </c>
      <c r="C73" t="s">
        <v>2034</v>
      </c>
      <c r="D73" s="102">
        <v>379497</v>
      </c>
      <c r="E73"/>
      <c r="F73" t="s">
        <v>395</v>
      </c>
      <c r="G73" s="89">
        <v>42122</v>
      </c>
      <c r="H73" t="s">
        <v>149</v>
      </c>
      <c r="I73" s="87">
        <v>4.21</v>
      </c>
      <c r="J73" t="s">
        <v>353</v>
      </c>
      <c r="K73" t="s">
        <v>102</v>
      </c>
      <c r="L73" s="92">
        <v>2.98E-2</v>
      </c>
      <c r="M73" s="92">
        <v>2.81E-2</v>
      </c>
      <c r="N73" s="87">
        <v>875029.98</v>
      </c>
      <c r="O73" s="87">
        <v>113.72</v>
      </c>
      <c r="P73" s="87">
        <v>995.08409325599996</v>
      </c>
      <c r="Q73" s="92">
        <v>1.43E-2</v>
      </c>
      <c r="R73" s="92">
        <v>2.2000000000000001E-3</v>
      </c>
      <c r="W73" s="95"/>
    </row>
    <row r="74" spans="1:23">
      <c r="A74" s="102"/>
      <c r="B74" t="s">
        <v>2861</v>
      </c>
      <c r="C74" t="s">
        <v>2031</v>
      </c>
      <c r="D74" s="102">
        <v>372051</v>
      </c>
      <c r="E74"/>
      <c r="F74" t="s">
        <v>395</v>
      </c>
      <c r="G74" s="89">
        <v>42054</v>
      </c>
      <c r="H74" t="s">
        <v>149</v>
      </c>
      <c r="I74" s="87">
        <v>3.87</v>
      </c>
      <c r="J74" t="s">
        <v>696</v>
      </c>
      <c r="K74" t="s">
        <v>102</v>
      </c>
      <c r="L74" s="92">
        <v>2.98E-2</v>
      </c>
      <c r="M74" s="92">
        <v>3.2399999999999998E-2</v>
      </c>
      <c r="N74" s="87">
        <v>2919.79</v>
      </c>
      <c r="O74" s="87">
        <v>112.94</v>
      </c>
      <c r="P74" s="87">
        <v>3.2976108260000001</v>
      </c>
      <c r="Q74" s="92">
        <v>0</v>
      </c>
      <c r="R74" s="92">
        <v>0</v>
      </c>
      <c r="W74" s="95"/>
    </row>
    <row r="75" spans="1:23">
      <c r="A75" s="102"/>
      <c r="B75" t="s">
        <v>2861</v>
      </c>
      <c r="C75" t="s">
        <v>2031</v>
      </c>
      <c r="D75" s="102">
        <v>371707</v>
      </c>
      <c r="E75"/>
      <c r="F75" t="s">
        <v>395</v>
      </c>
      <c r="G75" s="89">
        <v>42052</v>
      </c>
      <c r="H75" t="s">
        <v>149</v>
      </c>
      <c r="I75" s="87">
        <v>3.87</v>
      </c>
      <c r="J75" t="s">
        <v>696</v>
      </c>
      <c r="K75" t="s">
        <v>102</v>
      </c>
      <c r="L75" s="92">
        <v>2.98E-2</v>
      </c>
      <c r="M75" s="92">
        <v>3.2399999999999998E-2</v>
      </c>
      <c r="N75" s="87">
        <v>103243.71</v>
      </c>
      <c r="O75" s="87">
        <v>112.94</v>
      </c>
      <c r="P75" s="87">
        <v>116.603446074</v>
      </c>
      <c r="Q75" s="92">
        <v>1.6999999999999999E-3</v>
      </c>
      <c r="R75" s="92">
        <v>2.9999999999999997E-4</v>
      </c>
      <c r="W75" s="95"/>
    </row>
    <row r="76" spans="1:23">
      <c r="A76" s="102"/>
      <c r="B76" t="s">
        <v>2860</v>
      </c>
      <c r="C76" t="s">
        <v>2034</v>
      </c>
      <c r="D76" s="102">
        <v>29991703</v>
      </c>
      <c r="E76"/>
      <c r="F76" t="s">
        <v>2035</v>
      </c>
      <c r="G76" s="89">
        <v>44227</v>
      </c>
      <c r="H76" t="s">
        <v>1044</v>
      </c>
      <c r="I76" s="87">
        <v>3.07</v>
      </c>
      <c r="J76" t="s">
        <v>342</v>
      </c>
      <c r="K76" t="s">
        <v>102</v>
      </c>
      <c r="L76" s="92">
        <v>4.4999999999999998E-2</v>
      </c>
      <c r="M76" s="92">
        <v>2.06E-2</v>
      </c>
      <c r="N76" s="87">
        <v>323455.11</v>
      </c>
      <c r="O76" s="87">
        <v>124.79</v>
      </c>
      <c r="P76" s="87">
        <v>403.639631769</v>
      </c>
      <c r="Q76" s="92">
        <v>5.7999999999999996E-3</v>
      </c>
      <c r="R76" s="92">
        <v>8.9999999999999998E-4</v>
      </c>
    </row>
    <row r="77" spans="1:23">
      <c r="A77" s="102"/>
      <c r="B77" t="s">
        <v>2859</v>
      </c>
      <c r="C77" t="s">
        <v>2034</v>
      </c>
      <c r="D77" s="102">
        <v>66241</v>
      </c>
      <c r="E77"/>
      <c r="F77" t="s">
        <v>2035</v>
      </c>
      <c r="G77" s="89">
        <v>41534</v>
      </c>
      <c r="H77" t="s">
        <v>1044</v>
      </c>
      <c r="I77" s="87">
        <v>5.39</v>
      </c>
      <c r="J77" t="s">
        <v>112</v>
      </c>
      <c r="K77" t="s">
        <v>102</v>
      </c>
      <c r="L77" s="92">
        <v>3.9800000000000002E-2</v>
      </c>
      <c r="M77" s="92">
        <v>3.5099999999999999E-2</v>
      </c>
      <c r="N77" s="87">
        <v>955398.68</v>
      </c>
      <c r="O77" s="87">
        <v>115.17</v>
      </c>
      <c r="P77" s="87">
        <v>1100.3326597560001</v>
      </c>
      <c r="Q77" s="92">
        <v>1.5900000000000001E-2</v>
      </c>
      <c r="R77" s="92">
        <v>2.3999999999999998E-3</v>
      </c>
      <c r="W77" s="95"/>
    </row>
    <row r="78" spans="1:23">
      <c r="A78" s="102"/>
      <c r="B78" t="s">
        <v>2863</v>
      </c>
      <c r="C78" t="s">
        <v>2034</v>
      </c>
      <c r="D78" s="102">
        <v>8370</v>
      </c>
      <c r="E78"/>
      <c r="F78" t="s">
        <v>493</v>
      </c>
      <c r="G78" s="89">
        <v>44294</v>
      </c>
      <c r="H78" t="s">
        <v>206</v>
      </c>
      <c r="I78" s="87">
        <v>7.89</v>
      </c>
      <c r="J78" t="s">
        <v>353</v>
      </c>
      <c r="K78" t="s">
        <v>102</v>
      </c>
      <c r="L78" s="92">
        <v>2.3199999999999998E-2</v>
      </c>
      <c r="M78" s="92">
        <v>4.3200000000000002E-2</v>
      </c>
      <c r="N78" s="87">
        <v>58258.51</v>
      </c>
      <c r="O78" s="87">
        <v>94.58</v>
      </c>
      <c r="P78" s="87">
        <v>55.100898758</v>
      </c>
      <c r="Q78" s="92">
        <v>8.0000000000000004E-4</v>
      </c>
      <c r="R78" s="92">
        <v>1E-4</v>
      </c>
      <c r="W78" s="95"/>
    </row>
    <row r="79" spans="1:23">
      <c r="A79" s="102"/>
      <c r="B79" t="s">
        <v>2863</v>
      </c>
      <c r="C79" t="s">
        <v>2034</v>
      </c>
      <c r="D79" s="102">
        <v>513783</v>
      </c>
      <c r="E79"/>
      <c r="F79" t="s">
        <v>493</v>
      </c>
      <c r="G79" s="89">
        <v>43222</v>
      </c>
      <c r="H79" t="s">
        <v>206</v>
      </c>
      <c r="I79" s="87">
        <v>7.88</v>
      </c>
      <c r="J79" t="s">
        <v>353</v>
      </c>
      <c r="K79" t="s">
        <v>102</v>
      </c>
      <c r="L79" s="92">
        <v>3.2199999999999999E-2</v>
      </c>
      <c r="M79" s="92">
        <v>3.5700000000000003E-2</v>
      </c>
      <c r="N79" s="87">
        <v>132516.45000000001</v>
      </c>
      <c r="O79" s="87">
        <v>109.65</v>
      </c>
      <c r="P79" s="87">
        <v>145.30428742500001</v>
      </c>
      <c r="Q79" s="92">
        <v>2.0999999999999999E-3</v>
      </c>
      <c r="R79" s="92">
        <v>2.9999999999999997E-4</v>
      </c>
      <c r="W79" s="95"/>
    </row>
    <row r="80" spans="1:23">
      <c r="A80" s="102"/>
      <c r="B80" t="s">
        <v>2863</v>
      </c>
      <c r="C80" t="s">
        <v>2034</v>
      </c>
      <c r="D80" s="102">
        <v>519337</v>
      </c>
      <c r="E80"/>
      <c r="F80" t="s">
        <v>493</v>
      </c>
      <c r="G80" s="89">
        <v>43276</v>
      </c>
      <c r="H80" t="s">
        <v>206</v>
      </c>
      <c r="I80" s="87">
        <v>7.87</v>
      </c>
      <c r="J80" t="s">
        <v>353</v>
      </c>
      <c r="K80" t="s">
        <v>102</v>
      </c>
      <c r="L80" s="92">
        <v>3.2599999999999997E-2</v>
      </c>
      <c r="M80" s="92">
        <v>3.56E-2</v>
      </c>
      <c r="N80" s="87">
        <v>27730.83</v>
      </c>
      <c r="O80" s="87">
        <v>109.08</v>
      </c>
      <c r="P80" s="87">
        <v>30.248789364</v>
      </c>
      <c r="Q80" s="92">
        <v>4.0000000000000002E-4</v>
      </c>
      <c r="R80" s="92">
        <v>1E-4</v>
      </c>
      <c r="W80" s="95"/>
    </row>
    <row r="81" spans="1:23">
      <c r="A81" s="102"/>
      <c r="B81" t="s">
        <v>2863</v>
      </c>
      <c r="C81" t="s">
        <v>2034</v>
      </c>
      <c r="D81" s="102">
        <v>530503</v>
      </c>
      <c r="E81"/>
      <c r="F81" t="s">
        <v>493</v>
      </c>
      <c r="G81" s="89">
        <v>43431</v>
      </c>
      <c r="H81" t="s">
        <v>206</v>
      </c>
      <c r="I81" s="87">
        <v>7.81</v>
      </c>
      <c r="J81" t="s">
        <v>353</v>
      </c>
      <c r="K81" t="s">
        <v>102</v>
      </c>
      <c r="L81" s="92">
        <v>3.6600000000000001E-2</v>
      </c>
      <c r="M81" s="92">
        <v>3.4799999999999998E-2</v>
      </c>
      <c r="N81" s="87">
        <v>27833.01</v>
      </c>
      <c r="O81" s="87">
        <v>112.6</v>
      </c>
      <c r="P81" s="87">
        <v>31.33996926</v>
      </c>
      <c r="Q81" s="92">
        <v>5.0000000000000001E-4</v>
      </c>
      <c r="R81" s="92">
        <v>1E-4</v>
      </c>
      <c r="W81" s="95"/>
    </row>
    <row r="82" spans="1:23">
      <c r="A82" s="102"/>
      <c r="B82" t="s">
        <v>2863</v>
      </c>
      <c r="C82" t="s">
        <v>2034</v>
      </c>
      <c r="D82" s="102">
        <v>70231</v>
      </c>
      <c r="E82"/>
      <c r="F82" t="s">
        <v>493</v>
      </c>
      <c r="G82" s="89">
        <v>43647</v>
      </c>
      <c r="H82" t="s">
        <v>206</v>
      </c>
      <c r="I82" s="87">
        <v>7.94</v>
      </c>
      <c r="J82" t="s">
        <v>353</v>
      </c>
      <c r="K82" t="s">
        <v>102</v>
      </c>
      <c r="L82" s="92">
        <v>2.9000000000000001E-2</v>
      </c>
      <c r="M82" s="92">
        <v>3.4700000000000002E-2</v>
      </c>
      <c r="N82" s="87">
        <v>48905.71</v>
      </c>
      <c r="O82" s="87">
        <v>104.4</v>
      </c>
      <c r="P82" s="87">
        <v>51.057561239999998</v>
      </c>
      <c r="Q82" s="92">
        <v>6.9999999999999999E-4</v>
      </c>
      <c r="R82" s="92">
        <v>1E-4</v>
      </c>
      <c r="W82" s="95"/>
    </row>
    <row r="83" spans="1:23">
      <c r="A83" s="102"/>
      <c r="B83" t="s">
        <v>2863</v>
      </c>
      <c r="C83" t="s">
        <v>2034</v>
      </c>
      <c r="D83" s="102">
        <v>7569</v>
      </c>
      <c r="E83"/>
      <c r="F83" t="s">
        <v>493</v>
      </c>
      <c r="G83" s="89">
        <v>43922</v>
      </c>
      <c r="H83" t="s">
        <v>206</v>
      </c>
      <c r="I83" s="87">
        <v>8.02</v>
      </c>
      <c r="J83" t="s">
        <v>353</v>
      </c>
      <c r="K83" t="s">
        <v>102</v>
      </c>
      <c r="L83" s="92">
        <v>2.7699999999999999E-2</v>
      </c>
      <c r="M83" s="92">
        <v>3.2300000000000002E-2</v>
      </c>
      <c r="N83" s="87">
        <v>31883.42</v>
      </c>
      <c r="O83" s="87">
        <v>106.72</v>
      </c>
      <c r="P83" s="87">
        <v>34.025985824000003</v>
      </c>
      <c r="Q83" s="92">
        <v>5.0000000000000001E-4</v>
      </c>
      <c r="R83" s="92">
        <v>1E-4</v>
      </c>
      <c r="W83" s="95"/>
    </row>
    <row r="84" spans="1:23">
      <c r="A84" s="102"/>
      <c r="B84" t="s">
        <v>2863</v>
      </c>
      <c r="C84" t="s">
        <v>2034</v>
      </c>
      <c r="D84" s="102">
        <v>7703</v>
      </c>
      <c r="E84"/>
      <c r="F84" t="s">
        <v>493</v>
      </c>
      <c r="G84" s="89">
        <v>43978</v>
      </c>
      <c r="H84" t="s">
        <v>206</v>
      </c>
      <c r="I84" s="87">
        <v>8.0399999999999991</v>
      </c>
      <c r="J84" t="s">
        <v>353</v>
      </c>
      <c r="K84" t="s">
        <v>102</v>
      </c>
      <c r="L84" s="92">
        <v>2.3E-2</v>
      </c>
      <c r="M84" s="92">
        <v>3.6400000000000002E-2</v>
      </c>
      <c r="N84" s="87">
        <v>13374.91</v>
      </c>
      <c r="O84" s="87">
        <v>99.37</v>
      </c>
      <c r="P84" s="87">
        <v>13.290648066999999</v>
      </c>
      <c r="Q84" s="92">
        <v>2.0000000000000001E-4</v>
      </c>
      <c r="R84" s="92">
        <v>0</v>
      </c>
      <c r="W84" s="95"/>
    </row>
    <row r="85" spans="1:23">
      <c r="A85" s="102"/>
      <c r="B85" t="s">
        <v>2863</v>
      </c>
      <c r="C85" t="s">
        <v>2034</v>
      </c>
      <c r="D85" s="102">
        <v>7783</v>
      </c>
      <c r="E85"/>
      <c r="F85" t="s">
        <v>493</v>
      </c>
      <c r="G85" s="89">
        <v>44010</v>
      </c>
      <c r="H85" t="s">
        <v>206</v>
      </c>
      <c r="I85" s="87">
        <v>8.11</v>
      </c>
      <c r="J85" t="s">
        <v>353</v>
      </c>
      <c r="K85" t="s">
        <v>102</v>
      </c>
      <c r="L85" s="92">
        <v>2.1999999999999999E-2</v>
      </c>
      <c r="M85" s="92">
        <v>3.4000000000000002E-2</v>
      </c>
      <c r="N85" s="87">
        <v>20971.79</v>
      </c>
      <c r="O85" s="87">
        <v>100.7</v>
      </c>
      <c r="P85" s="87">
        <v>21.118592530000001</v>
      </c>
      <c r="Q85" s="92">
        <v>2.9999999999999997E-4</v>
      </c>
      <c r="R85" s="92">
        <v>0</v>
      </c>
      <c r="W85" s="95"/>
    </row>
    <row r="86" spans="1:23">
      <c r="A86" s="102"/>
      <c r="B86" t="s">
        <v>2863</v>
      </c>
      <c r="C86" t="s">
        <v>2034</v>
      </c>
      <c r="D86" s="102">
        <v>8036</v>
      </c>
      <c r="E86"/>
      <c r="F86" t="s">
        <v>493</v>
      </c>
      <c r="G86" s="89">
        <v>44133</v>
      </c>
      <c r="H86" t="s">
        <v>206</v>
      </c>
      <c r="I86" s="87">
        <v>8.01</v>
      </c>
      <c r="J86" t="s">
        <v>353</v>
      </c>
      <c r="K86" t="s">
        <v>102</v>
      </c>
      <c r="L86" s="92">
        <v>2.3800000000000002E-2</v>
      </c>
      <c r="M86" s="92">
        <v>3.6499999999999998E-2</v>
      </c>
      <c r="N86" s="87">
        <v>27271.439999999999</v>
      </c>
      <c r="O86" s="87">
        <v>100.28</v>
      </c>
      <c r="P86" s="87">
        <v>27.347800031999999</v>
      </c>
      <c r="Q86" s="92">
        <v>4.0000000000000002E-4</v>
      </c>
      <c r="R86" s="92">
        <v>1E-4</v>
      </c>
      <c r="W86" s="95"/>
    </row>
    <row r="87" spans="1:23">
      <c r="A87" s="102"/>
      <c r="B87" t="s">
        <v>2863</v>
      </c>
      <c r="C87" t="s">
        <v>2034</v>
      </c>
      <c r="D87" s="102">
        <v>8294</v>
      </c>
      <c r="E87"/>
      <c r="F87" t="s">
        <v>493</v>
      </c>
      <c r="G87" s="89">
        <v>44251</v>
      </c>
      <c r="H87" t="s">
        <v>206</v>
      </c>
      <c r="I87" s="87">
        <v>7.93</v>
      </c>
      <c r="J87" t="s">
        <v>353</v>
      </c>
      <c r="K87" t="s">
        <v>102</v>
      </c>
      <c r="L87" s="92">
        <v>2.3599999999999999E-2</v>
      </c>
      <c r="M87" s="92">
        <v>4.1500000000000002E-2</v>
      </c>
      <c r="N87" s="87">
        <v>80972.179999999993</v>
      </c>
      <c r="O87" s="87">
        <v>96.41</v>
      </c>
      <c r="P87" s="87">
        <v>78.065278738000004</v>
      </c>
      <c r="Q87" s="92">
        <v>1.1000000000000001E-3</v>
      </c>
      <c r="R87" s="92">
        <v>2.0000000000000001E-4</v>
      </c>
      <c r="W87" s="95"/>
    </row>
    <row r="88" spans="1:23">
      <c r="A88" s="102"/>
      <c r="B88" t="s">
        <v>2863</v>
      </c>
      <c r="C88" t="s">
        <v>2034</v>
      </c>
      <c r="D88" s="102">
        <v>8935</v>
      </c>
      <c r="E88"/>
      <c r="F88" t="s">
        <v>493</v>
      </c>
      <c r="G88" s="89">
        <v>44602</v>
      </c>
      <c r="H88" t="s">
        <v>206</v>
      </c>
      <c r="I88" s="87">
        <v>7.79</v>
      </c>
      <c r="J88" t="s">
        <v>353</v>
      </c>
      <c r="K88" t="s">
        <v>102</v>
      </c>
      <c r="L88" s="92">
        <v>2.0899999999999998E-2</v>
      </c>
      <c r="M88" s="92">
        <v>5.1499999999999997E-2</v>
      </c>
      <c r="N88" s="87">
        <v>83465.899999999994</v>
      </c>
      <c r="O88" s="87">
        <v>84.9</v>
      </c>
      <c r="P88" s="87">
        <v>70.862549099999995</v>
      </c>
      <c r="Q88" s="92">
        <v>1E-3</v>
      </c>
      <c r="R88" s="92">
        <v>2.0000000000000001E-4</v>
      </c>
      <c r="W88" s="95"/>
    </row>
    <row r="89" spans="1:23">
      <c r="A89" s="102"/>
      <c r="B89" t="s">
        <v>2863</v>
      </c>
      <c r="C89" t="s">
        <v>2034</v>
      </c>
      <c r="D89" s="102">
        <v>535850</v>
      </c>
      <c r="E89"/>
      <c r="F89" t="s">
        <v>493</v>
      </c>
      <c r="G89" s="89">
        <v>43500</v>
      </c>
      <c r="H89" t="s">
        <v>206</v>
      </c>
      <c r="I89" s="87">
        <v>7.88</v>
      </c>
      <c r="J89" t="s">
        <v>353</v>
      </c>
      <c r="K89" t="s">
        <v>102</v>
      </c>
      <c r="L89" s="92">
        <v>3.4500000000000003E-2</v>
      </c>
      <c r="M89" s="92">
        <v>3.3399999999999999E-2</v>
      </c>
      <c r="N89" s="87">
        <v>52242.7</v>
      </c>
      <c r="O89" s="87">
        <v>112.62</v>
      </c>
      <c r="P89" s="87">
        <v>58.83572874</v>
      </c>
      <c r="Q89" s="92">
        <v>8.0000000000000004E-4</v>
      </c>
      <c r="R89" s="92">
        <v>1E-4</v>
      </c>
      <c r="W89" s="95"/>
    </row>
    <row r="90" spans="1:23">
      <c r="A90" s="102"/>
      <c r="B90" t="s">
        <v>2863</v>
      </c>
      <c r="C90" t="s">
        <v>2034</v>
      </c>
      <c r="D90" s="102">
        <v>6835</v>
      </c>
      <c r="E90"/>
      <c r="F90" t="s">
        <v>493</v>
      </c>
      <c r="G90" s="89">
        <v>43556</v>
      </c>
      <c r="H90" t="s">
        <v>206</v>
      </c>
      <c r="I90" s="87">
        <v>7.95</v>
      </c>
      <c r="J90" t="s">
        <v>353</v>
      </c>
      <c r="K90" t="s">
        <v>102</v>
      </c>
      <c r="L90" s="92">
        <v>3.0499999999999999E-2</v>
      </c>
      <c r="M90" s="92">
        <v>3.2399999999999998E-2</v>
      </c>
      <c r="N90" s="87">
        <v>52682.89</v>
      </c>
      <c r="O90" s="87">
        <v>109.11</v>
      </c>
      <c r="P90" s="87">
        <v>57.482301278999998</v>
      </c>
      <c r="Q90" s="92">
        <v>8.0000000000000004E-4</v>
      </c>
      <c r="R90" s="92">
        <v>1E-4</v>
      </c>
      <c r="W90" s="95"/>
    </row>
    <row r="91" spans="1:23">
      <c r="A91" s="102"/>
      <c r="B91" t="s">
        <v>2863</v>
      </c>
      <c r="C91" t="s">
        <v>2034</v>
      </c>
      <c r="D91" s="102">
        <v>7124</v>
      </c>
      <c r="E91"/>
      <c r="F91" t="s">
        <v>493</v>
      </c>
      <c r="G91" s="89">
        <v>43703</v>
      </c>
      <c r="H91" t="s">
        <v>206</v>
      </c>
      <c r="I91" s="87">
        <v>8.07</v>
      </c>
      <c r="J91" t="s">
        <v>353</v>
      </c>
      <c r="K91" t="s">
        <v>102</v>
      </c>
      <c r="L91" s="92">
        <v>2.3800000000000002E-2</v>
      </c>
      <c r="M91" s="92">
        <v>3.4200000000000001E-2</v>
      </c>
      <c r="N91" s="87">
        <v>3472.85</v>
      </c>
      <c r="O91" s="87">
        <v>101.34</v>
      </c>
      <c r="P91" s="87">
        <v>3.5193861900000001</v>
      </c>
      <c r="Q91" s="92">
        <v>1E-4</v>
      </c>
      <c r="R91" s="92">
        <v>0</v>
      </c>
      <c r="W91" s="95"/>
    </row>
    <row r="92" spans="1:23">
      <c r="A92" s="102"/>
      <c r="B92" t="s">
        <v>2863</v>
      </c>
      <c r="C92" t="s">
        <v>2034</v>
      </c>
      <c r="D92" s="102">
        <v>7206</v>
      </c>
      <c r="E92"/>
      <c r="F92" t="s">
        <v>493</v>
      </c>
      <c r="G92" s="89">
        <v>43740</v>
      </c>
      <c r="H92" t="s">
        <v>206</v>
      </c>
      <c r="I92" s="87">
        <v>7.99</v>
      </c>
      <c r="J92" t="s">
        <v>353</v>
      </c>
      <c r="K92" t="s">
        <v>102</v>
      </c>
      <c r="L92" s="92">
        <v>2.4299999999999999E-2</v>
      </c>
      <c r="M92" s="92">
        <v>3.7499999999999999E-2</v>
      </c>
      <c r="N92" s="87">
        <v>51321.97</v>
      </c>
      <c r="O92" s="87">
        <v>99.04</v>
      </c>
      <c r="P92" s="87">
        <v>50.829279088</v>
      </c>
      <c r="Q92" s="92">
        <v>6.9999999999999999E-4</v>
      </c>
      <c r="R92" s="92">
        <v>1E-4</v>
      </c>
      <c r="W92" s="95"/>
    </row>
    <row r="93" spans="1:23">
      <c r="A93" s="102"/>
      <c r="B93" t="s">
        <v>2863</v>
      </c>
      <c r="C93" t="s">
        <v>2034</v>
      </c>
      <c r="D93" s="102">
        <v>7340</v>
      </c>
      <c r="E93"/>
      <c r="F93" t="s">
        <v>493</v>
      </c>
      <c r="G93" s="89">
        <v>43831</v>
      </c>
      <c r="H93" t="s">
        <v>206</v>
      </c>
      <c r="I93" s="87">
        <v>7.98</v>
      </c>
      <c r="J93" t="s">
        <v>353</v>
      </c>
      <c r="K93" t="s">
        <v>102</v>
      </c>
      <c r="L93" s="92">
        <v>2.3800000000000002E-2</v>
      </c>
      <c r="M93" s="92">
        <v>3.8899999999999997E-2</v>
      </c>
      <c r="N93" s="87">
        <v>53266.97</v>
      </c>
      <c r="O93" s="87">
        <v>97.77</v>
      </c>
      <c r="P93" s="87">
        <v>52.079116569</v>
      </c>
      <c r="Q93" s="92">
        <v>8.0000000000000004E-4</v>
      </c>
      <c r="R93" s="92">
        <v>1E-4</v>
      </c>
      <c r="W93" s="95"/>
    </row>
    <row r="94" spans="1:23">
      <c r="A94" s="102"/>
      <c r="B94" t="s">
        <v>2867</v>
      </c>
      <c r="C94" t="s">
        <v>2034</v>
      </c>
      <c r="D94" s="102">
        <v>7936</v>
      </c>
      <c r="E94"/>
      <c r="F94" t="s">
        <v>2036</v>
      </c>
      <c r="G94" s="89">
        <v>44087</v>
      </c>
      <c r="H94" t="s">
        <v>1044</v>
      </c>
      <c r="I94" s="87">
        <v>5.26</v>
      </c>
      <c r="J94" t="s">
        <v>342</v>
      </c>
      <c r="K94" t="s">
        <v>102</v>
      </c>
      <c r="L94" s="92">
        <v>1.7899999999999999E-2</v>
      </c>
      <c r="M94" s="92">
        <v>3.1E-2</v>
      </c>
      <c r="N94" s="87">
        <v>250992.85</v>
      </c>
      <c r="O94" s="87">
        <v>104.17</v>
      </c>
      <c r="P94" s="87">
        <v>261.45925184499998</v>
      </c>
      <c r="Q94" s="92">
        <v>3.8E-3</v>
      </c>
      <c r="R94" s="92">
        <v>5.9999999999999995E-4</v>
      </c>
      <c r="W94" s="95"/>
    </row>
    <row r="95" spans="1:23">
      <c r="A95" s="102"/>
      <c r="B95" t="s">
        <v>2867</v>
      </c>
      <c r="C95" t="s">
        <v>2034</v>
      </c>
      <c r="D95" s="102">
        <v>7937</v>
      </c>
      <c r="E95"/>
      <c r="F95" t="s">
        <v>2036</v>
      </c>
      <c r="G95" s="89">
        <v>44087</v>
      </c>
      <c r="H95" t="s">
        <v>1044</v>
      </c>
      <c r="I95" s="87">
        <v>6.66</v>
      </c>
      <c r="J95" t="s">
        <v>342</v>
      </c>
      <c r="K95" t="s">
        <v>102</v>
      </c>
      <c r="L95" s="92">
        <v>7.5499999999999998E-2</v>
      </c>
      <c r="M95" s="92">
        <v>7.5999999999999998E-2</v>
      </c>
      <c r="N95" s="87">
        <v>10991.68</v>
      </c>
      <c r="O95" s="87">
        <v>101.62</v>
      </c>
      <c r="P95" s="87">
        <v>11.169745216000001</v>
      </c>
      <c r="Q95" s="92">
        <v>2.0000000000000001E-4</v>
      </c>
      <c r="R95" s="92">
        <v>0</v>
      </c>
      <c r="W95" s="95"/>
    </row>
    <row r="96" spans="1:23">
      <c r="A96" s="102"/>
      <c r="B96" t="s">
        <v>2864</v>
      </c>
      <c r="C96" t="s">
        <v>2031</v>
      </c>
      <c r="D96" s="102">
        <v>8063</v>
      </c>
      <c r="E96"/>
      <c r="F96" t="s">
        <v>505</v>
      </c>
      <c r="G96" s="89">
        <v>44147</v>
      </c>
      <c r="H96" t="s">
        <v>149</v>
      </c>
      <c r="I96" s="87">
        <v>7.55</v>
      </c>
      <c r="J96" t="s">
        <v>578</v>
      </c>
      <c r="K96" t="s">
        <v>102</v>
      </c>
      <c r="L96" s="92">
        <v>1.6299999999999999E-2</v>
      </c>
      <c r="M96" s="92">
        <v>3.1800000000000002E-2</v>
      </c>
      <c r="N96" s="87">
        <v>201992.71</v>
      </c>
      <c r="O96" s="87">
        <v>99.51</v>
      </c>
      <c r="P96" s="87">
        <v>201.002945721</v>
      </c>
      <c r="Q96" s="92">
        <v>2.8999999999999998E-3</v>
      </c>
      <c r="R96" s="92">
        <v>4.0000000000000002E-4</v>
      </c>
      <c r="W96" s="95"/>
    </row>
    <row r="97" spans="1:23">
      <c r="A97" s="102"/>
      <c r="B97" t="s">
        <v>2864</v>
      </c>
      <c r="C97" t="s">
        <v>2031</v>
      </c>
      <c r="D97" s="102">
        <v>8145</v>
      </c>
      <c r="E97"/>
      <c r="F97" t="s">
        <v>505</v>
      </c>
      <c r="G97" s="89">
        <v>44185</v>
      </c>
      <c r="H97" t="s">
        <v>149</v>
      </c>
      <c r="I97" s="87">
        <v>7.56</v>
      </c>
      <c r="J97" t="s">
        <v>578</v>
      </c>
      <c r="K97" t="s">
        <v>102</v>
      </c>
      <c r="L97" s="92">
        <v>1.4999999999999999E-2</v>
      </c>
      <c r="M97" s="92">
        <v>3.2599999999999997E-2</v>
      </c>
      <c r="N97" s="87">
        <v>94952.76</v>
      </c>
      <c r="O97" s="87">
        <v>97.81</v>
      </c>
      <c r="P97" s="87">
        <v>92.873294556000005</v>
      </c>
      <c r="Q97" s="92">
        <v>1.2999999999999999E-3</v>
      </c>
      <c r="R97" s="92">
        <v>2.0000000000000001E-4</v>
      </c>
      <c r="W97" s="95"/>
    </row>
    <row r="98" spans="1:23">
      <c r="A98" s="102"/>
      <c r="B98" t="s">
        <v>2871</v>
      </c>
      <c r="C98" t="s">
        <v>2031</v>
      </c>
      <c r="D98" s="102">
        <v>8224</v>
      </c>
      <c r="E98"/>
      <c r="F98" t="s">
        <v>505</v>
      </c>
      <c r="G98" s="89">
        <v>44223</v>
      </c>
      <c r="H98" t="s">
        <v>149</v>
      </c>
      <c r="I98" s="87">
        <v>12.36</v>
      </c>
      <c r="J98" t="s">
        <v>342</v>
      </c>
      <c r="K98" t="s">
        <v>102</v>
      </c>
      <c r="L98" s="92">
        <v>2.1499999999999998E-2</v>
      </c>
      <c r="M98" s="92">
        <v>4.0099999999999997E-2</v>
      </c>
      <c r="N98" s="87">
        <v>433163.43</v>
      </c>
      <c r="O98" s="87">
        <v>89.41</v>
      </c>
      <c r="P98" s="87">
        <v>387.29142276300001</v>
      </c>
      <c r="Q98" s="92">
        <v>5.5999999999999999E-3</v>
      </c>
      <c r="R98" s="92">
        <v>8.0000000000000004E-4</v>
      </c>
      <c r="W98" s="95"/>
    </row>
    <row r="99" spans="1:23">
      <c r="A99" s="102"/>
      <c r="B99" t="s">
        <v>2871</v>
      </c>
      <c r="C99" t="s">
        <v>2031</v>
      </c>
      <c r="D99" s="102">
        <v>444873</v>
      </c>
      <c r="E99"/>
      <c r="F99" t="s">
        <v>505</v>
      </c>
      <c r="G99" s="89">
        <v>42631</v>
      </c>
      <c r="H99" t="s">
        <v>149</v>
      </c>
      <c r="I99" s="87">
        <v>6.74</v>
      </c>
      <c r="J99" t="s">
        <v>342</v>
      </c>
      <c r="K99" t="s">
        <v>102</v>
      </c>
      <c r="L99" s="92">
        <v>4.1000000000000002E-2</v>
      </c>
      <c r="M99" s="92">
        <v>3.04E-2</v>
      </c>
      <c r="N99" s="87">
        <v>92482.55</v>
      </c>
      <c r="O99" s="87">
        <v>121.68</v>
      </c>
      <c r="P99" s="87">
        <v>112.53276683999999</v>
      </c>
      <c r="Q99" s="92">
        <v>1.6000000000000001E-3</v>
      </c>
      <c r="R99" s="92">
        <v>2.0000000000000001E-4</v>
      </c>
      <c r="W99" s="95"/>
    </row>
    <row r="100" spans="1:23">
      <c r="A100" s="102"/>
      <c r="B100" t="s">
        <v>2870</v>
      </c>
      <c r="C100" t="s">
        <v>2034</v>
      </c>
      <c r="D100" s="102">
        <v>2984</v>
      </c>
      <c r="E100"/>
      <c r="F100" t="s">
        <v>493</v>
      </c>
      <c r="G100" s="89">
        <v>41422</v>
      </c>
      <c r="H100" t="s">
        <v>206</v>
      </c>
      <c r="I100" s="87">
        <v>3.69</v>
      </c>
      <c r="J100" t="s">
        <v>353</v>
      </c>
      <c r="K100" t="s">
        <v>102</v>
      </c>
      <c r="L100" s="92">
        <v>5.0999999999999997E-2</v>
      </c>
      <c r="M100" s="92">
        <v>2.5100000000000001E-2</v>
      </c>
      <c r="N100" s="87">
        <v>4197.01</v>
      </c>
      <c r="O100" s="87">
        <v>125.65</v>
      </c>
      <c r="P100" s="87">
        <v>5.2735430650000001</v>
      </c>
      <c r="Q100" s="92">
        <v>1E-4</v>
      </c>
      <c r="R100" s="92">
        <v>0</v>
      </c>
      <c r="W100" s="95"/>
    </row>
    <row r="101" spans="1:23">
      <c r="A101" s="102"/>
      <c r="B101" t="s">
        <v>2870</v>
      </c>
      <c r="C101" t="s">
        <v>2034</v>
      </c>
      <c r="D101" s="102">
        <v>11898140</v>
      </c>
      <c r="E101"/>
      <c r="F101" t="s">
        <v>493</v>
      </c>
      <c r="G101" s="89">
        <v>41330</v>
      </c>
      <c r="H101" t="s">
        <v>206</v>
      </c>
      <c r="I101" s="87">
        <v>3.67</v>
      </c>
      <c r="J101" t="s">
        <v>353</v>
      </c>
      <c r="K101" t="s">
        <v>102</v>
      </c>
      <c r="L101" s="92">
        <v>5.0999999999999997E-2</v>
      </c>
      <c r="M101" s="92">
        <v>2.8500000000000001E-2</v>
      </c>
      <c r="N101" s="87">
        <v>26179.759999999998</v>
      </c>
      <c r="O101" s="87">
        <v>124.89</v>
      </c>
      <c r="P101" s="87">
        <v>32.695902263999997</v>
      </c>
      <c r="Q101" s="92">
        <v>5.0000000000000001E-4</v>
      </c>
      <c r="R101" s="92">
        <v>1E-4</v>
      </c>
      <c r="W101" s="95"/>
    </row>
    <row r="102" spans="1:23">
      <c r="A102" s="102"/>
      <c r="B102" t="s">
        <v>2870</v>
      </c>
      <c r="C102" t="s">
        <v>2034</v>
      </c>
      <c r="D102" s="102">
        <v>11898320</v>
      </c>
      <c r="E102"/>
      <c r="F102" t="s">
        <v>493</v>
      </c>
      <c r="G102" s="89">
        <v>41597</v>
      </c>
      <c r="H102" t="s">
        <v>206</v>
      </c>
      <c r="I102" s="87">
        <v>3.68</v>
      </c>
      <c r="J102" t="s">
        <v>353</v>
      </c>
      <c r="K102" t="s">
        <v>102</v>
      </c>
      <c r="L102" s="92">
        <v>5.0999999999999997E-2</v>
      </c>
      <c r="M102" s="92">
        <v>2.6700000000000002E-2</v>
      </c>
      <c r="N102" s="87">
        <v>1744.31</v>
      </c>
      <c r="O102" s="87">
        <v>122.89</v>
      </c>
      <c r="P102" s="87">
        <v>2.1435825589999999</v>
      </c>
      <c r="Q102" s="92">
        <v>0</v>
      </c>
      <c r="R102" s="92">
        <v>0</v>
      </c>
      <c r="W102" s="95"/>
    </row>
    <row r="103" spans="1:23">
      <c r="A103" s="102"/>
      <c r="B103" t="s">
        <v>2870</v>
      </c>
      <c r="C103" t="s">
        <v>2034</v>
      </c>
      <c r="D103" s="102">
        <v>11898330</v>
      </c>
      <c r="E103"/>
      <c r="F103" t="s">
        <v>493</v>
      </c>
      <c r="G103" s="89">
        <v>41630</v>
      </c>
      <c r="H103" t="s">
        <v>206</v>
      </c>
      <c r="I103" s="87">
        <v>3.67</v>
      </c>
      <c r="J103" t="s">
        <v>353</v>
      </c>
      <c r="K103" t="s">
        <v>102</v>
      </c>
      <c r="L103" s="92">
        <v>5.0999999999999997E-2</v>
      </c>
      <c r="M103" s="92">
        <v>2.8500000000000001E-2</v>
      </c>
      <c r="N103" s="87">
        <v>19844.580000000002</v>
      </c>
      <c r="O103" s="87">
        <v>122.56</v>
      </c>
      <c r="P103" s="87">
        <v>24.321517247999999</v>
      </c>
      <c r="Q103" s="92">
        <v>4.0000000000000002E-4</v>
      </c>
      <c r="R103" s="92">
        <v>1E-4</v>
      </c>
      <c r="W103" s="95"/>
    </row>
    <row r="104" spans="1:23">
      <c r="A104" s="102"/>
      <c r="B104" t="s">
        <v>2870</v>
      </c>
      <c r="C104" t="s">
        <v>2034</v>
      </c>
      <c r="D104" s="102">
        <v>11898340</v>
      </c>
      <c r="E104"/>
      <c r="F104" t="s">
        <v>493</v>
      </c>
      <c r="G104" s="89">
        <v>41666</v>
      </c>
      <c r="H104" t="s">
        <v>206</v>
      </c>
      <c r="I104" s="87">
        <v>3.67</v>
      </c>
      <c r="J104" t="s">
        <v>353</v>
      </c>
      <c r="K104" t="s">
        <v>102</v>
      </c>
      <c r="L104" s="92">
        <v>5.0999999999999997E-2</v>
      </c>
      <c r="M104" s="92">
        <v>2.8500000000000001E-2</v>
      </c>
      <c r="N104" s="87">
        <v>3838.34</v>
      </c>
      <c r="O104" s="87">
        <v>122.46</v>
      </c>
      <c r="P104" s="87">
        <v>4.7004311640000003</v>
      </c>
      <c r="Q104" s="92">
        <v>1E-4</v>
      </c>
      <c r="R104" s="92">
        <v>0</v>
      </c>
      <c r="W104" s="95"/>
    </row>
    <row r="105" spans="1:23">
      <c r="A105" s="102"/>
      <c r="B105" t="s">
        <v>2870</v>
      </c>
      <c r="C105" t="s">
        <v>2034</v>
      </c>
      <c r="D105" s="102">
        <v>11898350</v>
      </c>
      <c r="E105"/>
      <c r="F105" t="s">
        <v>493</v>
      </c>
      <c r="G105" s="89">
        <v>41696</v>
      </c>
      <c r="H105" t="s">
        <v>206</v>
      </c>
      <c r="I105" s="87">
        <v>3.67</v>
      </c>
      <c r="J105" t="s">
        <v>353</v>
      </c>
      <c r="K105" t="s">
        <v>102</v>
      </c>
      <c r="L105" s="92">
        <v>5.0999999999999997E-2</v>
      </c>
      <c r="M105" s="92">
        <v>2.8500000000000001E-2</v>
      </c>
      <c r="N105" s="87">
        <v>3694.4</v>
      </c>
      <c r="O105" s="87">
        <v>123.19</v>
      </c>
      <c r="P105" s="87">
        <v>4.5511313600000003</v>
      </c>
      <c r="Q105" s="92">
        <v>1E-4</v>
      </c>
      <c r="R105" s="92">
        <v>0</v>
      </c>
      <c r="W105" s="95"/>
    </row>
    <row r="106" spans="1:23">
      <c r="A106" s="102"/>
      <c r="B106" t="s">
        <v>2870</v>
      </c>
      <c r="C106" t="s">
        <v>2034</v>
      </c>
      <c r="D106" s="102">
        <v>11898360</v>
      </c>
      <c r="E106"/>
      <c r="F106" t="s">
        <v>493</v>
      </c>
      <c r="G106" s="89">
        <v>41725</v>
      </c>
      <c r="H106" t="s">
        <v>206</v>
      </c>
      <c r="I106" s="87">
        <v>3.67</v>
      </c>
      <c r="J106" t="s">
        <v>353</v>
      </c>
      <c r="K106" t="s">
        <v>102</v>
      </c>
      <c r="L106" s="92">
        <v>5.0999999999999997E-2</v>
      </c>
      <c r="M106" s="92">
        <v>2.8500000000000001E-2</v>
      </c>
      <c r="N106" s="87">
        <v>7357.5</v>
      </c>
      <c r="O106" s="87">
        <v>123.42</v>
      </c>
      <c r="P106" s="87">
        <v>9.0806264999999993</v>
      </c>
      <c r="Q106" s="92">
        <v>1E-4</v>
      </c>
      <c r="R106" s="92">
        <v>0</v>
      </c>
      <c r="W106" s="95"/>
    </row>
    <row r="107" spans="1:23">
      <c r="A107" s="102"/>
      <c r="B107" t="s">
        <v>2870</v>
      </c>
      <c r="C107" t="s">
        <v>2034</v>
      </c>
      <c r="D107" s="102">
        <v>11898380</v>
      </c>
      <c r="E107"/>
      <c r="F107" t="s">
        <v>493</v>
      </c>
      <c r="G107" s="89">
        <v>41787</v>
      </c>
      <c r="H107" t="s">
        <v>206</v>
      </c>
      <c r="I107" s="87">
        <v>3.67</v>
      </c>
      <c r="J107" t="s">
        <v>353</v>
      </c>
      <c r="K107" t="s">
        <v>102</v>
      </c>
      <c r="L107" s="92">
        <v>5.0999999999999997E-2</v>
      </c>
      <c r="M107" s="92">
        <v>2.8500000000000001E-2</v>
      </c>
      <c r="N107" s="87">
        <v>4632.04</v>
      </c>
      <c r="O107" s="87">
        <v>122.94</v>
      </c>
      <c r="P107" s="87">
        <v>5.6946299759999999</v>
      </c>
      <c r="Q107" s="92">
        <v>1E-4</v>
      </c>
      <c r="R107" s="92">
        <v>0</v>
      </c>
      <c r="W107" s="95"/>
    </row>
    <row r="108" spans="1:23">
      <c r="A108" s="102"/>
      <c r="B108" t="s">
        <v>2870</v>
      </c>
      <c r="C108" t="s">
        <v>2034</v>
      </c>
      <c r="D108" s="102">
        <v>11898390</v>
      </c>
      <c r="E108"/>
      <c r="F108" t="s">
        <v>493</v>
      </c>
      <c r="G108" s="89">
        <v>41815</v>
      </c>
      <c r="H108" t="s">
        <v>206</v>
      </c>
      <c r="I108" s="87">
        <v>3.67</v>
      </c>
      <c r="J108" t="s">
        <v>353</v>
      </c>
      <c r="K108" t="s">
        <v>102</v>
      </c>
      <c r="L108" s="92">
        <v>5.0999999999999997E-2</v>
      </c>
      <c r="M108" s="92">
        <v>2.8500000000000001E-2</v>
      </c>
      <c r="N108" s="87">
        <v>2604.38</v>
      </c>
      <c r="O108" s="87">
        <v>122.83</v>
      </c>
      <c r="P108" s="87">
        <v>3.1989599540000002</v>
      </c>
      <c r="Q108" s="92">
        <v>0</v>
      </c>
      <c r="R108" s="92">
        <v>0</v>
      </c>
      <c r="W108" s="95"/>
    </row>
    <row r="109" spans="1:23">
      <c r="A109" s="102"/>
      <c r="B109" t="s">
        <v>2870</v>
      </c>
      <c r="C109" t="s">
        <v>2034</v>
      </c>
      <c r="D109" s="102">
        <v>11898400</v>
      </c>
      <c r="E109"/>
      <c r="F109" t="s">
        <v>493</v>
      </c>
      <c r="G109" s="89">
        <v>41836</v>
      </c>
      <c r="H109" t="s">
        <v>206</v>
      </c>
      <c r="I109" s="87">
        <v>3.67</v>
      </c>
      <c r="J109" t="s">
        <v>353</v>
      </c>
      <c r="K109" t="s">
        <v>102</v>
      </c>
      <c r="L109" s="92">
        <v>5.0999999999999997E-2</v>
      </c>
      <c r="M109" s="92">
        <v>2.8500000000000001E-2</v>
      </c>
      <c r="N109" s="87">
        <v>7742.53</v>
      </c>
      <c r="O109" s="87">
        <v>122.47</v>
      </c>
      <c r="P109" s="87">
        <v>9.4822764910000004</v>
      </c>
      <c r="Q109" s="92">
        <v>1E-4</v>
      </c>
      <c r="R109" s="92">
        <v>0</v>
      </c>
      <c r="W109" s="95"/>
    </row>
    <row r="110" spans="1:23">
      <c r="A110" s="102"/>
      <c r="B110" t="s">
        <v>2870</v>
      </c>
      <c r="C110" t="s">
        <v>2034</v>
      </c>
      <c r="D110" s="102">
        <v>11898230</v>
      </c>
      <c r="E110"/>
      <c r="F110" t="s">
        <v>493</v>
      </c>
      <c r="G110" s="89">
        <v>41239</v>
      </c>
      <c r="H110" t="s">
        <v>206</v>
      </c>
      <c r="I110" s="87">
        <v>3.67</v>
      </c>
      <c r="J110" t="s">
        <v>353</v>
      </c>
      <c r="K110" t="s">
        <v>102</v>
      </c>
      <c r="L110" s="92">
        <v>5.0999999999999997E-2</v>
      </c>
      <c r="M110" s="92">
        <v>2.8500000000000001E-2</v>
      </c>
      <c r="N110" s="87">
        <v>30655.55</v>
      </c>
      <c r="O110" s="87">
        <v>124.32</v>
      </c>
      <c r="P110" s="87">
        <v>38.110979759999999</v>
      </c>
      <c r="Q110" s="92">
        <v>5.0000000000000001E-4</v>
      </c>
      <c r="R110" s="92">
        <v>1E-4</v>
      </c>
      <c r="W110" s="95"/>
    </row>
    <row r="111" spans="1:23">
      <c r="A111" s="102"/>
      <c r="B111" t="s">
        <v>2870</v>
      </c>
      <c r="C111" t="s">
        <v>2034</v>
      </c>
      <c r="D111" s="102">
        <v>11898120</v>
      </c>
      <c r="E111"/>
      <c r="F111" t="s">
        <v>493</v>
      </c>
      <c r="G111" s="89">
        <v>41269</v>
      </c>
      <c r="H111" t="s">
        <v>206</v>
      </c>
      <c r="I111" s="87">
        <v>3.69</v>
      </c>
      <c r="J111" t="s">
        <v>353</v>
      </c>
      <c r="K111" t="s">
        <v>102</v>
      </c>
      <c r="L111" s="92">
        <v>5.0999999999999997E-2</v>
      </c>
      <c r="M111" s="92">
        <v>2.5100000000000001E-2</v>
      </c>
      <c r="N111" s="87">
        <v>8346.1299999999992</v>
      </c>
      <c r="O111" s="87">
        <v>126.45</v>
      </c>
      <c r="P111" s="87">
        <v>10.553681385000001</v>
      </c>
      <c r="Q111" s="92">
        <v>2.0000000000000001E-4</v>
      </c>
      <c r="R111" s="92">
        <v>0</v>
      </c>
      <c r="W111" s="95"/>
    </row>
    <row r="112" spans="1:23">
      <c r="A112" s="102"/>
      <c r="B112" t="s">
        <v>2870</v>
      </c>
      <c r="C112" t="s">
        <v>2034</v>
      </c>
      <c r="D112" s="102">
        <v>11898130</v>
      </c>
      <c r="E112"/>
      <c r="F112" t="s">
        <v>493</v>
      </c>
      <c r="G112" s="89">
        <v>41298</v>
      </c>
      <c r="H112" t="s">
        <v>206</v>
      </c>
      <c r="I112" s="87">
        <v>3.67</v>
      </c>
      <c r="J112" t="s">
        <v>353</v>
      </c>
      <c r="K112" t="s">
        <v>102</v>
      </c>
      <c r="L112" s="92">
        <v>5.0999999999999997E-2</v>
      </c>
      <c r="M112" s="92">
        <v>2.8500000000000001E-2</v>
      </c>
      <c r="N112" s="87">
        <v>16888.310000000001</v>
      </c>
      <c r="O112" s="87">
        <v>124.67</v>
      </c>
      <c r="P112" s="87">
        <v>21.054656077000001</v>
      </c>
      <c r="Q112" s="92">
        <v>2.9999999999999997E-4</v>
      </c>
      <c r="R112" s="92">
        <v>0</v>
      </c>
      <c r="W112" s="95"/>
    </row>
    <row r="113" spans="1:23">
      <c r="A113" s="102"/>
      <c r="B113" t="s">
        <v>2870</v>
      </c>
      <c r="C113" t="s">
        <v>2034</v>
      </c>
      <c r="D113" s="102">
        <v>11898150</v>
      </c>
      <c r="E113"/>
      <c r="F113" t="s">
        <v>493</v>
      </c>
      <c r="G113" s="89">
        <v>41389</v>
      </c>
      <c r="H113" t="s">
        <v>206</v>
      </c>
      <c r="I113" s="87">
        <v>3.69</v>
      </c>
      <c r="J113" t="s">
        <v>353</v>
      </c>
      <c r="K113" t="s">
        <v>102</v>
      </c>
      <c r="L113" s="92">
        <v>5.0999999999999997E-2</v>
      </c>
      <c r="M113" s="92">
        <v>2.5100000000000001E-2</v>
      </c>
      <c r="N113" s="87">
        <v>11459.27</v>
      </c>
      <c r="O113" s="87">
        <v>126.19</v>
      </c>
      <c r="P113" s="87">
        <v>14.460452813</v>
      </c>
      <c r="Q113" s="92">
        <v>2.0000000000000001E-4</v>
      </c>
      <c r="R113" s="92">
        <v>0</v>
      </c>
      <c r="W113" s="95"/>
    </row>
    <row r="114" spans="1:23">
      <c r="A114" s="102"/>
      <c r="B114" t="s">
        <v>2870</v>
      </c>
      <c r="C114" t="s">
        <v>2034</v>
      </c>
      <c r="D114" s="102">
        <v>11898270</v>
      </c>
      <c r="E114"/>
      <c r="F114" t="s">
        <v>493</v>
      </c>
      <c r="G114" s="89">
        <v>41450</v>
      </c>
      <c r="H114" t="s">
        <v>206</v>
      </c>
      <c r="I114" s="87">
        <v>3.69</v>
      </c>
      <c r="J114" t="s">
        <v>353</v>
      </c>
      <c r="K114" t="s">
        <v>102</v>
      </c>
      <c r="L114" s="92">
        <v>5.0999999999999997E-2</v>
      </c>
      <c r="M114" s="92">
        <v>2.52E-2</v>
      </c>
      <c r="N114" s="87">
        <v>6914.25</v>
      </c>
      <c r="O114" s="87">
        <v>125.51</v>
      </c>
      <c r="P114" s="87">
        <v>8.678075175</v>
      </c>
      <c r="Q114" s="92">
        <v>1E-4</v>
      </c>
      <c r="R114" s="92">
        <v>0</v>
      </c>
      <c r="W114" s="95"/>
    </row>
    <row r="115" spans="1:23">
      <c r="A115" s="102"/>
      <c r="B115" t="s">
        <v>2870</v>
      </c>
      <c r="C115" t="s">
        <v>2034</v>
      </c>
      <c r="D115" s="102">
        <v>11898280</v>
      </c>
      <c r="E115"/>
      <c r="F115" t="s">
        <v>493</v>
      </c>
      <c r="G115" s="89">
        <v>41480</v>
      </c>
      <c r="H115" t="s">
        <v>206</v>
      </c>
      <c r="I115" s="87">
        <v>3.69</v>
      </c>
      <c r="J115" t="s">
        <v>353</v>
      </c>
      <c r="K115" t="s">
        <v>102</v>
      </c>
      <c r="L115" s="92">
        <v>5.0999999999999997E-2</v>
      </c>
      <c r="M115" s="92">
        <v>2.58E-2</v>
      </c>
      <c r="N115" s="87">
        <v>6072.08</v>
      </c>
      <c r="O115" s="87">
        <v>124.27</v>
      </c>
      <c r="P115" s="87">
        <v>7.5457738159999996</v>
      </c>
      <c r="Q115" s="92">
        <v>1E-4</v>
      </c>
      <c r="R115" s="92">
        <v>0</v>
      </c>
      <c r="W115" s="95"/>
    </row>
    <row r="116" spans="1:23">
      <c r="A116" s="102"/>
      <c r="B116" t="s">
        <v>2870</v>
      </c>
      <c r="C116" t="s">
        <v>2034</v>
      </c>
      <c r="D116" s="102">
        <v>11898290</v>
      </c>
      <c r="E116"/>
      <c r="F116" t="s">
        <v>493</v>
      </c>
      <c r="G116" s="89">
        <v>41512</v>
      </c>
      <c r="H116" t="s">
        <v>206</v>
      </c>
      <c r="I116" s="87">
        <v>3.63</v>
      </c>
      <c r="J116" t="s">
        <v>353</v>
      </c>
      <c r="K116" t="s">
        <v>102</v>
      </c>
      <c r="L116" s="92">
        <v>5.0999999999999997E-2</v>
      </c>
      <c r="M116" s="92">
        <v>3.5799999999999998E-2</v>
      </c>
      <c r="N116" s="87">
        <v>18930.8</v>
      </c>
      <c r="O116" s="87">
        <v>119.58</v>
      </c>
      <c r="P116" s="87">
        <v>22.637450640000001</v>
      </c>
      <c r="Q116" s="92">
        <v>2.9999999999999997E-4</v>
      </c>
      <c r="R116" s="92">
        <v>0</v>
      </c>
      <c r="W116" s="95"/>
    </row>
    <row r="117" spans="1:23">
      <c r="A117" s="102"/>
      <c r="B117" t="s">
        <v>2870</v>
      </c>
      <c r="C117" t="s">
        <v>2034</v>
      </c>
      <c r="D117" s="102">
        <v>11898300</v>
      </c>
      <c r="E117"/>
      <c r="F117" t="s">
        <v>493</v>
      </c>
      <c r="G117" s="89">
        <v>41547</v>
      </c>
      <c r="H117" t="s">
        <v>206</v>
      </c>
      <c r="I117" s="87">
        <v>3.63</v>
      </c>
      <c r="J117" t="s">
        <v>353</v>
      </c>
      <c r="K117" t="s">
        <v>102</v>
      </c>
      <c r="L117" s="92">
        <v>5.0999999999999997E-2</v>
      </c>
      <c r="M117" s="92">
        <v>3.5799999999999998E-2</v>
      </c>
      <c r="N117" s="87">
        <v>13851.83</v>
      </c>
      <c r="O117" s="87">
        <v>119.34</v>
      </c>
      <c r="P117" s="87">
        <v>16.530773922000002</v>
      </c>
      <c r="Q117" s="92">
        <v>2.0000000000000001E-4</v>
      </c>
      <c r="R117" s="92">
        <v>0</v>
      </c>
      <c r="W117" s="95"/>
    </row>
    <row r="118" spans="1:23">
      <c r="A118" s="102"/>
      <c r="B118" t="s">
        <v>2870</v>
      </c>
      <c r="C118" t="s">
        <v>2034</v>
      </c>
      <c r="D118" s="102">
        <v>11898310</v>
      </c>
      <c r="E118"/>
      <c r="F118" t="s">
        <v>493</v>
      </c>
      <c r="G118" s="89">
        <v>41571</v>
      </c>
      <c r="H118" t="s">
        <v>206</v>
      </c>
      <c r="I118" s="87">
        <v>3.68</v>
      </c>
      <c r="J118" t="s">
        <v>353</v>
      </c>
      <c r="K118" t="s">
        <v>102</v>
      </c>
      <c r="L118" s="92">
        <v>5.0999999999999997E-2</v>
      </c>
      <c r="M118" s="92">
        <v>2.64E-2</v>
      </c>
      <c r="N118" s="87">
        <v>6754.09</v>
      </c>
      <c r="O118" s="87">
        <v>123.36</v>
      </c>
      <c r="P118" s="87">
        <v>8.3318454240000008</v>
      </c>
      <c r="Q118" s="92">
        <v>1E-4</v>
      </c>
      <c r="R118" s="92">
        <v>0</v>
      </c>
      <c r="W118" s="95"/>
    </row>
    <row r="119" spans="1:23">
      <c r="A119" s="102"/>
      <c r="B119" t="s">
        <v>2870</v>
      </c>
      <c r="C119" t="s">
        <v>2034</v>
      </c>
      <c r="D119" s="102">
        <v>11898410</v>
      </c>
      <c r="E119"/>
      <c r="F119" t="s">
        <v>493</v>
      </c>
      <c r="G119" s="89">
        <v>41911</v>
      </c>
      <c r="H119" t="s">
        <v>206</v>
      </c>
      <c r="I119" s="87">
        <v>3.67</v>
      </c>
      <c r="J119" t="s">
        <v>353</v>
      </c>
      <c r="K119" t="s">
        <v>102</v>
      </c>
      <c r="L119" s="92">
        <v>5.0999999999999997E-2</v>
      </c>
      <c r="M119" s="92">
        <v>2.8500000000000001E-2</v>
      </c>
      <c r="N119" s="87">
        <v>3038.93</v>
      </c>
      <c r="O119" s="87">
        <v>122.47</v>
      </c>
      <c r="P119" s="87">
        <v>3.7217775710000001</v>
      </c>
      <c r="Q119" s="92">
        <v>1E-4</v>
      </c>
      <c r="R119" s="92">
        <v>0</v>
      </c>
      <c r="W119" s="95"/>
    </row>
    <row r="120" spans="1:23">
      <c r="A120" s="102"/>
      <c r="B120" t="s">
        <v>2870</v>
      </c>
      <c r="C120" t="s">
        <v>2034</v>
      </c>
      <c r="D120" s="102">
        <v>11898420</v>
      </c>
      <c r="E120"/>
      <c r="F120" t="s">
        <v>493</v>
      </c>
      <c r="G120" s="89">
        <v>42033</v>
      </c>
      <c r="H120" t="s">
        <v>206</v>
      </c>
      <c r="I120" s="87">
        <v>3.67</v>
      </c>
      <c r="J120" t="s">
        <v>353</v>
      </c>
      <c r="K120" t="s">
        <v>102</v>
      </c>
      <c r="L120" s="92">
        <v>5.0999999999999997E-2</v>
      </c>
      <c r="M120" s="92">
        <v>2.8500000000000001E-2</v>
      </c>
      <c r="N120" s="87">
        <v>20228.61</v>
      </c>
      <c r="O120" s="87">
        <v>122.71</v>
      </c>
      <c r="P120" s="87">
        <v>24.822527331</v>
      </c>
      <c r="Q120" s="92">
        <v>4.0000000000000002E-4</v>
      </c>
      <c r="R120" s="92">
        <v>1E-4</v>
      </c>
      <c r="W120" s="95"/>
    </row>
    <row r="121" spans="1:23">
      <c r="A121" s="102"/>
      <c r="B121" t="s">
        <v>2870</v>
      </c>
      <c r="C121" t="s">
        <v>2034</v>
      </c>
      <c r="D121" s="102">
        <v>11898421</v>
      </c>
      <c r="E121"/>
      <c r="F121" t="s">
        <v>493</v>
      </c>
      <c r="G121" s="89">
        <v>42054</v>
      </c>
      <c r="H121" t="s">
        <v>206</v>
      </c>
      <c r="I121" s="87">
        <v>3.67</v>
      </c>
      <c r="J121" t="s">
        <v>353</v>
      </c>
      <c r="K121" t="s">
        <v>102</v>
      </c>
      <c r="L121" s="92">
        <v>5.0999999999999997E-2</v>
      </c>
      <c r="M121" s="92">
        <v>2.8500000000000001E-2</v>
      </c>
      <c r="N121" s="87">
        <v>39514.769999999997</v>
      </c>
      <c r="O121" s="87">
        <v>123.79</v>
      </c>
      <c r="P121" s="87">
        <v>48.915333783000001</v>
      </c>
      <c r="Q121" s="92">
        <v>6.9999999999999999E-4</v>
      </c>
      <c r="R121" s="92">
        <v>1E-4</v>
      </c>
      <c r="W121" s="95"/>
    </row>
    <row r="122" spans="1:23">
      <c r="A122" s="102"/>
      <c r="B122" t="s">
        <v>2870</v>
      </c>
      <c r="C122" t="s">
        <v>2034</v>
      </c>
      <c r="D122" s="102">
        <v>435717</v>
      </c>
      <c r="E122"/>
      <c r="F122" t="s">
        <v>493</v>
      </c>
      <c r="G122" s="89">
        <v>42565</v>
      </c>
      <c r="H122" t="s">
        <v>206</v>
      </c>
      <c r="I122" s="87">
        <v>3.67</v>
      </c>
      <c r="J122" t="s">
        <v>353</v>
      </c>
      <c r="K122" t="s">
        <v>102</v>
      </c>
      <c r="L122" s="92">
        <v>5.0999999999999997E-2</v>
      </c>
      <c r="M122" s="92">
        <v>2.8500000000000001E-2</v>
      </c>
      <c r="N122" s="87">
        <v>48231.29</v>
      </c>
      <c r="O122" s="87">
        <v>124.29</v>
      </c>
      <c r="P122" s="87">
        <v>59.946670341000001</v>
      </c>
      <c r="Q122" s="92">
        <v>8.9999999999999998E-4</v>
      </c>
      <c r="R122" s="92">
        <v>1E-4</v>
      </c>
      <c r="W122" s="95"/>
    </row>
    <row r="123" spans="1:23">
      <c r="A123" s="102"/>
      <c r="B123" t="s">
        <v>2870</v>
      </c>
      <c r="C123" t="s">
        <v>2034</v>
      </c>
      <c r="D123" s="102">
        <v>11898180</v>
      </c>
      <c r="E123"/>
      <c r="F123" t="s">
        <v>493</v>
      </c>
      <c r="G123" s="89">
        <v>41115</v>
      </c>
      <c r="H123" t="s">
        <v>206</v>
      </c>
      <c r="I123" s="87">
        <v>3.67</v>
      </c>
      <c r="J123" t="s">
        <v>353</v>
      </c>
      <c r="K123" t="s">
        <v>102</v>
      </c>
      <c r="L123" s="92">
        <v>5.0999999999999997E-2</v>
      </c>
      <c r="M123" s="92">
        <v>2.86E-2</v>
      </c>
      <c r="N123" s="87">
        <v>12057.07</v>
      </c>
      <c r="O123" s="87">
        <v>125.45</v>
      </c>
      <c r="P123" s="87">
        <v>15.125594315000001</v>
      </c>
      <c r="Q123" s="92">
        <v>2.0000000000000001E-4</v>
      </c>
      <c r="R123" s="92">
        <v>0</v>
      </c>
      <c r="W123" s="95"/>
    </row>
    <row r="124" spans="1:23">
      <c r="A124" s="102"/>
      <c r="B124" t="s">
        <v>2870</v>
      </c>
      <c r="C124" t="s">
        <v>2034</v>
      </c>
      <c r="D124" s="102">
        <v>11898190</v>
      </c>
      <c r="E124"/>
      <c r="F124" t="s">
        <v>493</v>
      </c>
      <c r="G124" s="89">
        <v>41179</v>
      </c>
      <c r="H124" t="s">
        <v>206</v>
      </c>
      <c r="I124" s="87">
        <v>3.67</v>
      </c>
      <c r="J124" t="s">
        <v>353</v>
      </c>
      <c r="K124" t="s">
        <v>102</v>
      </c>
      <c r="L124" s="92">
        <v>5.0999999999999997E-2</v>
      </c>
      <c r="M124" s="92">
        <v>2.8500000000000001E-2</v>
      </c>
      <c r="N124" s="87">
        <v>15203.97</v>
      </c>
      <c r="O124" s="87">
        <v>124.08</v>
      </c>
      <c r="P124" s="87">
        <v>18.865085976</v>
      </c>
      <c r="Q124" s="92">
        <v>2.9999999999999997E-4</v>
      </c>
      <c r="R124" s="92">
        <v>0</v>
      </c>
      <c r="W124" s="95"/>
    </row>
    <row r="125" spans="1:23">
      <c r="A125" s="102"/>
      <c r="B125" t="s">
        <v>2871</v>
      </c>
      <c r="C125" t="s">
        <v>2031</v>
      </c>
      <c r="D125" s="102">
        <v>2963</v>
      </c>
      <c r="E125"/>
      <c r="F125" t="s">
        <v>505</v>
      </c>
      <c r="G125" s="89">
        <v>41423</v>
      </c>
      <c r="H125" t="s">
        <v>149</v>
      </c>
      <c r="I125" s="87">
        <v>2.81</v>
      </c>
      <c r="J125" t="s">
        <v>342</v>
      </c>
      <c r="K125" t="s">
        <v>102</v>
      </c>
      <c r="L125" s="92">
        <v>0.05</v>
      </c>
      <c r="M125" s="92">
        <v>2.52E-2</v>
      </c>
      <c r="N125" s="87">
        <v>82921.919999999998</v>
      </c>
      <c r="O125" s="87">
        <v>122</v>
      </c>
      <c r="P125" s="87">
        <v>101.16474239999999</v>
      </c>
      <c r="Q125" s="92">
        <v>1.5E-3</v>
      </c>
      <c r="R125" s="92">
        <v>2.0000000000000001E-4</v>
      </c>
      <c r="W125" s="95"/>
    </row>
    <row r="126" spans="1:23">
      <c r="A126" s="102"/>
      <c r="B126" t="s">
        <v>2871</v>
      </c>
      <c r="C126" t="s">
        <v>2031</v>
      </c>
      <c r="D126" s="102">
        <v>2968</v>
      </c>
      <c r="E126"/>
      <c r="F126" t="s">
        <v>505</v>
      </c>
      <c r="G126" s="89">
        <v>41423</v>
      </c>
      <c r="H126" t="s">
        <v>149</v>
      </c>
      <c r="I126" s="87">
        <v>2.81</v>
      </c>
      <c r="J126" t="s">
        <v>342</v>
      </c>
      <c r="K126" t="s">
        <v>102</v>
      </c>
      <c r="L126" s="92">
        <v>0.05</v>
      </c>
      <c r="M126" s="92">
        <v>2.52E-2</v>
      </c>
      <c r="N126" s="87">
        <v>26669.34</v>
      </c>
      <c r="O126" s="87">
        <v>122</v>
      </c>
      <c r="P126" s="87">
        <v>32.536594800000003</v>
      </c>
      <c r="Q126" s="92">
        <v>5.0000000000000001E-4</v>
      </c>
      <c r="R126" s="92">
        <v>1E-4</v>
      </c>
      <c r="W126" s="95"/>
    </row>
    <row r="127" spans="1:23">
      <c r="A127" s="102"/>
      <c r="B127" t="s">
        <v>2871</v>
      </c>
      <c r="C127" t="s">
        <v>2031</v>
      </c>
      <c r="D127" s="102">
        <v>4605</v>
      </c>
      <c r="E127"/>
      <c r="F127" t="s">
        <v>505</v>
      </c>
      <c r="G127" s="89">
        <v>42352</v>
      </c>
      <c r="H127" t="s">
        <v>149</v>
      </c>
      <c r="I127" s="87">
        <v>5.04</v>
      </c>
      <c r="J127" t="s">
        <v>342</v>
      </c>
      <c r="K127" t="s">
        <v>102</v>
      </c>
      <c r="L127" s="92">
        <v>0.05</v>
      </c>
      <c r="M127" s="92">
        <v>2.8000000000000001E-2</v>
      </c>
      <c r="N127" s="87">
        <v>101920.02</v>
      </c>
      <c r="O127" s="87">
        <v>125.99</v>
      </c>
      <c r="P127" s="87">
        <v>128.409033198</v>
      </c>
      <c r="Q127" s="92">
        <v>1.9E-3</v>
      </c>
      <c r="R127" s="92">
        <v>2.9999999999999997E-4</v>
      </c>
      <c r="W127" s="95"/>
    </row>
    <row r="128" spans="1:23">
      <c r="A128" s="102"/>
      <c r="B128" t="s">
        <v>2871</v>
      </c>
      <c r="C128" t="s">
        <v>2031</v>
      </c>
      <c r="D128" s="102">
        <v>4606</v>
      </c>
      <c r="E128"/>
      <c r="F128" t="s">
        <v>505</v>
      </c>
      <c r="G128" s="89">
        <v>42352</v>
      </c>
      <c r="H128" t="s">
        <v>149</v>
      </c>
      <c r="I128" s="87">
        <v>6.78</v>
      </c>
      <c r="J128" t="s">
        <v>342</v>
      </c>
      <c r="K128" t="s">
        <v>102</v>
      </c>
      <c r="L128" s="92">
        <v>4.1000000000000002E-2</v>
      </c>
      <c r="M128" s="92">
        <v>2.7900000000000001E-2</v>
      </c>
      <c r="N128" s="87">
        <v>311650.59999999998</v>
      </c>
      <c r="O128" s="87">
        <v>123.24</v>
      </c>
      <c r="P128" s="87">
        <v>384.07819943999999</v>
      </c>
      <c r="Q128" s="92">
        <v>5.4999999999999997E-3</v>
      </c>
      <c r="R128" s="92">
        <v>8.0000000000000004E-4</v>
      </c>
      <c r="W128" s="95"/>
    </row>
    <row r="129" spans="1:23">
      <c r="A129" s="102"/>
      <c r="B129" t="s">
        <v>2870</v>
      </c>
      <c r="C129" t="s">
        <v>2034</v>
      </c>
      <c r="D129" s="102">
        <v>88770</v>
      </c>
      <c r="E129"/>
      <c r="F129" t="s">
        <v>493</v>
      </c>
      <c r="G129" s="89">
        <v>40570</v>
      </c>
      <c r="H129" t="s">
        <v>206</v>
      </c>
      <c r="I129" s="87">
        <v>3.69</v>
      </c>
      <c r="J129" t="s">
        <v>353</v>
      </c>
      <c r="K129" t="s">
        <v>102</v>
      </c>
      <c r="L129" s="92">
        <v>5.0999999999999997E-2</v>
      </c>
      <c r="M129" s="92">
        <v>2.5100000000000001E-2</v>
      </c>
      <c r="N129" s="87">
        <v>244554.06</v>
      </c>
      <c r="O129" s="87">
        <v>131.06</v>
      </c>
      <c r="P129" s="87">
        <v>320.51255103599999</v>
      </c>
      <c r="Q129" s="92">
        <v>4.5999999999999999E-3</v>
      </c>
      <c r="R129" s="92">
        <v>6.9999999999999999E-4</v>
      </c>
      <c r="W129" s="95"/>
    </row>
    <row r="130" spans="1:23">
      <c r="A130" s="102"/>
      <c r="B130" t="s">
        <v>2870</v>
      </c>
      <c r="C130" t="s">
        <v>2034</v>
      </c>
      <c r="D130" s="102">
        <v>11896140</v>
      </c>
      <c r="E130"/>
      <c r="F130" t="s">
        <v>493</v>
      </c>
      <c r="G130" s="89">
        <v>40933</v>
      </c>
      <c r="H130" t="s">
        <v>206</v>
      </c>
      <c r="I130" s="87">
        <v>3.67</v>
      </c>
      <c r="J130" t="s">
        <v>353</v>
      </c>
      <c r="K130" t="s">
        <v>102</v>
      </c>
      <c r="L130" s="92">
        <v>5.1299999999999998E-2</v>
      </c>
      <c r="M130" s="92">
        <v>2.8500000000000001E-2</v>
      </c>
      <c r="N130" s="87">
        <v>36045.760000000002</v>
      </c>
      <c r="O130" s="87">
        <v>126.87</v>
      </c>
      <c r="P130" s="87">
        <v>45.731255711999999</v>
      </c>
      <c r="Q130" s="92">
        <v>6.9999999999999999E-4</v>
      </c>
      <c r="R130" s="92">
        <v>1E-4</v>
      </c>
      <c r="W130" s="95"/>
    </row>
    <row r="131" spans="1:23">
      <c r="A131" s="102"/>
      <c r="B131" t="s">
        <v>2870</v>
      </c>
      <c r="C131" t="s">
        <v>2034</v>
      </c>
      <c r="D131" s="102">
        <v>11896150</v>
      </c>
      <c r="E131"/>
      <c r="F131" t="s">
        <v>493</v>
      </c>
      <c r="G131" s="89">
        <v>40993</v>
      </c>
      <c r="H131" t="s">
        <v>206</v>
      </c>
      <c r="I131" s="87">
        <v>3.67</v>
      </c>
      <c r="J131" t="s">
        <v>353</v>
      </c>
      <c r="K131" t="s">
        <v>102</v>
      </c>
      <c r="L131" s="92">
        <v>5.1499999999999997E-2</v>
      </c>
      <c r="M131" s="92">
        <v>2.8500000000000001E-2</v>
      </c>
      <c r="N131" s="87">
        <v>20977.7</v>
      </c>
      <c r="O131" s="87">
        <v>126.94</v>
      </c>
      <c r="P131" s="87">
        <v>26.629092379999999</v>
      </c>
      <c r="Q131" s="92">
        <v>4.0000000000000002E-4</v>
      </c>
      <c r="R131" s="92">
        <v>1E-4</v>
      </c>
      <c r="W131" s="95"/>
    </row>
    <row r="132" spans="1:23">
      <c r="A132" s="102"/>
      <c r="B132" t="s">
        <v>2870</v>
      </c>
      <c r="C132" t="s">
        <v>2034</v>
      </c>
      <c r="D132" s="102">
        <v>11896160</v>
      </c>
      <c r="E132"/>
      <c r="F132" t="s">
        <v>493</v>
      </c>
      <c r="G132" s="89">
        <v>41053</v>
      </c>
      <c r="H132" t="s">
        <v>206</v>
      </c>
      <c r="I132" s="87">
        <v>3.67</v>
      </c>
      <c r="J132" t="s">
        <v>353</v>
      </c>
      <c r="K132" t="s">
        <v>102</v>
      </c>
      <c r="L132" s="92">
        <v>5.0999999999999997E-2</v>
      </c>
      <c r="M132" s="92">
        <v>2.8500000000000001E-2</v>
      </c>
      <c r="N132" s="87">
        <v>14776.2</v>
      </c>
      <c r="O132" s="87">
        <v>125.14</v>
      </c>
      <c r="P132" s="87">
        <v>18.490936680000001</v>
      </c>
      <c r="Q132" s="92">
        <v>2.9999999999999997E-4</v>
      </c>
      <c r="R132" s="92">
        <v>0</v>
      </c>
      <c r="W132" s="95"/>
    </row>
    <row r="133" spans="1:23">
      <c r="A133" s="102"/>
      <c r="B133" t="s">
        <v>2870</v>
      </c>
      <c r="C133" t="s">
        <v>2034</v>
      </c>
      <c r="D133" s="102">
        <v>11898170</v>
      </c>
      <c r="E133"/>
      <c r="F133" t="s">
        <v>493</v>
      </c>
      <c r="G133" s="89">
        <v>41085</v>
      </c>
      <c r="H133" t="s">
        <v>206</v>
      </c>
      <c r="I133" s="87">
        <v>3.67</v>
      </c>
      <c r="J133" t="s">
        <v>353</v>
      </c>
      <c r="K133" t="s">
        <v>102</v>
      </c>
      <c r="L133" s="92">
        <v>5.0999999999999997E-2</v>
      </c>
      <c r="M133" s="92">
        <v>2.8500000000000001E-2</v>
      </c>
      <c r="N133" s="87">
        <v>27189.22</v>
      </c>
      <c r="O133" s="87">
        <v>125.14</v>
      </c>
      <c r="P133" s="87">
        <v>34.024589908000003</v>
      </c>
      <c r="Q133" s="92">
        <v>5.0000000000000001E-4</v>
      </c>
      <c r="R133" s="92">
        <v>1E-4</v>
      </c>
      <c r="W133" s="95"/>
    </row>
    <row r="134" spans="1:23">
      <c r="A134" s="102"/>
      <c r="B134" t="s">
        <v>2873</v>
      </c>
      <c r="C134" t="s">
        <v>2031</v>
      </c>
      <c r="D134" s="102">
        <v>472710</v>
      </c>
      <c r="E134"/>
      <c r="F134" t="s">
        <v>493</v>
      </c>
      <c r="G134" s="89">
        <v>42901</v>
      </c>
      <c r="H134" t="s">
        <v>206</v>
      </c>
      <c r="I134" s="87">
        <v>0.71</v>
      </c>
      <c r="J134" t="s">
        <v>132</v>
      </c>
      <c r="K134" t="s">
        <v>102</v>
      </c>
      <c r="L134" s="92">
        <v>0.04</v>
      </c>
      <c r="M134" s="92">
        <v>6.0600000000000001E-2</v>
      </c>
      <c r="N134" s="87">
        <v>182347.94</v>
      </c>
      <c r="O134" s="87">
        <v>99.77</v>
      </c>
      <c r="P134" s="87">
        <v>181.92853973800001</v>
      </c>
      <c r="Q134" s="92">
        <v>2.5999999999999999E-3</v>
      </c>
      <c r="R134" s="92">
        <v>4.0000000000000002E-4</v>
      </c>
      <c r="W134" s="95"/>
    </row>
    <row r="135" spans="1:23">
      <c r="A135" s="102"/>
      <c r="B135" t="s">
        <v>2870</v>
      </c>
      <c r="C135" t="s">
        <v>2034</v>
      </c>
      <c r="D135" s="102">
        <v>11898200</v>
      </c>
      <c r="E135"/>
      <c r="F135" t="s">
        <v>493</v>
      </c>
      <c r="G135" s="89">
        <v>41207</v>
      </c>
      <c r="H135" t="s">
        <v>206</v>
      </c>
      <c r="I135" s="87">
        <v>3.69</v>
      </c>
      <c r="J135" t="s">
        <v>353</v>
      </c>
      <c r="K135" t="s">
        <v>102</v>
      </c>
      <c r="L135" s="92">
        <v>5.0999999999999997E-2</v>
      </c>
      <c r="M135" s="92">
        <v>2.5100000000000001E-2</v>
      </c>
      <c r="N135" s="87">
        <v>3476.17</v>
      </c>
      <c r="O135" s="87">
        <v>125.63</v>
      </c>
      <c r="P135" s="87">
        <v>4.3671123710000002</v>
      </c>
      <c r="Q135" s="92">
        <v>1E-4</v>
      </c>
      <c r="R135" s="92">
        <v>0</v>
      </c>
      <c r="W135" s="95"/>
    </row>
    <row r="136" spans="1:23">
      <c r="A136" s="102"/>
      <c r="B136" t="s">
        <v>2870</v>
      </c>
      <c r="C136" t="s">
        <v>2034</v>
      </c>
      <c r="D136" s="102">
        <v>88769</v>
      </c>
      <c r="E136"/>
      <c r="F136" t="s">
        <v>493</v>
      </c>
      <c r="G136" s="89">
        <v>40871</v>
      </c>
      <c r="H136" t="s">
        <v>206</v>
      </c>
      <c r="I136" s="87">
        <v>3.67</v>
      </c>
      <c r="J136" t="s">
        <v>353</v>
      </c>
      <c r="K136" t="s">
        <v>102</v>
      </c>
      <c r="L136" s="92">
        <v>5.1900000000000002E-2</v>
      </c>
      <c r="M136" s="92">
        <v>2.8500000000000001E-2</v>
      </c>
      <c r="N136" s="87">
        <v>9527.14</v>
      </c>
      <c r="O136" s="87">
        <v>126.98</v>
      </c>
      <c r="P136" s="87">
        <v>12.097562372000001</v>
      </c>
      <c r="Q136" s="92">
        <v>2.0000000000000001E-4</v>
      </c>
      <c r="R136" s="92">
        <v>0</v>
      </c>
      <c r="W136" s="95"/>
    </row>
    <row r="137" spans="1:23">
      <c r="A137" s="102"/>
      <c r="B137" t="s">
        <v>2870</v>
      </c>
      <c r="C137" t="s">
        <v>2034</v>
      </c>
      <c r="D137" s="102">
        <v>11896130</v>
      </c>
      <c r="E137"/>
      <c r="F137" t="s">
        <v>493</v>
      </c>
      <c r="G137" s="89">
        <v>40903</v>
      </c>
      <c r="H137" t="s">
        <v>206</v>
      </c>
      <c r="I137" s="87">
        <v>3.63</v>
      </c>
      <c r="J137" t="s">
        <v>353</v>
      </c>
      <c r="K137" t="s">
        <v>102</v>
      </c>
      <c r="L137" s="92">
        <v>5.2600000000000001E-2</v>
      </c>
      <c r="M137" s="92">
        <v>3.56E-2</v>
      </c>
      <c r="N137" s="87">
        <v>9774.98</v>
      </c>
      <c r="O137" s="87">
        <v>124.33</v>
      </c>
      <c r="P137" s="87">
        <v>12.153232634</v>
      </c>
      <c r="Q137" s="92">
        <v>2.0000000000000001E-4</v>
      </c>
      <c r="R137" s="92">
        <v>0</v>
      </c>
      <c r="W137" s="95"/>
    </row>
    <row r="138" spans="1:23">
      <c r="A138" s="102"/>
      <c r="B138" t="s">
        <v>2866</v>
      </c>
      <c r="C138" t="s">
        <v>2031</v>
      </c>
      <c r="D138" s="102">
        <v>9079</v>
      </c>
      <c r="E138"/>
      <c r="F138" t="s">
        <v>2036</v>
      </c>
      <c r="G138" s="89">
        <v>44705</v>
      </c>
      <c r="H138" t="s">
        <v>1044</v>
      </c>
      <c r="I138" s="87">
        <v>7.53</v>
      </c>
      <c r="J138" t="s">
        <v>342</v>
      </c>
      <c r="K138" t="s">
        <v>102</v>
      </c>
      <c r="L138" s="92">
        <v>2.3699999999999999E-2</v>
      </c>
      <c r="M138" s="92">
        <v>2.7E-2</v>
      </c>
      <c r="N138" s="87">
        <v>427927.03</v>
      </c>
      <c r="O138" s="87">
        <v>104.18</v>
      </c>
      <c r="P138" s="87">
        <v>445.81437985399998</v>
      </c>
      <c r="Q138" s="92">
        <v>6.4000000000000003E-3</v>
      </c>
      <c r="R138" s="92">
        <v>1E-3</v>
      </c>
      <c r="W138" s="95"/>
    </row>
    <row r="139" spans="1:23">
      <c r="A139" s="102"/>
      <c r="B139" t="s">
        <v>2866</v>
      </c>
      <c r="C139" t="s">
        <v>2031</v>
      </c>
      <c r="D139" s="102">
        <v>9017</v>
      </c>
      <c r="E139"/>
      <c r="F139" t="s">
        <v>2036</v>
      </c>
      <c r="G139" s="89">
        <v>44651</v>
      </c>
      <c r="H139" t="s">
        <v>1044</v>
      </c>
      <c r="I139" s="87">
        <v>7.63</v>
      </c>
      <c r="J139" t="s">
        <v>342</v>
      </c>
      <c r="K139" t="s">
        <v>102</v>
      </c>
      <c r="L139" s="92">
        <v>1.7999999999999999E-2</v>
      </c>
      <c r="M139" s="92">
        <v>3.8600000000000002E-2</v>
      </c>
      <c r="N139" s="87">
        <v>1048469.03</v>
      </c>
      <c r="O139" s="87">
        <v>92.54</v>
      </c>
      <c r="P139" s="87">
        <v>970.25324036200004</v>
      </c>
      <c r="Q139" s="92">
        <v>1.4E-2</v>
      </c>
      <c r="R139" s="92">
        <v>2.0999999999999999E-3</v>
      </c>
      <c r="W139" s="95"/>
    </row>
    <row r="140" spans="1:23">
      <c r="A140" s="102"/>
      <c r="B140" t="s">
        <v>2866</v>
      </c>
      <c r="C140" t="s">
        <v>2031</v>
      </c>
      <c r="D140" s="102">
        <v>9080</v>
      </c>
      <c r="E140"/>
      <c r="F140" t="s">
        <v>2036</v>
      </c>
      <c r="G140" s="89">
        <v>44705</v>
      </c>
      <c r="H140" t="s">
        <v>1044</v>
      </c>
      <c r="I140" s="87">
        <v>7.16</v>
      </c>
      <c r="J140" t="s">
        <v>342</v>
      </c>
      <c r="K140" t="s">
        <v>102</v>
      </c>
      <c r="L140" s="92">
        <v>2.3199999999999998E-2</v>
      </c>
      <c r="M140" s="92">
        <v>2.8299999999999999E-2</v>
      </c>
      <c r="N140" s="87">
        <v>304118.42</v>
      </c>
      <c r="O140" s="87">
        <v>103.01</v>
      </c>
      <c r="P140" s="87">
        <v>313.27238444199998</v>
      </c>
      <c r="Q140" s="92">
        <v>4.4999999999999997E-3</v>
      </c>
      <c r="R140" s="92">
        <v>6.9999999999999999E-4</v>
      </c>
      <c r="W140" s="95"/>
    </row>
    <row r="141" spans="1:23">
      <c r="A141" s="102"/>
      <c r="B141" t="s">
        <v>2866</v>
      </c>
      <c r="C141" t="s">
        <v>2031</v>
      </c>
      <c r="D141" s="102">
        <v>9019</v>
      </c>
      <c r="E141"/>
      <c r="F141" t="s">
        <v>2036</v>
      </c>
      <c r="G141" s="89">
        <v>44651</v>
      </c>
      <c r="H141" t="s">
        <v>1044</v>
      </c>
      <c r="I141" s="87">
        <v>7.22</v>
      </c>
      <c r="J141" t="s">
        <v>342</v>
      </c>
      <c r="K141" t="s">
        <v>102</v>
      </c>
      <c r="L141" s="92">
        <v>1.8800000000000001E-2</v>
      </c>
      <c r="M141" s="92">
        <v>4.0099999999999997E-2</v>
      </c>
      <c r="N141" s="87">
        <v>647669.15</v>
      </c>
      <c r="O141" s="87">
        <v>92.89</v>
      </c>
      <c r="P141" s="87">
        <v>601.61987343500004</v>
      </c>
      <c r="Q141" s="92">
        <v>8.6999999999999994E-3</v>
      </c>
      <c r="R141" s="92">
        <v>1.2999999999999999E-3</v>
      </c>
      <c r="W141" s="95"/>
    </row>
    <row r="142" spans="1:23">
      <c r="A142" s="102"/>
      <c r="B142" t="s">
        <v>2872</v>
      </c>
      <c r="C142" t="s">
        <v>2031</v>
      </c>
      <c r="D142" s="102">
        <v>371706</v>
      </c>
      <c r="E142"/>
      <c r="F142" t="s">
        <v>505</v>
      </c>
      <c r="G142" s="89">
        <v>42052</v>
      </c>
      <c r="H142" t="s">
        <v>149</v>
      </c>
      <c r="I142" s="87">
        <v>3.91</v>
      </c>
      <c r="J142" t="s">
        <v>696</v>
      </c>
      <c r="K142" t="s">
        <v>102</v>
      </c>
      <c r="L142" s="92">
        <v>2.98E-2</v>
      </c>
      <c r="M142" s="92">
        <v>2.3099999999999999E-2</v>
      </c>
      <c r="N142" s="87">
        <v>117098.68</v>
      </c>
      <c r="O142" s="87">
        <v>116.98</v>
      </c>
      <c r="P142" s="87">
        <v>136.98203586400001</v>
      </c>
      <c r="Q142" s="92">
        <v>2E-3</v>
      </c>
      <c r="R142" s="92">
        <v>2.9999999999999997E-4</v>
      </c>
      <c r="W142" s="95"/>
    </row>
    <row r="143" spans="1:23">
      <c r="A143" s="102"/>
      <c r="B143" t="s">
        <v>2838</v>
      </c>
      <c r="C143" t="s">
        <v>2034</v>
      </c>
      <c r="D143" s="102">
        <v>95350501</v>
      </c>
      <c r="E143"/>
      <c r="F143" t="s">
        <v>505</v>
      </c>
      <c r="G143" s="89">
        <v>41281</v>
      </c>
      <c r="H143" t="s">
        <v>149</v>
      </c>
      <c r="I143" s="87">
        <v>4.53</v>
      </c>
      <c r="J143" t="s">
        <v>696</v>
      </c>
      <c r="K143" t="s">
        <v>102</v>
      </c>
      <c r="L143" s="92">
        <v>5.3499999999999999E-2</v>
      </c>
      <c r="M143" s="92">
        <v>2.1999999999999999E-2</v>
      </c>
      <c r="N143" s="87">
        <v>39016.410000000003</v>
      </c>
      <c r="O143" s="87">
        <v>130.07</v>
      </c>
      <c r="P143" s="87">
        <v>50.748644487</v>
      </c>
      <c r="Q143" s="92">
        <v>6.9999999999999999E-4</v>
      </c>
      <c r="R143" s="92">
        <v>1E-4</v>
      </c>
      <c r="W143" s="95"/>
    </row>
    <row r="144" spans="1:23">
      <c r="A144" s="102"/>
      <c r="B144" t="s">
        <v>2838</v>
      </c>
      <c r="C144" t="s">
        <v>2034</v>
      </c>
      <c r="D144" s="102">
        <v>95350502</v>
      </c>
      <c r="E144"/>
      <c r="F144" t="s">
        <v>505</v>
      </c>
      <c r="G144" s="89">
        <v>41767</v>
      </c>
      <c r="H144" t="s">
        <v>149</v>
      </c>
      <c r="I144" s="87">
        <v>4.49</v>
      </c>
      <c r="J144" t="s">
        <v>696</v>
      </c>
      <c r="K144" t="s">
        <v>102</v>
      </c>
      <c r="L144" s="92">
        <v>5.3499999999999999E-2</v>
      </c>
      <c r="M144" s="92">
        <v>2.7900000000000001E-2</v>
      </c>
      <c r="N144" s="87">
        <v>6783.74</v>
      </c>
      <c r="O144" s="87">
        <v>124.87</v>
      </c>
      <c r="P144" s="87">
        <v>8.4708561380000003</v>
      </c>
      <c r="Q144" s="92">
        <v>1E-4</v>
      </c>
      <c r="R144" s="92">
        <v>0</v>
      </c>
      <c r="W144" s="95"/>
    </row>
    <row r="145" spans="1:23">
      <c r="A145" s="102"/>
      <c r="B145" t="s">
        <v>2838</v>
      </c>
      <c r="C145" t="s">
        <v>2034</v>
      </c>
      <c r="D145" s="102">
        <v>99001</v>
      </c>
      <c r="E145"/>
      <c r="F145" t="s">
        <v>505</v>
      </c>
      <c r="G145" s="89">
        <v>41269</v>
      </c>
      <c r="H145" t="s">
        <v>149</v>
      </c>
      <c r="I145" s="87">
        <v>4.53</v>
      </c>
      <c r="J145" t="s">
        <v>696</v>
      </c>
      <c r="K145" t="s">
        <v>102</v>
      </c>
      <c r="L145" s="92">
        <v>5.3499999999999999E-2</v>
      </c>
      <c r="M145" s="92">
        <v>2.1899999999999999E-2</v>
      </c>
      <c r="N145" s="87">
        <v>33691.839999999997</v>
      </c>
      <c r="O145" s="87">
        <v>130.12</v>
      </c>
      <c r="P145" s="87">
        <v>43.839822208000001</v>
      </c>
      <c r="Q145" s="92">
        <v>5.9999999999999995E-4</v>
      </c>
      <c r="R145" s="92">
        <v>1E-4</v>
      </c>
      <c r="W145" s="95"/>
    </row>
    <row r="146" spans="1:23">
      <c r="A146" s="102"/>
      <c r="B146" t="s">
        <v>2838</v>
      </c>
      <c r="C146" t="s">
        <v>2034</v>
      </c>
      <c r="D146" s="102">
        <v>95350102</v>
      </c>
      <c r="E146"/>
      <c r="F146" t="s">
        <v>505</v>
      </c>
      <c r="G146" s="89">
        <v>41767</v>
      </c>
      <c r="H146" t="s">
        <v>149</v>
      </c>
      <c r="I146" s="87">
        <v>4.49</v>
      </c>
      <c r="J146" t="s">
        <v>696</v>
      </c>
      <c r="K146" t="s">
        <v>102</v>
      </c>
      <c r="L146" s="92">
        <v>5.3499999999999999E-2</v>
      </c>
      <c r="M146" s="92">
        <v>2.7900000000000001E-2</v>
      </c>
      <c r="N146" s="87">
        <v>5309.01</v>
      </c>
      <c r="O146" s="87">
        <v>124.87</v>
      </c>
      <c r="P146" s="87">
        <v>6.6293607870000004</v>
      </c>
      <c r="Q146" s="92">
        <v>1E-4</v>
      </c>
      <c r="R146" s="92">
        <v>0</v>
      </c>
      <c r="W146" s="95"/>
    </row>
    <row r="147" spans="1:23">
      <c r="A147" s="102"/>
      <c r="B147" t="s">
        <v>2838</v>
      </c>
      <c r="C147" t="s">
        <v>2034</v>
      </c>
      <c r="D147" s="102">
        <v>99000</v>
      </c>
      <c r="E147"/>
      <c r="F147" t="s">
        <v>505</v>
      </c>
      <c r="G147" s="89">
        <v>41269</v>
      </c>
      <c r="H147" t="s">
        <v>149</v>
      </c>
      <c r="I147" s="87">
        <v>4.53</v>
      </c>
      <c r="J147" t="s">
        <v>696</v>
      </c>
      <c r="K147" t="s">
        <v>102</v>
      </c>
      <c r="L147" s="92">
        <v>5.3499999999999999E-2</v>
      </c>
      <c r="M147" s="92">
        <v>2.1899999999999999E-2</v>
      </c>
      <c r="N147" s="87">
        <v>35797.58</v>
      </c>
      <c r="O147" s="87">
        <v>130.12</v>
      </c>
      <c r="P147" s="87">
        <v>46.579811096</v>
      </c>
      <c r="Q147" s="92">
        <v>6.9999999999999999E-4</v>
      </c>
      <c r="R147" s="92">
        <v>1E-4</v>
      </c>
      <c r="W147" s="95"/>
    </row>
    <row r="148" spans="1:23">
      <c r="A148" s="102"/>
      <c r="B148" t="s">
        <v>2838</v>
      </c>
      <c r="C148" t="s">
        <v>2034</v>
      </c>
      <c r="D148" s="102">
        <v>95350202</v>
      </c>
      <c r="E148"/>
      <c r="F148" t="s">
        <v>505</v>
      </c>
      <c r="G148" s="89">
        <v>41767</v>
      </c>
      <c r="H148" t="s">
        <v>149</v>
      </c>
      <c r="I148" s="87">
        <v>4.49</v>
      </c>
      <c r="J148" t="s">
        <v>696</v>
      </c>
      <c r="K148" t="s">
        <v>102</v>
      </c>
      <c r="L148" s="92">
        <v>5.3499999999999999E-2</v>
      </c>
      <c r="M148" s="92">
        <v>2.7900000000000001E-2</v>
      </c>
      <c r="N148" s="87">
        <v>6783.74</v>
      </c>
      <c r="O148" s="87">
        <v>124.87</v>
      </c>
      <c r="P148" s="87">
        <v>8.4708561380000003</v>
      </c>
      <c r="Q148" s="92">
        <v>1E-4</v>
      </c>
      <c r="R148" s="92">
        <v>0</v>
      </c>
      <c r="W148" s="95"/>
    </row>
    <row r="149" spans="1:23">
      <c r="A149" s="102"/>
      <c r="B149" t="s">
        <v>2838</v>
      </c>
      <c r="C149" t="s">
        <v>2034</v>
      </c>
      <c r="D149" s="102">
        <v>95350301</v>
      </c>
      <c r="E149"/>
      <c r="F149" t="s">
        <v>505</v>
      </c>
      <c r="G149" s="89">
        <v>41281</v>
      </c>
      <c r="H149" t="s">
        <v>149</v>
      </c>
      <c r="I149" s="87">
        <v>4.53</v>
      </c>
      <c r="J149" t="s">
        <v>696</v>
      </c>
      <c r="K149" t="s">
        <v>102</v>
      </c>
      <c r="L149" s="92">
        <v>5.3499999999999999E-2</v>
      </c>
      <c r="M149" s="92">
        <v>2.1999999999999999E-2</v>
      </c>
      <c r="N149" s="87">
        <v>45099.79</v>
      </c>
      <c r="O149" s="87">
        <v>130.07</v>
      </c>
      <c r="P149" s="87">
        <v>58.661296853000003</v>
      </c>
      <c r="Q149" s="92">
        <v>8.0000000000000004E-4</v>
      </c>
      <c r="R149" s="92">
        <v>1E-4</v>
      </c>
      <c r="W149" s="95"/>
    </row>
    <row r="150" spans="1:23">
      <c r="A150" s="102"/>
      <c r="B150" t="s">
        <v>2838</v>
      </c>
      <c r="C150" t="s">
        <v>2034</v>
      </c>
      <c r="D150" s="102">
        <v>95350302</v>
      </c>
      <c r="E150"/>
      <c r="F150" t="s">
        <v>505</v>
      </c>
      <c r="G150" s="89">
        <v>41767</v>
      </c>
      <c r="H150" t="s">
        <v>149</v>
      </c>
      <c r="I150" s="87">
        <v>4.49</v>
      </c>
      <c r="J150" t="s">
        <v>696</v>
      </c>
      <c r="K150" t="s">
        <v>102</v>
      </c>
      <c r="L150" s="92">
        <v>5.3499999999999999E-2</v>
      </c>
      <c r="M150" s="92">
        <v>2.7900000000000001E-2</v>
      </c>
      <c r="N150" s="87">
        <v>7963.52</v>
      </c>
      <c r="O150" s="87">
        <v>124.87</v>
      </c>
      <c r="P150" s="87">
        <v>9.9440474240000007</v>
      </c>
      <c r="Q150" s="92">
        <v>1E-4</v>
      </c>
      <c r="R150" s="92">
        <v>0</v>
      </c>
      <c r="W150" s="95"/>
    </row>
    <row r="151" spans="1:23">
      <c r="A151" s="102"/>
      <c r="B151" t="s">
        <v>2838</v>
      </c>
      <c r="C151" t="s">
        <v>2034</v>
      </c>
      <c r="D151" s="102">
        <v>95350401</v>
      </c>
      <c r="E151"/>
      <c r="F151" t="s">
        <v>505</v>
      </c>
      <c r="G151" s="89">
        <v>41281</v>
      </c>
      <c r="H151" t="s">
        <v>149</v>
      </c>
      <c r="I151" s="87">
        <v>4.53</v>
      </c>
      <c r="J151" t="s">
        <v>696</v>
      </c>
      <c r="K151" t="s">
        <v>102</v>
      </c>
      <c r="L151" s="92">
        <v>5.3499999999999999E-2</v>
      </c>
      <c r="M151" s="92">
        <v>2.1999999999999999E-2</v>
      </c>
      <c r="N151" s="87">
        <v>32487.14</v>
      </c>
      <c r="O151" s="87">
        <v>130.07</v>
      </c>
      <c r="P151" s="87">
        <v>42.256022997999999</v>
      </c>
      <c r="Q151" s="92">
        <v>5.9999999999999995E-4</v>
      </c>
      <c r="R151" s="92">
        <v>1E-4</v>
      </c>
      <c r="W151" s="95"/>
    </row>
    <row r="152" spans="1:23">
      <c r="A152" s="102"/>
      <c r="B152" t="s">
        <v>2838</v>
      </c>
      <c r="C152" t="s">
        <v>2034</v>
      </c>
      <c r="D152" s="102">
        <v>95350402</v>
      </c>
      <c r="E152"/>
      <c r="F152" t="s">
        <v>505</v>
      </c>
      <c r="G152" s="89">
        <v>41767</v>
      </c>
      <c r="H152" t="s">
        <v>149</v>
      </c>
      <c r="I152" s="87">
        <v>4.49</v>
      </c>
      <c r="J152" t="s">
        <v>696</v>
      </c>
      <c r="K152" t="s">
        <v>102</v>
      </c>
      <c r="L152" s="92">
        <v>5.3499999999999999E-2</v>
      </c>
      <c r="M152" s="92">
        <v>2.7900000000000001E-2</v>
      </c>
      <c r="N152" s="87">
        <v>6487.31</v>
      </c>
      <c r="O152" s="87">
        <v>124.87</v>
      </c>
      <c r="P152" s="87">
        <v>8.1007039970000001</v>
      </c>
      <c r="Q152" s="92">
        <v>1E-4</v>
      </c>
      <c r="R152" s="92">
        <v>0</v>
      </c>
      <c r="W152" s="95"/>
    </row>
    <row r="153" spans="1:23">
      <c r="A153" s="102"/>
      <c r="B153" t="s">
        <v>2869</v>
      </c>
      <c r="C153" t="s">
        <v>2031</v>
      </c>
      <c r="D153" s="102">
        <v>9533</v>
      </c>
      <c r="E153"/>
      <c r="F153" t="s">
        <v>2036</v>
      </c>
      <c r="G153" s="89">
        <v>45015</v>
      </c>
      <c r="H153" t="s">
        <v>1044</v>
      </c>
      <c r="I153" s="87">
        <v>3.88</v>
      </c>
      <c r="J153" t="s">
        <v>578</v>
      </c>
      <c r="K153" t="s">
        <v>102</v>
      </c>
      <c r="L153" s="92">
        <v>3.3599999999999998E-2</v>
      </c>
      <c r="M153" s="92">
        <v>3.4200000000000001E-2</v>
      </c>
      <c r="N153" s="87">
        <v>325973.25</v>
      </c>
      <c r="O153" s="87">
        <v>102.86</v>
      </c>
      <c r="P153" s="87">
        <v>335.29608495000002</v>
      </c>
      <c r="Q153" s="92">
        <v>4.7999999999999996E-3</v>
      </c>
      <c r="R153" s="92">
        <v>6.9999999999999999E-4</v>
      </c>
      <c r="W153" s="95"/>
    </row>
    <row r="154" spans="1:23">
      <c r="A154" s="102"/>
      <c r="B154" t="s">
        <v>2868</v>
      </c>
      <c r="C154" t="s">
        <v>2034</v>
      </c>
      <c r="D154" s="102">
        <v>9139</v>
      </c>
      <c r="E154"/>
      <c r="F154" t="s">
        <v>2036</v>
      </c>
      <c r="G154" s="89">
        <v>44748</v>
      </c>
      <c r="H154" t="s">
        <v>1044</v>
      </c>
      <c r="I154" s="87">
        <v>1.65</v>
      </c>
      <c r="J154" t="s">
        <v>342</v>
      </c>
      <c r="K154" t="s">
        <v>102</v>
      </c>
      <c r="L154" s="92">
        <v>7.5700000000000003E-2</v>
      </c>
      <c r="M154" s="92">
        <v>8.2100000000000006E-2</v>
      </c>
      <c r="N154" s="87">
        <v>2106387.33</v>
      </c>
      <c r="O154" s="87">
        <v>101.06</v>
      </c>
      <c r="P154" s="87">
        <v>2128.7150356980001</v>
      </c>
      <c r="Q154" s="92">
        <v>3.0700000000000002E-2</v>
      </c>
      <c r="R154" s="92">
        <v>4.5999999999999999E-3</v>
      </c>
      <c r="W154" s="95"/>
    </row>
    <row r="155" spans="1:23">
      <c r="A155" s="102"/>
      <c r="B155" t="s">
        <v>2865</v>
      </c>
      <c r="C155" t="s">
        <v>2034</v>
      </c>
      <c r="D155" s="102">
        <v>71270</v>
      </c>
      <c r="E155"/>
      <c r="F155" t="s">
        <v>2036</v>
      </c>
      <c r="G155" s="89">
        <v>43631</v>
      </c>
      <c r="H155" t="s">
        <v>1044</v>
      </c>
      <c r="I155" s="87">
        <v>4.8499999999999996</v>
      </c>
      <c r="J155" t="s">
        <v>342</v>
      </c>
      <c r="K155" t="s">
        <v>102</v>
      </c>
      <c r="L155" s="92">
        <v>3.1E-2</v>
      </c>
      <c r="M155" s="92">
        <v>2.9499999999999998E-2</v>
      </c>
      <c r="N155" s="87">
        <v>210289.23</v>
      </c>
      <c r="O155" s="87">
        <v>112.15</v>
      </c>
      <c r="P155" s="87">
        <v>235.83937144500001</v>
      </c>
      <c r="Q155" s="92">
        <v>3.3999999999999998E-3</v>
      </c>
      <c r="R155" s="92">
        <v>5.0000000000000001E-4</v>
      </c>
      <c r="W155" s="95"/>
    </row>
    <row r="156" spans="1:23">
      <c r="A156" s="102"/>
      <c r="B156" t="s">
        <v>2865</v>
      </c>
      <c r="C156" t="s">
        <v>2034</v>
      </c>
      <c r="D156" s="102">
        <v>71280</v>
      </c>
      <c r="E156"/>
      <c r="F156" t="s">
        <v>2036</v>
      </c>
      <c r="G156" s="89">
        <v>43634</v>
      </c>
      <c r="H156" t="s">
        <v>1044</v>
      </c>
      <c r="I156" s="87">
        <v>4.87</v>
      </c>
      <c r="J156" t="s">
        <v>342</v>
      </c>
      <c r="K156" t="s">
        <v>102</v>
      </c>
      <c r="L156" s="92">
        <v>2.4899999999999999E-2</v>
      </c>
      <c r="M156" s="92">
        <v>2.9600000000000001E-2</v>
      </c>
      <c r="N156" s="87">
        <v>88400</v>
      </c>
      <c r="O156" s="87">
        <v>110.78</v>
      </c>
      <c r="P156" s="87">
        <v>97.929519999999997</v>
      </c>
      <c r="Q156" s="92">
        <v>1.4E-3</v>
      </c>
      <c r="R156" s="92">
        <v>2.0000000000000001E-4</v>
      </c>
      <c r="W156" s="95"/>
    </row>
    <row r="157" spans="1:23">
      <c r="A157" s="102"/>
      <c r="B157" t="s">
        <v>2865</v>
      </c>
      <c r="C157" t="s">
        <v>2034</v>
      </c>
      <c r="D157" s="102">
        <v>71300</v>
      </c>
      <c r="E157"/>
      <c r="F157" t="s">
        <v>2036</v>
      </c>
      <c r="G157" s="89">
        <v>43634</v>
      </c>
      <c r="H157" t="s">
        <v>1044</v>
      </c>
      <c r="I157" s="87">
        <v>5.13</v>
      </c>
      <c r="J157" t="s">
        <v>342</v>
      </c>
      <c r="K157" t="s">
        <v>102</v>
      </c>
      <c r="L157" s="92">
        <v>3.5999999999999997E-2</v>
      </c>
      <c r="M157" s="92">
        <v>2.98E-2</v>
      </c>
      <c r="N157" s="87">
        <v>58554.5</v>
      </c>
      <c r="O157" s="87">
        <v>115.05</v>
      </c>
      <c r="P157" s="87">
        <v>67.366952249999997</v>
      </c>
      <c r="Q157" s="92">
        <v>1E-3</v>
      </c>
      <c r="R157" s="92">
        <v>1E-4</v>
      </c>
      <c r="W157" s="95"/>
    </row>
    <row r="158" spans="1:23">
      <c r="A158" s="102"/>
      <c r="B158" t="s">
        <v>2871</v>
      </c>
      <c r="C158" t="s">
        <v>2031</v>
      </c>
      <c r="D158" s="102">
        <v>311829</v>
      </c>
      <c r="E158"/>
      <c r="F158" t="s">
        <v>505</v>
      </c>
      <c r="G158" s="89">
        <v>40489</v>
      </c>
      <c r="H158" t="s">
        <v>149</v>
      </c>
      <c r="I158" s="87">
        <v>1.73</v>
      </c>
      <c r="J158" t="s">
        <v>342</v>
      </c>
      <c r="K158" t="s">
        <v>102</v>
      </c>
      <c r="L158" s="92">
        <v>5.7000000000000002E-2</v>
      </c>
      <c r="M158" s="92">
        <v>2.6499999999999999E-2</v>
      </c>
      <c r="N158" s="87">
        <v>57433.34</v>
      </c>
      <c r="O158" s="87">
        <v>125.9</v>
      </c>
      <c r="P158" s="87">
        <v>72.308575059999995</v>
      </c>
      <c r="Q158" s="92">
        <v>1E-3</v>
      </c>
      <c r="R158" s="92">
        <v>2.0000000000000001E-4</v>
      </c>
      <c r="W158" s="95"/>
    </row>
    <row r="159" spans="1:23">
      <c r="A159" s="102"/>
      <c r="B159" s="83" t="s">
        <v>2874</v>
      </c>
      <c r="C159" t="s">
        <v>2031</v>
      </c>
      <c r="D159" s="102">
        <v>7491</v>
      </c>
      <c r="E159"/>
      <c r="F159" t="s">
        <v>943</v>
      </c>
      <c r="G159" s="89">
        <v>43899</v>
      </c>
      <c r="H159" t="s">
        <v>1044</v>
      </c>
      <c r="I159" s="87">
        <v>3.12</v>
      </c>
      <c r="J159" t="s">
        <v>127</v>
      </c>
      <c r="K159" t="s">
        <v>102</v>
      </c>
      <c r="L159" s="92">
        <v>1.2999999999999999E-2</v>
      </c>
      <c r="M159" s="92">
        <v>2.5499999999999998E-2</v>
      </c>
      <c r="N159" s="87">
        <v>225835.54</v>
      </c>
      <c r="O159" s="87">
        <v>107.23</v>
      </c>
      <c r="P159" s="87">
        <v>242.163449542</v>
      </c>
      <c r="Q159" s="92">
        <v>3.5000000000000001E-3</v>
      </c>
      <c r="R159" s="92">
        <v>5.0000000000000001E-4</v>
      </c>
      <c r="W159" s="95"/>
    </row>
    <row r="160" spans="1:23">
      <c r="A160" s="102"/>
      <c r="B160" s="83" t="s">
        <v>2874</v>
      </c>
      <c r="C160" t="s">
        <v>2031</v>
      </c>
      <c r="D160" s="102">
        <v>7490</v>
      </c>
      <c r="E160"/>
      <c r="F160" t="s">
        <v>943</v>
      </c>
      <c r="G160" s="89">
        <v>43899</v>
      </c>
      <c r="H160" t="s">
        <v>1044</v>
      </c>
      <c r="I160" s="87">
        <v>2.98</v>
      </c>
      <c r="J160" t="s">
        <v>127</v>
      </c>
      <c r="K160" t="s">
        <v>102</v>
      </c>
      <c r="L160" s="92">
        <v>2.3900000000000001E-2</v>
      </c>
      <c r="M160" s="92">
        <v>5.4399999999999997E-2</v>
      </c>
      <c r="N160" s="87">
        <v>204562.44</v>
      </c>
      <c r="O160" s="87">
        <v>92.04</v>
      </c>
      <c r="P160" s="87">
        <v>188.27926977600001</v>
      </c>
      <c r="Q160" s="92">
        <v>2.7000000000000001E-3</v>
      </c>
      <c r="R160" s="92">
        <v>4.0000000000000002E-4</v>
      </c>
      <c r="W160" s="95"/>
    </row>
    <row r="161" spans="1:23">
      <c r="A161" s="102"/>
      <c r="B161" t="s">
        <v>2878</v>
      </c>
      <c r="C161" t="s">
        <v>2034</v>
      </c>
      <c r="D161" s="102">
        <v>72971</v>
      </c>
      <c r="E161"/>
      <c r="F161" t="s">
        <v>572</v>
      </c>
      <c r="G161" s="89">
        <v>43801</v>
      </c>
      <c r="H161" t="s">
        <v>206</v>
      </c>
      <c r="I161" s="87">
        <v>4.5999999999999996</v>
      </c>
      <c r="J161" t="s">
        <v>353</v>
      </c>
      <c r="K161" t="s">
        <v>110</v>
      </c>
      <c r="L161" s="92">
        <v>2.3599999999999999E-2</v>
      </c>
      <c r="M161" s="92">
        <v>5.9299999999999999E-2</v>
      </c>
      <c r="N161" s="87">
        <v>366076.37</v>
      </c>
      <c r="O161" s="87">
        <v>86.08</v>
      </c>
      <c r="P161" s="87">
        <v>1278.5934731935199</v>
      </c>
      <c r="Q161" s="92">
        <v>1.84E-2</v>
      </c>
      <c r="R161" s="92">
        <v>2.8E-3</v>
      </c>
      <c r="W161" s="95"/>
    </row>
    <row r="162" spans="1:23">
      <c r="A162" s="102"/>
      <c r="B162" t="s">
        <v>2881</v>
      </c>
      <c r="C162" t="s">
        <v>2034</v>
      </c>
      <c r="D162" s="102">
        <v>9365</v>
      </c>
      <c r="E162"/>
      <c r="F162" t="s">
        <v>943</v>
      </c>
      <c r="G162" s="89">
        <v>44906</v>
      </c>
      <c r="H162" t="s">
        <v>1044</v>
      </c>
      <c r="I162" s="87">
        <v>1.99</v>
      </c>
      <c r="J162" t="s">
        <v>342</v>
      </c>
      <c r="K162" t="s">
        <v>102</v>
      </c>
      <c r="L162" s="92">
        <v>7.6799999999999993E-2</v>
      </c>
      <c r="M162" s="92">
        <v>7.6999999999999999E-2</v>
      </c>
      <c r="N162" s="87">
        <v>1476.73</v>
      </c>
      <c r="O162" s="87">
        <v>100.6</v>
      </c>
      <c r="P162" s="87">
        <v>1.4855903800000001</v>
      </c>
      <c r="Q162" s="92">
        <v>0</v>
      </c>
      <c r="R162" s="92">
        <v>0</v>
      </c>
      <c r="W162" s="95"/>
    </row>
    <row r="163" spans="1:23">
      <c r="A163" s="102"/>
      <c r="B163" t="s">
        <v>2881</v>
      </c>
      <c r="C163" t="s">
        <v>2034</v>
      </c>
      <c r="D163" s="102">
        <v>9509</v>
      </c>
      <c r="E163"/>
      <c r="F163" t="s">
        <v>943</v>
      </c>
      <c r="G163" s="89">
        <v>44991</v>
      </c>
      <c r="H163" t="s">
        <v>1044</v>
      </c>
      <c r="I163" s="87">
        <v>1.99</v>
      </c>
      <c r="J163" t="s">
        <v>342</v>
      </c>
      <c r="K163" t="s">
        <v>102</v>
      </c>
      <c r="L163" s="92">
        <v>7.6799999999999993E-2</v>
      </c>
      <c r="M163" s="92">
        <v>7.3899999999999993E-2</v>
      </c>
      <c r="N163" s="87">
        <v>73032.66</v>
      </c>
      <c r="O163" s="87">
        <v>101.18</v>
      </c>
      <c r="P163" s="87">
        <v>73.894445387999994</v>
      </c>
      <c r="Q163" s="92">
        <v>1.1000000000000001E-3</v>
      </c>
      <c r="R163" s="92">
        <v>2.0000000000000001E-4</v>
      </c>
      <c r="W163" s="95"/>
    </row>
    <row r="164" spans="1:23">
      <c r="A164" s="102"/>
      <c r="B164" t="s">
        <v>2881</v>
      </c>
      <c r="C164" t="s">
        <v>2034</v>
      </c>
      <c r="D164" s="102">
        <v>9316</v>
      </c>
      <c r="E164"/>
      <c r="F164" t="s">
        <v>943</v>
      </c>
      <c r="G164" s="89">
        <v>44885</v>
      </c>
      <c r="H164" t="s">
        <v>1044</v>
      </c>
      <c r="I164" s="87">
        <v>1.99</v>
      </c>
      <c r="J164" t="s">
        <v>342</v>
      </c>
      <c r="K164" t="s">
        <v>102</v>
      </c>
      <c r="L164" s="92">
        <v>7.6799999999999993E-2</v>
      </c>
      <c r="M164" s="92">
        <v>8.0500000000000002E-2</v>
      </c>
      <c r="N164" s="87">
        <v>571342.69999999995</v>
      </c>
      <c r="O164" s="87">
        <v>99.96</v>
      </c>
      <c r="P164" s="87">
        <v>571.11416292000001</v>
      </c>
      <c r="Q164" s="92">
        <v>8.2000000000000007E-3</v>
      </c>
      <c r="R164" s="92">
        <v>1.1999999999999999E-3</v>
      </c>
      <c r="W164" s="95"/>
    </row>
    <row r="165" spans="1:23">
      <c r="A165" s="102"/>
      <c r="B165" t="s">
        <v>2876</v>
      </c>
      <c r="C165" t="s">
        <v>2034</v>
      </c>
      <c r="D165" s="102">
        <v>539178</v>
      </c>
      <c r="E165"/>
      <c r="F165" t="s">
        <v>579</v>
      </c>
      <c r="G165" s="89">
        <v>45015</v>
      </c>
      <c r="H165" t="s">
        <v>149</v>
      </c>
      <c r="I165" s="87">
        <v>5.09</v>
      </c>
      <c r="J165" t="s">
        <v>353</v>
      </c>
      <c r="K165" t="s">
        <v>102</v>
      </c>
      <c r="L165" s="92">
        <v>4.4999999999999998E-2</v>
      </c>
      <c r="M165" s="92">
        <v>3.8199999999999998E-2</v>
      </c>
      <c r="N165" s="87">
        <v>205933.86</v>
      </c>
      <c r="O165" s="87">
        <v>105.93</v>
      </c>
      <c r="P165" s="87">
        <v>218.14573789799999</v>
      </c>
      <c r="Q165" s="92">
        <v>3.0999999999999999E-3</v>
      </c>
      <c r="R165" s="92">
        <v>5.0000000000000001E-4</v>
      </c>
      <c r="W165" s="95"/>
    </row>
    <row r="166" spans="1:23">
      <c r="A166" s="102"/>
      <c r="B166" t="s">
        <v>2879</v>
      </c>
      <c r="C166" t="s">
        <v>2034</v>
      </c>
      <c r="D166" s="102">
        <v>8405</v>
      </c>
      <c r="E166"/>
      <c r="F166" t="s">
        <v>579</v>
      </c>
      <c r="G166" s="89">
        <v>44322</v>
      </c>
      <c r="H166" t="s">
        <v>149</v>
      </c>
      <c r="I166" s="87">
        <v>8.41</v>
      </c>
      <c r="J166" t="s">
        <v>696</v>
      </c>
      <c r="K166" t="s">
        <v>102</v>
      </c>
      <c r="L166" s="92">
        <v>2.5600000000000001E-2</v>
      </c>
      <c r="M166" s="92">
        <v>4.6300000000000001E-2</v>
      </c>
      <c r="N166" s="87">
        <v>144153.04999999999</v>
      </c>
      <c r="O166" s="87">
        <v>93.11</v>
      </c>
      <c r="P166" s="87">
        <v>134.22090485499999</v>
      </c>
      <c r="Q166" s="92">
        <v>1.9E-3</v>
      </c>
      <c r="R166" s="92">
        <v>2.9999999999999997E-4</v>
      </c>
      <c r="W166" s="95"/>
    </row>
    <row r="167" spans="1:23">
      <c r="A167" s="102"/>
      <c r="B167" t="s">
        <v>2879</v>
      </c>
      <c r="C167" t="s">
        <v>2034</v>
      </c>
      <c r="D167" s="102">
        <v>8581</v>
      </c>
      <c r="E167"/>
      <c r="F167" t="s">
        <v>579</v>
      </c>
      <c r="G167" s="89">
        <v>44418</v>
      </c>
      <c r="H167" t="s">
        <v>149</v>
      </c>
      <c r="I167" s="87">
        <v>8.52</v>
      </c>
      <c r="J167" t="s">
        <v>696</v>
      </c>
      <c r="K167" t="s">
        <v>102</v>
      </c>
      <c r="L167" s="92">
        <v>2.2700000000000001E-2</v>
      </c>
      <c r="M167" s="92">
        <v>4.4699999999999997E-2</v>
      </c>
      <c r="N167" s="87">
        <v>143659.14000000001</v>
      </c>
      <c r="O167" s="87">
        <v>91.06</v>
      </c>
      <c r="P167" s="87">
        <v>130.816012884</v>
      </c>
      <c r="Q167" s="92">
        <v>1.9E-3</v>
      </c>
      <c r="R167" s="92">
        <v>2.9999999999999997E-4</v>
      </c>
      <c r="W167" s="95"/>
    </row>
    <row r="168" spans="1:23">
      <c r="A168" s="102"/>
      <c r="B168" t="s">
        <v>2879</v>
      </c>
      <c r="C168" t="s">
        <v>2034</v>
      </c>
      <c r="D168" s="102">
        <v>8761</v>
      </c>
      <c r="E168"/>
      <c r="F168" t="s">
        <v>579</v>
      </c>
      <c r="G168" s="89">
        <v>44530</v>
      </c>
      <c r="H168" t="s">
        <v>149</v>
      </c>
      <c r="I168" s="87">
        <v>8.58</v>
      </c>
      <c r="J168" t="s">
        <v>696</v>
      </c>
      <c r="K168" t="s">
        <v>102</v>
      </c>
      <c r="L168" s="92">
        <v>1.7899999999999999E-2</v>
      </c>
      <c r="M168" s="92">
        <v>4.7399999999999998E-2</v>
      </c>
      <c r="N168" s="87">
        <v>118376.78</v>
      </c>
      <c r="O168" s="87">
        <v>84.09</v>
      </c>
      <c r="P168" s="87">
        <v>99.543034301999995</v>
      </c>
      <c r="Q168" s="92">
        <v>1.4E-3</v>
      </c>
      <c r="R168" s="92">
        <v>2.0000000000000001E-4</v>
      </c>
      <c r="W168" s="95"/>
    </row>
    <row r="169" spans="1:23">
      <c r="A169" s="102"/>
      <c r="B169" t="s">
        <v>2879</v>
      </c>
      <c r="C169" t="s">
        <v>2034</v>
      </c>
      <c r="D169" s="102">
        <v>8946</v>
      </c>
      <c r="E169"/>
      <c r="F169" t="s">
        <v>579</v>
      </c>
      <c r="G169" s="89">
        <v>44612</v>
      </c>
      <c r="H169" t="s">
        <v>149</v>
      </c>
      <c r="I169" s="87">
        <v>8.4</v>
      </c>
      <c r="J169" t="s">
        <v>696</v>
      </c>
      <c r="K169" t="s">
        <v>102</v>
      </c>
      <c r="L169" s="92">
        <v>2.3599999999999999E-2</v>
      </c>
      <c r="M169" s="92">
        <v>4.8099999999999997E-2</v>
      </c>
      <c r="N169" s="87">
        <v>138824.37</v>
      </c>
      <c r="O169" s="87">
        <v>88.09</v>
      </c>
      <c r="P169" s="87">
        <v>122.290387533</v>
      </c>
      <c r="Q169" s="92">
        <v>1.8E-3</v>
      </c>
      <c r="R169" s="92">
        <v>2.9999999999999997E-4</v>
      </c>
      <c r="W169" s="95"/>
    </row>
    <row r="170" spans="1:23">
      <c r="A170" s="102"/>
      <c r="B170" t="s">
        <v>2879</v>
      </c>
      <c r="C170" t="s">
        <v>2034</v>
      </c>
      <c r="D170" s="102">
        <v>9031</v>
      </c>
      <c r="E170"/>
      <c r="F170" t="s">
        <v>579</v>
      </c>
      <c r="G170" s="89">
        <v>44662</v>
      </c>
      <c r="H170" t="s">
        <v>149</v>
      </c>
      <c r="I170" s="87">
        <v>8.4499999999999993</v>
      </c>
      <c r="J170" t="s">
        <v>696</v>
      </c>
      <c r="K170" t="s">
        <v>102</v>
      </c>
      <c r="L170" s="92">
        <v>2.4E-2</v>
      </c>
      <c r="M170" s="92">
        <v>4.5999999999999999E-2</v>
      </c>
      <c r="N170" s="87">
        <v>158110.09</v>
      </c>
      <c r="O170" s="87">
        <v>89.33</v>
      </c>
      <c r="P170" s="87">
        <v>141.23974339700001</v>
      </c>
      <c r="Q170" s="92">
        <v>2E-3</v>
      </c>
      <c r="R170" s="92">
        <v>2.9999999999999997E-4</v>
      </c>
      <c r="W170" s="95"/>
    </row>
    <row r="171" spans="1:23">
      <c r="A171" s="102"/>
      <c r="B171" t="s">
        <v>2879</v>
      </c>
      <c r="C171" t="s">
        <v>2034</v>
      </c>
      <c r="D171" s="102">
        <v>9797</v>
      </c>
      <c r="E171"/>
      <c r="F171" t="s">
        <v>579</v>
      </c>
      <c r="G171" s="89">
        <v>45197</v>
      </c>
      <c r="H171" t="s">
        <v>149</v>
      </c>
      <c r="I171" s="87">
        <v>8.1999999999999993</v>
      </c>
      <c r="J171" t="s">
        <v>696</v>
      </c>
      <c r="K171" t="s">
        <v>102</v>
      </c>
      <c r="L171" s="92">
        <v>4.1200000000000001E-2</v>
      </c>
      <c r="M171" s="92">
        <v>4.48E-2</v>
      </c>
      <c r="N171" s="87">
        <v>74304.5</v>
      </c>
      <c r="O171" s="87">
        <v>100</v>
      </c>
      <c r="P171" s="87">
        <v>74.304500000000004</v>
      </c>
      <c r="Q171" s="92">
        <v>1.1000000000000001E-3</v>
      </c>
      <c r="R171" s="92">
        <v>2.0000000000000001E-4</v>
      </c>
      <c r="W171" s="95"/>
    </row>
    <row r="172" spans="1:23">
      <c r="A172" s="102"/>
      <c r="B172" t="s">
        <v>2879</v>
      </c>
      <c r="C172" t="s">
        <v>2034</v>
      </c>
      <c r="D172" s="102">
        <v>7898</v>
      </c>
      <c r="E172"/>
      <c r="F172" t="s">
        <v>579</v>
      </c>
      <c r="G172" s="89">
        <v>44074</v>
      </c>
      <c r="H172" t="s">
        <v>149</v>
      </c>
      <c r="I172" s="87">
        <v>8.6</v>
      </c>
      <c r="J172" t="s">
        <v>696</v>
      </c>
      <c r="K172" t="s">
        <v>102</v>
      </c>
      <c r="L172" s="92">
        <v>2.35E-2</v>
      </c>
      <c r="M172" s="92">
        <v>4.1099999999999998E-2</v>
      </c>
      <c r="N172" s="87">
        <v>250304.52</v>
      </c>
      <c r="O172" s="87">
        <v>95.92</v>
      </c>
      <c r="P172" s="87">
        <v>240.09209558399999</v>
      </c>
      <c r="Q172" s="92">
        <v>3.5000000000000001E-3</v>
      </c>
      <c r="R172" s="92">
        <v>5.0000000000000001E-4</v>
      </c>
      <c r="W172" s="95"/>
    </row>
    <row r="173" spans="1:23">
      <c r="A173" s="102"/>
      <c r="B173" t="s">
        <v>2879</v>
      </c>
      <c r="C173" t="s">
        <v>2034</v>
      </c>
      <c r="D173" s="102">
        <v>8154</v>
      </c>
      <c r="E173"/>
      <c r="F173" t="s">
        <v>579</v>
      </c>
      <c r="G173" s="89">
        <v>44189</v>
      </c>
      <c r="H173" t="s">
        <v>149</v>
      </c>
      <c r="I173" s="87">
        <v>8.51</v>
      </c>
      <c r="J173" t="s">
        <v>696</v>
      </c>
      <c r="K173" t="s">
        <v>102</v>
      </c>
      <c r="L173" s="92">
        <v>2.47E-2</v>
      </c>
      <c r="M173" s="92">
        <v>4.36E-2</v>
      </c>
      <c r="N173" s="87">
        <v>31314.47</v>
      </c>
      <c r="O173" s="87">
        <v>95.05</v>
      </c>
      <c r="P173" s="87">
        <v>29.764403734999998</v>
      </c>
      <c r="Q173" s="92">
        <v>4.0000000000000002E-4</v>
      </c>
      <c r="R173" s="92">
        <v>1E-4</v>
      </c>
      <c r="W173" s="95"/>
    </row>
    <row r="174" spans="1:23">
      <c r="A174" s="102"/>
      <c r="B174" t="s">
        <v>2879</v>
      </c>
      <c r="C174" t="s">
        <v>2034</v>
      </c>
      <c r="D174" s="102">
        <v>9796</v>
      </c>
      <c r="E174"/>
      <c r="F174" t="s">
        <v>579</v>
      </c>
      <c r="G174" s="89">
        <v>45197</v>
      </c>
      <c r="H174" t="s">
        <v>149</v>
      </c>
      <c r="I174" s="87">
        <v>8.1999999999999993</v>
      </c>
      <c r="J174" t="s">
        <v>696</v>
      </c>
      <c r="K174" t="s">
        <v>102</v>
      </c>
      <c r="L174" s="92">
        <v>4.1200000000000001E-2</v>
      </c>
      <c r="M174" s="92">
        <v>4.1799999999999997E-2</v>
      </c>
      <c r="N174" s="87">
        <v>2442.89</v>
      </c>
      <c r="O174" s="87">
        <v>100</v>
      </c>
      <c r="P174" s="87">
        <v>2.4428899999999998</v>
      </c>
      <c r="Q174" s="92">
        <v>0</v>
      </c>
      <c r="R174" s="92">
        <v>0</v>
      </c>
      <c r="W174" s="95"/>
    </row>
    <row r="175" spans="1:23">
      <c r="A175" s="102"/>
      <c r="B175" t="s">
        <v>2884</v>
      </c>
      <c r="C175" t="s">
        <v>2031</v>
      </c>
      <c r="D175" s="102">
        <v>3364</v>
      </c>
      <c r="E175"/>
      <c r="F175" t="s">
        <v>572</v>
      </c>
      <c r="G175" s="89">
        <v>41639</v>
      </c>
      <c r="H175" t="s">
        <v>206</v>
      </c>
      <c r="I175" s="87">
        <v>0.26</v>
      </c>
      <c r="J175" t="s">
        <v>782</v>
      </c>
      <c r="K175" t="s">
        <v>102</v>
      </c>
      <c r="L175" s="92">
        <v>3.6999999999999998E-2</v>
      </c>
      <c r="M175" s="92">
        <v>6.9599999999999995E-2</v>
      </c>
      <c r="N175" s="87">
        <v>52595.16</v>
      </c>
      <c r="O175" s="87">
        <v>111.28</v>
      </c>
      <c r="P175" s="87">
        <v>58.527894048</v>
      </c>
      <c r="Q175" s="92">
        <v>8.0000000000000004E-4</v>
      </c>
      <c r="R175" s="92">
        <v>1E-4</v>
      </c>
      <c r="W175" s="95"/>
    </row>
    <row r="176" spans="1:23">
      <c r="A176" s="102"/>
      <c r="B176" t="s">
        <v>2884</v>
      </c>
      <c r="C176" t="s">
        <v>2031</v>
      </c>
      <c r="D176" s="102">
        <v>458869</v>
      </c>
      <c r="E176"/>
      <c r="F176" t="s">
        <v>572</v>
      </c>
      <c r="G176" s="89">
        <v>42759</v>
      </c>
      <c r="H176" t="s">
        <v>206</v>
      </c>
      <c r="I176" s="87">
        <v>1.73</v>
      </c>
      <c r="J176" t="s">
        <v>782</v>
      </c>
      <c r="K176" t="s">
        <v>102</v>
      </c>
      <c r="L176" s="92">
        <v>3.8800000000000001E-2</v>
      </c>
      <c r="M176" s="92">
        <v>5.8099999999999999E-2</v>
      </c>
      <c r="N176" s="87">
        <v>120200.13</v>
      </c>
      <c r="O176" s="87">
        <v>97.57</v>
      </c>
      <c r="P176" s="87">
        <v>117.27926684099999</v>
      </c>
      <c r="Q176" s="92">
        <v>1.6999999999999999E-3</v>
      </c>
      <c r="R176" s="92">
        <v>2.9999999999999997E-4</v>
      </c>
      <c r="W176" s="95"/>
    </row>
    <row r="177" spans="1:23">
      <c r="A177" s="102"/>
      <c r="B177" t="s">
        <v>2884</v>
      </c>
      <c r="C177" t="s">
        <v>2031</v>
      </c>
      <c r="D177" s="102">
        <v>458870</v>
      </c>
      <c r="E177"/>
      <c r="F177" t="s">
        <v>572</v>
      </c>
      <c r="G177" s="89">
        <v>42759</v>
      </c>
      <c r="H177" t="s">
        <v>206</v>
      </c>
      <c r="I177" s="87">
        <v>1.69</v>
      </c>
      <c r="J177" t="s">
        <v>782</v>
      </c>
      <c r="K177" t="s">
        <v>102</v>
      </c>
      <c r="L177" s="92">
        <v>7.0499999999999993E-2</v>
      </c>
      <c r="M177" s="92">
        <v>7.17E-2</v>
      </c>
      <c r="N177" s="87">
        <v>120200.13</v>
      </c>
      <c r="O177" s="87">
        <v>101.25</v>
      </c>
      <c r="P177" s="87">
        <v>121.702631625</v>
      </c>
      <c r="Q177" s="92">
        <v>1.8E-3</v>
      </c>
      <c r="R177" s="92">
        <v>2.9999999999999997E-4</v>
      </c>
      <c r="W177" s="95"/>
    </row>
    <row r="178" spans="1:23">
      <c r="A178" s="102"/>
      <c r="B178" t="s">
        <v>2884</v>
      </c>
      <c r="C178" t="s">
        <v>2031</v>
      </c>
      <c r="D178" s="102">
        <v>364477</v>
      </c>
      <c r="E178"/>
      <c r="F178" t="s">
        <v>572</v>
      </c>
      <c r="G178" s="89">
        <v>42004</v>
      </c>
      <c r="H178" t="s">
        <v>206</v>
      </c>
      <c r="I178" s="87">
        <v>0.74</v>
      </c>
      <c r="J178" t="s">
        <v>782</v>
      </c>
      <c r="K178" t="s">
        <v>102</v>
      </c>
      <c r="L178" s="92">
        <v>3.6999999999999998E-2</v>
      </c>
      <c r="M178" s="92">
        <v>0.10879999999999999</v>
      </c>
      <c r="N178" s="87">
        <v>52595.16</v>
      </c>
      <c r="O178" s="87">
        <v>106.86</v>
      </c>
      <c r="P178" s="87">
        <v>56.203187976000002</v>
      </c>
      <c r="Q178" s="92">
        <v>8.0000000000000004E-4</v>
      </c>
      <c r="R178" s="92">
        <v>1E-4</v>
      </c>
      <c r="W178" s="95"/>
    </row>
    <row r="179" spans="1:23">
      <c r="A179" s="102"/>
      <c r="B179" t="s">
        <v>2883</v>
      </c>
      <c r="C179" t="s">
        <v>2034</v>
      </c>
      <c r="D179" s="102">
        <v>451305</v>
      </c>
      <c r="E179"/>
      <c r="F179" t="s">
        <v>943</v>
      </c>
      <c r="G179" s="89">
        <v>42521</v>
      </c>
      <c r="H179" t="s">
        <v>1044</v>
      </c>
      <c r="I179" s="87">
        <v>1.37</v>
      </c>
      <c r="J179" t="s">
        <v>127</v>
      </c>
      <c r="K179" t="s">
        <v>102</v>
      </c>
      <c r="L179" s="92">
        <v>2.3E-2</v>
      </c>
      <c r="M179" s="92">
        <v>3.9E-2</v>
      </c>
      <c r="N179" s="87">
        <v>26114.17</v>
      </c>
      <c r="O179" s="87">
        <v>110.83</v>
      </c>
      <c r="P179" s="87">
        <v>28.942334611</v>
      </c>
      <c r="Q179" s="92">
        <v>4.0000000000000002E-4</v>
      </c>
      <c r="R179" s="92">
        <v>1E-4</v>
      </c>
      <c r="W179" s="95"/>
    </row>
    <row r="180" spans="1:23">
      <c r="A180" s="102"/>
      <c r="B180" t="s">
        <v>2883</v>
      </c>
      <c r="C180" t="s">
        <v>2034</v>
      </c>
      <c r="D180" s="102">
        <v>451301</v>
      </c>
      <c r="E180"/>
      <c r="F180" t="s">
        <v>943</v>
      </c>
      <c r="G180" s="89">
        <v>42474</v>
      </c>
      <c r="H180" t="s">
        <v>1044</v>
      </c>
      <c r="I180" s="87">
        <v>0.36</v>
      </c>
      <c r="J180" t="s">
        <v>127</v>
      </c>
      <c r="K180" t="s">
        <v>102</v>
      </c>
      <c r="L180" s="92">
        <v>3.1800000000000002E-2</v>
      </c>
      <c r="M180" s="92">
        <v>7.1199999999999999E-2</v>
      </c>
      <c r="N180" s="87">
        <v>40422.559999999998</v>
      </c>
      <c r="O180" s="87">
        <v>98.78</v>
      </c>
      <c r="P180" s="87">
        <v>39.929404767999998</v>
      </c>
      <c r="Q180" s="92">
        <v>5.9999999999999995E-4</v>
      </c>
      <c r="R180" s="92">
        <v>1E-4</v>
      </c>
      <c r="W180" s="95"/>
    </row>
    <row r="181" spans="1:23">
      <c r="A181" s="102"/>
      <c r="B181" t="s">
        <v>2883</v>
      </c>
      <c r="C181" t="s">
        <v>2034</v>
      </c>
      <c r="D181" s="102">
        <v>451304</v>
      </c>
      <c r="E181"/>
      <c r="F181" t="s">
        <v>943</v>
      </c>
      <c r="G181" s="89">
        <v>42474</v>
      </c>
      <c r="H181" t="s">
        <v>1044</v>
      </c>
      <c r="I181" s="87">
        <v>0.36</v>
      </c>
      <c r="J181" t="s">
        <v>127</v>
      </c>
      <c r="K181" t="s">
        <v>102</v>
      </c>
      <c r="L181" s="92">
        <v>6.8500000000000005E-2</v>
      </c>
      <c r="M181" s="92">
        <v>6.4199999999999993E-2</v>
      </c>
      <c r="N181" s="87">
        <v>39410.92</v>
      </c>
      <c r="O181" s="87">
        <v>100.46</v>
      </c>
      <c r="P181" s="87">
        <v>39.592210231999999</v>
      </c>
      <c r="Q181" s="92">
        <v>5.9999999999999995E-4</v>
      </c>
      <c r="R181" s="92">
        <v>1E-4</v>
      </c>
      <c r="W181" s="95"/>
    </row>
    <row r="182" spans="1:23">
      <c r="A182" s="102"/>
      <c r="B182" t="s">
        <v>2883</v>
      </c>
      <c r="C182" t="s">
        <v>2034</v>
      </c>
      <c r="D182" s="102">
        <v>451302</v>
      </c>
      <c r="E182"/>
      <c r="F182" t="s">
        <v>943</v>
      </c>
      <c r="G182" s="89">
        <v>42562</v>
      </c>
      <c r="H182" t="s">
        <v>1044</v>
      </c>
      <c r="I182" s="87">
        <v>1.36</v>
      </c>
      <c r="J182" t="s">
        <v>127</v>
      </c>
      <c r="K182" t="s">
        <v>102</v>
      </c>
      <c r="L182" s="92">
        <v>3.3700000000000001E-2</v>
      </c>
      <c r="M182" s="92">
        <v>6.83E-2</v>
      </c>
      <c r="N182" s="87">
        <v>24569.5</v>
      </c>
      <c r="O182" s="87">
        <v>95.78</v>
      </c>
      <c r="P182" s="87">
        <v>23.532667100000001</v>
      </c>
      <c r="Q182" s="92">
        <v>2.9999999999999997E-4</v>
      </c>
      <c r="R182" s="92">
        <v>1E-4</v>
      </c>
      <c r="W182" s="95"/>
    </row>
    <row r="183" spans="1:23">
      <c r="A183" s="102"/>
      <c r="B183" t="s">
        <v>2883</v>
      </c>
      <c r="C183" t="s">
        <v>2034</v>
      </c>
      <c r="D183" s="102">
        <v>454754</v>
      </c>
      <c r="E183"/>
      <c r="F183" t="s">
        <v>943</v>
      </c>
      <c r="G183" s="89">
        <v>42710</v>
      </c>
      <c r="H183" t="s">
        <v>1044</v>
      </c>
      <c r="I183" s="87">
        <v>1.54</v>
      </c>
      <c r="J183" t="s">
        <v>127</v>
      </c>
      <c r="K183" t="s">
        <v>102</v>
      </c>
      <c r="L183" s="92">
        <v>3.8399999999999997E-2</v>
      </c>
      <c r="M183" s="92">
        <v>6.7599999999999993E-2</v>
      </c>
      <c r="N183" s="87">
        <v>15995.23</v>
      </c>
      <c r="O183" s="87">
        <v>96</v>
      </c>
      <c r="P183" s="87">
        <v>15.355420799999999</v>
      </c>
      <c r="Q183" s="92">
        <v>2.0000000000000001E-4</v>
      </c>
      <c r="R183" s="92">
        <v>0</v>
      </c>
      <c r="W183" s="95"/>
    </row>
    <row r="184" spans="1:23">
      <c r="A184" s="102"/>
      <c r="B184" t="s">
        <v>2883</v>
      </c>
      <c r="C184" t="s">
        <v>2034</v>
      </c>
      <c r="D184" s="102">
        <v>454874</v>
      </c>
      <c r="E184"/>
      <c r="F184" t="s">
        <v>943</v>
      </c>
      <c r="G184" s="89">
        <v>42717</v>
      </c>
      <c r="H184" t="s">
        <v>1044</v>
      </c>
      <c r="I184" s="87">
        <v>1.54</v>
      </c>
      <c r="J184" t="s">
        <v>127</v>
      </c>
      <c r="K184" t="s">
        <v>102</v>
      </c>
      <c r="L184" s="92">
        <v>3.85E-2</v>
      </c>
      <c r="M184" s="92">
        <v>6.7599999999999993E-2</v>
      </c>
      <c r="N184" s="87">
        <v>5350.07</v>
      </c>
      <c r="O184" s="87">
        <v>96.02</v>
      </c>
      <c r="P184" s="87">
        <v>5.137137214</v>
      </c>
      <c r="Q184" s="92">
        <v>1E-4</v>
      </c>
      <c r="R184" s="92">
        <v>0</v>
      </c>
      <c r="W184" s="95"/>
    </row>
    <row r="185" spans="1:23">
      <c r="A185" s="102"/>
      <c r="B185" t="s">
        <v>2889</v>
      </c>
      <c r="C185" t="s">
        <v>2034</v>
      </c>
      <c r="D185" s="102">
        <v>462345</v>
      </c>
      <c r="E185"/>
      <c r="F185" t="s">
        <v>579</v>
      </c>
      <c r="G185" s="89">
        <v>42794</v>
      </c>
      <c r="H185" t="s">
        <v>149</v>
      </c>
      <c r="I185" s="87">
        <v>5.04</v>
      </c>
      <c r="J185" t="s">
        <v>696</v>
      </c>
      <c r="K185" t="s">
        <v>102</v>
      </c>
      <c r="L185" s="92">
        <v>2.9000000000000001E-2</v>
      </c>
      <c r="M185" s="92">
        <v>2.8500000000000001E-2</v>
      </c>
      <c r="N185" s="87">
        <v>451090.52</v>
      </c>
      <c r="O185" s="87">
        <v>116.33</v>
      </c>
      <c r="P185" s="87">
        <v>524.75360191599998</v>
      </c>
      <c r="Q185" s="92">
        <v>7.6E-3</v>
      </c>
      <c r="R185" s="92">
        <v>1.1000000000000001E-3</v>
      </c>
      <c r="W185" s="95"/>
    </row>
    <row r="186" spans="1:23">
      <c r="A186" s="102"/>
      <c r="B186" t="s">
        <v>2836</v>
      </c>
      <c r="C186" t="s">
        <v>2034</v>
      </c>
      <c r="D186" s="102">
        <v>8171</v>
      </c>
      <c r="E186"/>
      <c r="F186" t="s">
        <v>579</v>
      </c>
      <c r="G186" s="89">
        <v>44200</v>
      </c>
      <c r="H186" t="s">
        <v>149</v>
      </c>
      <c r="I186" s="87">
        <v>7.47</v>
      </c>
      <c r="J186" t="s">
        <v>696</v>
      </c>
      <c r="K186" t="s">
        <v>102</v>
      </c>
      <c r="L186" s="92">
        <v>3.1E-2</v>
      </c>
      <c r="M186" s="92">
        <v>5.0599999999999999E-2</v>
      </c>
      <c r="N186" s="87">
        <v>23249.06</v>
      </c>
      <c r="O186" s="87">
        <v>94.04</v>
      </c>
      <c r="P186" s="87">
        <v>21.863416023999999</v>
      </c>
      <c r="Q186" s="92">
        <v>2.9999999999999997E-4</v>
      </c>
      <c r="R186" s="92">
        <v>0</v>
      </c>
      <c r="W186" s="95"/>
    </row>
    <row r="187" spans="1:23">
      <c r="A187" s="102"/>
      <c r="B187" t="s">
        <v>2836</v>
      </c>
      <c r="C187" t="s">
        <v>2034</v>
      </c>
      <c r="D187" s="102">
        <v>8362</v>
      </c>
      <c r="E187"/>
      <c r="F187" t="s">
        <v>579</v>
      </c>
      <c r="G187" s="89">
        <v>44290</v>
      </c>
      <c r="H187" t="s">
        <v>149</v>
      </c>
      <c r="I187" s="87">
        <v>7.39</v>
      </c>
      <c r="J187" t="s">
        <v>696</v>
      </c>
      <c r="K187" t="s">
        <v>102</v>
      </c>
      <c r="L187" s="92">
        <v>3.1E-2</v>
      </c>
      <c r="M187" s="92">
        <v>5.3999999999999999E-2</v>
      </c>
      <c r="N187" s="87">
        <v>44655.57</v>
      </c>
      <c r="O187" s="87">
        <v>91.69</v>
      </c>
      <c r="P187" s="87">
        <v>40.944692132999997</v>
      </c>
      <c r="Q187" s="92">
        <v>5.9999999999999995E-4</v>
      </c>
      <c r="R187" s="92">
        <v>1E-4</v>
      </c>
      <c r="W187" s="95"/>
    </row>
    <row r="188" spans="1:23">
      <c r="A188" s="102"/>
      <c r="B188" t="s">
        <v>2836</v>
      </c>
      <c r="C188" t="s">
        <v>2034</v>
      </c>
      <c r="D188" s="102">
        <v>8698</v>
      </c>
      <c r="E188"/>
      <c r="F188" t="s">
        <v>579</v>
      </c>
      <c r="G188" s="89">
        <v>44496</v>
      </c>
      <c r="H188" t="s">
        <v>149</v>
      </c>
      <c r="I188" s="87">
        <v>6.86</v>
      </c>
      <c r="J188" t="s">
        <v>696</v>
      </c>
      <c r="K188" t="s">
        <v>102</v>
      </c>
      <c r="L188" s="92">
        <v>3.1E-2</v>
      </c>
      <c r="M188" s="92">
        <v>7.8200000000000006E-2</v>
      </c>
      <c r="N188" s="87">
        <v>50023.79</v>
      </c>
      <c r="O188" s="87">
        <v>76.25</v>
      </c>
      <c r="P188" s="87">
        <v>38.143139875000003</v>
      </c>
      <c r="Q188" s="92">
        <v>5.0000000000000001E-4</v>
      </c>
      <c r="R188" s="92">
        <v>1E-4</v>
      </c>
      <c r="W188" s="95"/>
    </row>
    <row r="189" spans="1:23">
      <c r="A189" s="102"/>
      <c r="B189" t="s">
        <v>2836</v>
      </c>
      <c r="C189" t="s">
        <v>2034</v>
      </c>
      <c r="D189" s="102">
        <v>8953</v>
      </c>
      <c r="E189"/>
      <c r="F189" t="s">
        <v>579</v>
      </c>
      <c r="G189" s="89">
        <v>44615</v>
      </c>
      <c r="H189" t="s">
        <v>149</v>
      </c>
      <c r="I189" s="87">
        <v>7.08</v>
      </c>
      <c r="J189" t="s">
        <v>696</v>
      </c>
      <c r="K189" t="s">
        <v>102</v>
      </c>
      <c r="L189" s="92">
        <v>3.1E-2</v>
      </c>
      <c r="M189" s="92">
        <v>6.7400000000000002E-2</v>
      </c>
      <c r="N189" s="87">
        <v>60724.32</v>
      </c>
      <c r="O189" s="87">
        <v>81.42</v>
      </c>
      <c r="P189" s="87">
        <v>49.441741344</v>
      </c>
      <c r="Q189" s="92">
        <v>6.9999999999999999E-4</v>
      </c>
      <c r="R189" s="92">
        <v>1E-4</v>
      </c>
      <c r="W189" s="95"/>
    </row>
    <row r="190" spans="1:23">
      <c r="A190" s="102"/>
      <c r="B190" t="s">
        <v>2836</v>
      </c>
      <c r="C190" t="s">
        <v>2034</v>
      </c>
      <c r="D190" s="102">
        <v>9146</v>
      </c>
      <c r="E190"/>
      <c r="F190" t="s">
        <v>579</v>
      </c>
      <c r="G190" s="89">
        <v>44753</v>
      </c>
      <c r="H190" t="s">
        <v>149</v>
      </c>
      <c r="I190" s="87">
        <v>7.65</v>
      </c>
      <c r="J190" t="s">
        <v>696</v>
      </c>
      <c r="K190" t="s">
        <v>102</v>
      </c>
      <c r="L190" s="92">
        <v>3.2599999999999997E-2</v>
      </c>
      <c r="M190" s="92">
        <v>4.1099999999999998E-2</v>
      </c>
      <c r="N190" s="87">
        <v>89640.67</v>
      </c>
      <c r="O190" s="87">
        <v>96.63</v>
      </c>
      <c r="P190" s="87">
        <v>86.619779421000004</v>
      </c>
      <c r="Q190" s="92">
        <v>1.1999999999999999E-3</v>
      </c>
      <c r="R190" s="92">
        <v>2.0000000000000001E-4</v>
      </c>
      <c r="W190" s="95"/>
    </row>
    <row r="191" spans="1:23">
      <c r="A191" s="102"/>
      <c r="B191" t="s">
        <v>2836</v>
      </c>
      <c r="C191" t="s">
        <v>2034</v>
      </c>
      <c r="D191" s="102">
        <v>9458</v>
      </c>
      <c r="E191"/>
      <c r="F191" t="s">
        <v>579</v>
      </c>
      <c r="G191" s="89">
        <v>44959</v>
      </c>
      <c r="H191" t="s">
        <v>149</v>
      </c>
      <c r="I191" s="87">
        <v>7.53</v>
      </c>
      <c r="J191" t="s">
        <v>696</v>
      </c>
      <c r="K191" t="s">
        <v>102</v>
      </c>
      <c r="L191" s="92">
        <v>3.8100000000000002E-2</v>
      </c>
      <c r="M191" s="92">
        <v>4.24E-2</v>
      </c>
      <c r="N191" s="87">
        <v>43374.52</v>
      </c>
      <c r="O191" s="87">
        <v>97.67</v>
      </c>
      <c r="P191" s="87">
        <v>42.363893683999997</v>
      </c>
      <c r="Q191" s="92">
        <v>5.9999999999999995E-4</v>
      </c>
      <c r="R191" s="92">
        <v>1E-4</v>
      </c>
      <c r="W191" s="95"/>
    </row>
    <row r="192" spans="1:23">
      <c r="A192" s="102"/>
      <c r="B192" t="s">
        <v>2836</v>
      </c>
      <c r="C192" t="s">
        <v>2034</v>
      </c>
      <c r="D192" s="102">
        <v>9713</v>
      </c>
      <c r="E192"/>
      <c r="F192" t="s">
        <v>579</v>
      </c>
      <c r="G192" s="89">
        <v>45153</v>
      </c>
      <c r="H192" t="s">
        <v>149</v>
      </c>
      <c r="I192" s="87">
        <v>7.42</v>
      </c>
      <c r="J192" t="s">
        <v>696</v>
      </c>
      <c r="K192" t="s">
        <v>102</v>
      </c>
      <c r="L192" s="92">
        <v>4.3200000000000002E-2</v>
      </c>
      <c r="M192" s="92">
        <v>4.3799999999999999E-2</v>
      </c>
      <c r="N192" s="87">
        <v>49282.28</v>
      </c>
      <c r="O192" s="87">
        <v>98.37</v>
      </c>
      <c r="P192" s="87">
        <v>48.478978836000003</v>
      </c>
      <c r="Q192" s="92">
        <v>6.9999999999999999E-4</v>
      </c>
      <c r="R192" s="92">
        <v>1E-4</v>
      </c>
      <c r="W192" s="95"/>
    </row>
    <row r="193" spans="1:23">
      <c r="A193" s="102"/>
      <c r="B193" t="s">
        <v>2836</v>
      </c>
      <c r="C193" t="s">
        <v>2034</v>
      </c>
      <c r="D193" s="102">
        <v>6853</v>
      </c>
      <c r="E193"/>
      <c r="F193" t="s">
        <v>579</v>
      </c>
      <c r="G193" s="89">
        <v>43559</v>
      </c>
      <c r="H193" t="s">
        <v>149</v>
      </c>
      <c r="I193" s="87">
        <v>7.68</v>
      </c>
      <c r="J193" t="s">
        <v>696</v>
      </c>
      <c r="K193" t="s">
        <v>102</v>
      </c>
      <c r="L193" s="92">
        <v>3.7199999999999997E-2</v>
      </c>
      <c r="M193" s="92">
        <v>3.6799999999999999E-2</v>
      </c>
      <c r="N193" s="87">
        <v>141487.18</v>
      </c>
      <c r="O193" s="87">
        <v>109.18</v>
      </c>
      <c r="P193" s="87">
        <v>154.47570312400001</v>
      </c>
      <c r="Q193" s="92">
        <v>2.2000000000000001E-3</v>
      </c>
      <c r="R193" s="92">
        <v>2.9999999999999997E-4</v>
      </c>
      <c r="W193" s="95"/>
    </row>
    <row r="194" spans="1:23">
      <c r="A194" s="102"/>
      <c r="B194" t="s">
        <v>2836</v>
      </c>
      <c r="C194" t="s">
        <v>2034</v>
      </c>
      <c r="D194" s="102">
        <v>7573</v>
      </c>
      <c r="E194"/>
      <c r="F194" t="s">
        <v>579</v>
      </c>
      <c r="G194" s="89">
        <v>43924</v>
      </c>
      <c r="H194" t="s">
        <v>149</v>
      </c>
      <c r="I194" s="87">
        <v>7.89</v>
      </c>
      <c r="J194" t="s">
        <v>696</v>
      </c>
      <c r="K194" t="s">
        <v>102</v>
      </c>
      <c r="L194" s="92">
        <v>3.1399999999999997E-2</v>
      </c>
      <c r="M194" s="92">
        <v>3.2099999999999997E-2</v>
      </c>
      <c r="N194" s="87">
        <v>33513.06</v>
      </c>
      <c r="O194" s="87">
        <v>107.97</v>
      </c>
      <c r="P194" s="87">
        <v>36.184050882000001</v>
      </c>
      <c r="Q194" s="92">
        <v>5.0000000000000001E-4</v>
      </c>
      <c r="R194" s="92">
        <v>1E-4</v>
      </c>
      <c r="W194" s="95"/>
    </row>
    <row r="195" spans="1:23">
      <c r="A195" s="102"/>
      <c r="B195" t="s">
        <v>2836</v>
      </c>
      <c r="C195" t="s">
        <v>2034</v>
      </c>
      <c r="D195" s="102">
        <v>7801</v>
      </c>
      <c r="E195"/>
      <c r="F195" t="s">
        <v>579</v>
      </c>
      <c r="G195" s="89">
        <v>44015</v>
      </c>
      <c r="H195" t="s">
        <v>149</v>
      </c>
      <c r="I195" s="87">
        <v>7.67</v>
      </c>
      <c r="J195" t="s">
        <v>696</v>
      </c>
      <c r="K195" t="s">
        <v>102</v>
      </c>
      <c r="L195" s="92">
        <v>3.1E-2</v>
      </c>
      <c r="M195" s="92">
        <v>4.2000000000000003E-2</v>
      </c>
      <c r="N195" s="87">
        <v>27627.52</v>
      </c>
      <c r="O195" s="87">
        <v>100.16</v>
      </c>
      <c r="P195" s="87">
        <v>27.671724032</v>
      </c>
      <c r="Q195" s="92">
        <v>4.0000000000000002E-4</v>
      </c>
      <c r="R195" s="92">
        <v>1E-4</v>
      </c>
      <c r="W195" s="95"/>
    </row>
    <row r="196" spans="1:23">
      <c r="A196" s="102"/>
      <c r="B196" t="s">
        <v>2836</v>
      </c>
      <c r="C196" t="s">
        <v>2034</v>
      </c>
      <c r="D196" s="102">
        <v>7980</v>
      </c>
      <c r="E196"/>
      <c r="F196" t="s">
        <v>579</v>
      </c>
      <c r="G196" s="89">
        <v>44108</v>
      </c>
      <c r="H196" t="s">
        <v>149</v>
      </c>
      <c r="I196" s="87">
        <v>7.59</v>
      </c>
      <c r="J196" t="s">
        <v>696</v>
      </c>
      <c r="K196" t="s">
        <v>102</v>
      </c>
      <c r="L196" s="92">
        <v>3.1E-2</v>
      </c>
      <c r="M196" s="92">
        <v>4.5499999999999999E-2</v>
      </c>
      <c r="N196" s="87">
        <v>44811.98</v>
      </c>
      <c r="O196" s="87">
        <v>97.49</v>
      </c>
      <c r="P196" s="87">
        <v>43.687199302000003</v>
      </c>
      <c r="Q196" s="92">
        <v>5.9999999999999995E-4</v>
      </c>
      <c r="R196" s="92">
        <v>1E-4</v>
      </c>
      <c r="W196" s="95"/>
    </row>
    <row r="197" spans="1:23">
      <c r="A197" s="102"/>
      <c r="B197" t="s">
        <v>2836</v>
      </c>
      <c r="C197" t="s">
        <v>2034</v>
      </c>
      <c r="D197" s="102">
        <v>510443</v>
      </c>
      <c r="E197"/>
      <c r="F197" t="s">
        <v>579</v>
      </c>
      <c r="G197" s="89">
        <v>43194</v>
      </c>
      <c r="H197" t="s">
        <v>149</v>
      </c>
      <c r="I197" s="87">
        <v>7.66</v>
      </c>
      <c r="J197" t="s">
        <v>696</v>
      </c>
      <c r="K197" t="s">
        <v>102</v>
      </c>
      <c r="L197" s="92">
        <v>3.7900000000000003E-2</v>
      </c>
      <c r="M197" s="92">
        <v>3.7499999999999999E-2</v>
      </c>
      <c r="N197" s="87">
        <v>31624.73</v>
      </c>
      <c r="O197" s="87">
        <v>110.58</v>
      </c>
      <c r="P197" s="87">
        <v>34.970626434000003</v>
      </c>
      <c r="Q197" s="92">
        <v>5.0000000000000001E-4</v>
      </c>
      <c r="R197" s="92">
        <v>1E-4</v>
      </c>
      <c r="W197" s="95"/>
    </row>
    <row r="198" spans="1:23">
      <c r="A198" s="102"/>
      <c r="B198" t="s">
        <v>2836</v>
      </c>
      <c r="C198" t="s">
        <v>2034</v>
      </c>
      <c r="D198" s="102">
        <v>520411</v>
      </c>
      <c r="E198"/>
      <c r="F198" t="s">
        <v>579</v>
      </c>
      <c r="G198" s="89">
        <v>43285</v>
      </c>
      <c r="H198" t="s">
        <v>149</v>
      </c>
      <c r="I198" s="87">
        <v>7.62</v>
      </c>
      <c r="J198" t="s">
        <v>696</v>
      </c>
      <c r="K198" t="s">
        <v>102</v>
      </c>
      <c r="L198" s="92">
        <v>4.0099999999999997E-2</v>
      </c>
      <c r="M198" s="92">
        <v>3.7600000000000001E-2</v>
      </c>
      <c r="N198" s="87">
        <v>42189.54</v>
      </c>
      <c r="O198" s="87">
        <v>111.04</v>
      </c>
      <c r="P198" s="87">
        <v>46.847265215999997</v>
      </c>
      <c r="Q198" s="92">
        <v>6.9999999999999999E-4</v>
      </c>
      <c r="R198" s="92">
        <v>1E-4</v>
      </c>
      <c r="W198" s="95"/>
    </row>
    <row r="199" spans="1:23">
      <c r="A199" s="102"/>
      <c r="B199" t="s">
        <v>2836</v>
      </c>
      <c r="C199" t="s">
        <v>2034</v>
      </c>
      <c r="D199" s="102">
        <v>7192</v>
      </c>
      <c r="E199"/>
      <c r="F199" t="s">
        <v>579</v>
      </c>
      <c r="G199" s="89">
        <v>43742</v>
      </c>
      <c r="H199" t="s">
        <v>149</v>
      </c>
      <c r="I199" s="87">
        <v>7.58</v>
      </c>
      <c r="J199" t="s">
        <v>696</v>
      </c>
      <c r="K199" t="s">
        <v>102</v>
      </c>
      <c r="L199" s="92">
        <v>3.1E-2</v>
      </c>
      <c r="M199" s="92">
        <v>4.5900000000000003E-2</v>
      </c>
      <c r="N199" s="87">
        <v>164721.17000000001</v>
      </c>
      <c r="O199" s="87">
        <v>96.49</v>
      </c>
      <c r="P199" s="87">
        <v>158.939456933</v>
      </c>
      <c r="Q199" s="92">
        <v>2.3E-3</v>
      </c>
      <c r="R199" s="92">
        <v>2.9999999999999997E-4</v>
      </c>
      <c r="W199" s="95"/>
    </row>
    <row r="200" spans="1:23">
      <c r="A200" s="102"/>
      <c r="B200" t="s">
        <v>2836</v>
      </c>
      <c r="C200" t="s">
        <v>2034</v>
      </c>
      <c r="D200" s="102">
        <v>525737</v>
      </c>
      <c r="E200"/>
      <c r="F200" t="s">
        <v>579</v>
      </c>
      <c r="G200" s="89">
        <v>43377</v>
      </c>
      <c r="H200" t="s">
        <v>149</v>
      </c>
      <c r="I200" s="87">
        <v>7.58</v>
      </c>
      <c r="J200" t="s">
        <v>696</v>
      </c>
      <c r="K200" t="s">
        <v>102</v>
      </c>
      <c r="L200" s="92">
        <v>3.9699999999999999E-2</v>
      </c>
      <c r="M200" s="92">
        <v>3.9399999999999998E-2</v>
      </c>
      <c r="N200" s="87">
        <v>84350.52</v>
      </c>
      <c r="O200" s="87">
        <v>109.03</v>
      </c>
      <c r="P200" s="87">
        <v>91.967371955999994</v>
      </c>
      <c r="Q200" s="92">
        <v>1.2999999999999999E-3</v>
      </c>
      <c r="R200" s="92">
        <v>2.0000000000000001E-4</v>
      </c>
      <c r="W200" s="95"/>
    </row>
    <row r="201" spans="1:23">
      <c r="A201" s="102"/>
      <c r="B201" t="s">
        <v>2836</v>
      </c>
      <c r="C201" t="s">
        <v>2034</v>
      </c>
      <c r="D201" s="102">
        <v>475998</v>
      </c>
      <c r="E201"/>
      <c r="F201" t="s">
        <v>579</v>
      </c>
      <c r="G201" s="89">
        <v>42935</v>
      </c>
      <c r="H201" t="s">
        <v>149</v>
      </c>
      <c r="I201" s="87">
        <v>7.63</v>
      </c>
      <c r="J201" t="s">
        <v>696</v>
      </c>
      <c r="K201" t="s">
        <v>102</v>
      </c>
      <c r="L201" s="92">
        <v>4.0800000000000003E-2</v>
      </c>
      <c r="M201" s="92">
        <v>3.6600000000000001E-2</v>
      </c>
      <c r="N201" s="87">
        <v>129209.06</v>
      </c>
      <c r="O201" s="87">
        <v>113.79</v>
      </c>
      <c r="P201" s="87">
        <v>147.02698937400001</v>
      </c>
      <c r="Q201" s="92">
        <v>2.0999999999999999E-3</v>
      </c>
      <c r="R201" s="92">
        <v>2.9999999999999997E-4</v>
      </c>
      <c r="W201" s="95"/>
    </row>
    <row r="202" spans="1:23">
      <c r="A202" s="102"/>
      <c r="B202" t="s">
        <v>2836</v>
      </c>
      <c r="C202" t="s">
        <v>2034</v>
      </c>
      <c r="D202" s="102">
        <v>485027</v>
      </c>
      <c r="E202"/>
      <c r="F202" t="s">
        <v>579</v>
      </c>
      <c r="G202" s="89">
        <v>43011</v>
      </c>
      <c r="H202" t="s">
        <v>149</v>
      </c>
      <c r="I202" s="87">
        <v>7.65</v>
      </c>
      <c r="J202" t="s">
        <v>696</v>
      </c>
      <c r="K202" t="s">
        <v>102</v>
      </c>
      <c r="L202" s="92">
        <v>3.9E-2</v>
      </c>
      <c r="M202" s="92">
        <v>3.6799999999999999E-2</v>
      </c>
      <c r="N202" s="87">
        <v>27585.02</v>
      </c>
      <c r="O202" s="87">
        <v>111.85</v>
      </c>
      <c r="P202" s="87">
        <v>30.85384487</v>
      </c>
      <c r="Q202" s="92">
        <v>4.0000000000000002E-4</v>
      </c>
      <c r="R202" s="92">
        <v>1E-4</v>
      </c>
      <c r="W202" s="95"/>
    </row>
    <row r="203" spans="1:23">
      <c r="A203" s="102"/>
      <c r="B203" t="s">
        <v>2836</v>
      </c>
      <c r="C203" t="s">
        <v>2034</v>
      </c>
      <c r="D203" s="102">
        <v>494921</v>
      </c>
      <c r="E203"/>
      <c r="F203" t="s">
        <v>579</v>
      </c>
      <c r="G203" s="89">
        <v>43104</v>
      </c>
      <c r="H203" t="s">
        <v>149</v>
      </c>
      <c r="I203" s="87">
        <v>7.5</v>
      </c>
      <c r="J203" t="s">
        <v>696</v>
      </c>
      <c r="K203" t="s">
        <v>102</v>
      </c>
      <c r="L203" s="92">
        <v>3.8199999999999998E-2</v>
      </c>
      <c r="M203" s="92">
        <v>4.3700000000000003E-2</v>
      </c>
      <c r="N203" s="87">
        <v>49015.59</v>
      </c>
      <c r="O203" s="87">
        <v>105.57</v>
      </c>
      <c r="P203" s="87">
        <v>51.745758363</v>
      </c>
      <c r="Q203" s="92">
        <v>6.9999999999999999E-4</v>
      </c>
      <c r="R203" s="92">
        <v>1E-4</v>
      </c>
      <c r="W203" s="95"/>
    </row>
    <row r="204" spans="1:23">
      <c r="A204" s="102"/>
      <c r="B204" t="s">
        <v>2836</v>
      </c>
      <c r="C204" t="s">
        <v>2034</v>
      </c>
      <c r="D204" s="102">
        <v>6685</v>
      </c>
      <c r="E204"/>
      <c r="F204" t="s">
        <v>579</v>
      </c>
      <c r="G204" s="89">
        <v>43469</v>
      </c>
      <c r="H204" t="s">
        <v>149</v>
      </c>
      <c r="I204" s="87">
        <v>7.67</v>
      </c>
      <c r="J204" t="s">
        <v>696</v>
      </c>
      <c r="K204" t="s">
        <v>102</v>
      </c>
      <c r="L204" s="92">
        <v>4.1700000000000001E-2</v>
      </c>
      <c r="M204" s="92">
        <v>3.4299999999999997E-2</v>
      </c>
      <c r="N204" s="87">
        <v>59585.75</v>
      </c>
      <c r="O204" s="87">
        <v>114.81</v>
      </c>
      <c r="P204" s="87">
        <v>68.410399575</v>
      </c>
      <c r="Q204" s="92">
        <v>1E-3</v>
      </c>
      <c r="R204" s="92">
        <v>1E-4</v>
      </c>
      <c r="W204" s="95"/>
    </row>
    <row r="205" spans="1:23">
      <c r="A205" s="102"/>
      <c r="B205" t="s">
        <v>2860</v>
      </c>
      <c r="C205" t="s">
        <v>2034</v>
      </c>
      <c r="D205" s="102">
        <v>4410</v>
      </c>
      <c r="E205"/>
      <c r="F205" t="s">
        <v>943</v>
      </c>
      <c r="G205" s="89">
        <v>42201</v>
      </c>
      <c r="H205" t="s">
        <v>1044</v>
      </c>
      <c r="I205" s="87">
        <v>4.72</v>
      </c>
      <c r="J205" t="s">
        <v>342</v>
      </c>
      <c r="K205" t="s">
        <v>102</v>
      </c>
      <c r="L205" s="92">
        <v>4.2000000000000003E-2</v>
      </c>
      <c r="M205" s="92">
        <v>3.3000000000000002E-2</v>
      </c>
      <c r="N205" s="87">
        <v>33417.120000000003</v>
      </c>
      <c r="O205" s="87">
        <v>117.46</v>
      </c>
      <c r="P205" s="87">
        <v>39.251749152000002</v>
      </c>
      <c r="Q205" s="92">
        <v>5.9999999999999995E-4</v>
      </c>
      <c r="R205" s="92">
        <v>1E-4</v>
      </c>
      <c r="W205" s="95"/>
    </row>
    <row r="206" spans="1:23">
      <c r="A206" s="102"/>
      <c r="B206" t="s">
        <v>2860</v>
      </c>
      <c r="C206" t="s">
        <v>2034</v>
      </c>
      <c r="D206" s="102">
        <v>29991704</v>
      </c>
      <c r="E206"/>
      <c r="F206" t="s">
        <v>943</v>
      </c>
      <c r="G206" s="89">
        <v>44227</v>
      </c>
      <c r="H206" t="s">
        <v>1044</v>
      </c>
      <c r="I206" s="87">
        <v>5.1100000000000003</v>
      </c>
      <c r="J206" t="s">
        <v>342</v>
      </c>
      <c r="K206" t="s">
        <v>102</v>
      </c>
      <c r="L206" s="92">
        <v>0.06</v>
      </c>
      <c r="M206" s="92">
        <v>2.1600000000000001E-2</v>
      </c>
      <c r="N206" s="87">
        <v>477740.39</v>
      </c>
      <c r="O206" s="87">
        <v>140.91</v>
      </c>
      <c r="P206" s="87">
        <v>673.183983549</v>
      </c>
      <c r="Q206" s="92">
        <v>9.7000000000000003E-3</v>
      </c>
      <c r="R206" s="92">
        <v>1.5E-3</v>
      </c>
    </row>
    <row r="207" spans="1:23">
      <c r="A207" s="102"/>
      <c r="B207" s="94" t="s">
        <v>2880</v>
      </c>
      <c r="C207" t="s">
        <v>2034</v>
      </c>
      <c r="D207" s="102">
        <v>8924</v>
      </c>
      <c r="E207"/>
      <c r="F207" t="s">
        <v>579</v>
      </c>
      <c r="G207" s="89">
        <v>44592</v>
      </c>
      <c r="H207" t="s">
        <v>149</v>
      </c>
      <c r="I207" s="87">
        <v>11.34</v>
      </c>
      <c r="J207" t="s">
        <v>696</v>
      </c>
      <c r="K207" t="s">
        <v>102</v>
      </c>
      <c r="L207" s="92">
        <v>2.75E-2</v>
      </c>
      <c r="M207" s="92">
        <v>4.2599999999999999E-2</v>
      </c>
      <c r="N207" s="87">
        <v>53818.23</v>
      </c>
      <c r="O207" s="87">
        <v>85.75</v>
      </c>
      <c r="P207" s="87">
        <v>46.149132225000002</v>
      </c>
      <c r="Q207" s="92">
        <v>6.9999999999999999E-4</v>
      </c>
      <c r="R207" s="92">
        <v>1E-4</v>
      </c>
      <c r="W207" s="95"/>
    </row>
    <row r="208" spans="1:23">
      <c r="A208" s="102"/>
      <c r="B208" t="s">
        <v>2880</v>
      </c>
      <c r="C208" t="s">
        <v>2034</v>
      </c>
      <c r="D208" s="102">
        <v>9267</v>
      </c>
      <c r="E208"/>
      <c r="F208" t="s">
        <v>579</v>
      </c>
      <c r="G208" s="89">
        <v>44837</v>
      </c>
      <c r="H208" t="s">
        <v>149</v>
      </c>
      <c r="I208" s="87">
        <v>11.16</v>
      </c>
      <c r="J208" t="s">
        <v>696</v>
      </c>
      <c r="K208" t="s">
        <v>102</v>
      </c>
      <c r="L208" s="92">
        <v>3.9600000000000003E-2</v>
      </c>
      <c r="M208" s="92">
        <v>3.9100000000000003E-2</v>
      </c>
      <c r="N208" s="87">
        <v>47266.48</v>
      </c>
      <c r="O208" s="87">
        <v>99.22</v>
      </c>
      <c r="P208" s="87">
        <v>46.897801456000003</v>
      </c>
      <c r="Q208" s="92">
        <v>6.9999999999999999E-4</v>
      </c>
      <c r="R208" s="92">
        <v>1E-4</v>
      </c>
      <c r="W208" s="95"/>
    </row>
    <row r="209" spans="1:23">
      <c r="A209" s="102"/>
      <c r="B209" t="s">
        <v>2880</v>
      </c>
      <c r="C209" t="s">
        <v>2034</v>
      </c>
      <c r="D209" s="102">
        <v>9592</v>
      </c>
      <c r="E209"/>
      <c r="F209" t="s">
        <v>579</v>
      </c>
      <c r="G209" s="89">
        <v>45076</v>
      </c>
      <c r="H209" t="s">
        <v>149</v>
      </c>
      <c r="I209" s="87">
        <v>10.98</v>
      </c>
      <c r="J209" t="s">
        <v>696</v>
      </c>
      <c r="K209" t="s">
        <v>102</v>
      </c>
      <c r="L209" s="92">
        <v>4.4900000000000002E-2</v>
      </c>
      <c r="M209" s="92">
        <v>4.1500000000000002E-2</v>
      </c>
      <c r="N209" s="87">
        <v>57498.74</v>
      </c>
      <c r="O209" s="87">
        <v>99.71</v>
      </c>
      <c r="P209" s="87">
        <v>57.331993654000001</v>
      </c>
      <c r="Q209" s="92">
        <v>8.0000000000000004E-4</v>
      </c>
      <c r="R209" s="92">
        <v>1E-4</v>
      </c>
      <c r="W209" s="95"/>
    </row>
    <row r="210" spans="1:23">
      <c r="A210" s="102"/>
      <c r="B210" t="s">
        <v>2882</v>
      </c>
      <c r="C210" t="s">
        <v>2034</v>
      </c>
      <c r="D210" s="102">
        <v>392454</v>
      </c>
      <c r="E210"/>
      <c r="F210" t="s">
        <v>579</v>
      </c>
      <c r="G210" s="89">
        <v>42242</v>
      </c>
      <c r="H210" t="s">
        <v>149</v>
      </c>
      <c r="I210" s="87">
        <v>2.9</v>
      </c>
      <c r="J210" t="s">
        <v>112</v>
      </c>
      <c r="K210" t="s">
        <v>102</v>
      </c>
      <c r="L210" s="92">
        <v>2.3599999999999999E-2</v>
      </c>
      <c r="M210" s="92">
        <v>3.2399999999999998E-2</v>
      </c>
      <c r="N210" s="87">
        <v>280477.88</v>
      </c>
      <c r="O210" s="87">
        <v>109.22</v>
      </c>
      <c r="P210" s="87">
        <v>306.33794053600002</v>
      </c>
      <c r="Q210" s="92">
        <v>4.4000000000000003E-3</v>
      </c>
      <c r="R210" s="92">
        <v>6.9999999999999999E-4</v>
      </c>
      <c r="W210" s="95"/>
    </row>
    <row r="211" spans="1:23">
      <c r="A211" s="102"/>
      <c r="B211" t="s">
        <v>2885</v>
      </c>
      <c r="C211" t="s">
        <v>2031</v>
      </c>
      <c r="D211" s="102">
        <v>71340</v>
      </c>
      <c r="E211"/>
      <c r="F211" t="s">
        <v>579</v>
      </c>
      <c r="G211" s="89">
        <v>43705</v>
      </c>
      <c r="H211" t="s">
        <v>149</v>
      </c>
      <c r="I211" s="87">
        <v>5.12</v>
      </c>
      <c r="J211" t="s">
        <v>696</v>
      </c>
      <c r="K211" t="s">
        <v>102</v>
      </c>
      <c r="L211" s="92">
        <v>0.04</v>
      </c>
      <c r="M211" s="92">
        <v>3.6700000000000003E-2</v>
      </c>
      <c r="N211" s="87">
        <v>16954.11</v>
      </c>
      <c r="O211" s="87">
        <v>113.79</v>
      </c>
      <c r="P211" s="87">
        <v>19.292081768999999</v>
      </c>
      <c r="Q211" s="92">
        <v>2.9999999999999997E-4</v>
      </c>
      <c r="R211" s="92">
        <v>0</v>
      </c>
      <c r="W211" s="95"/>
    </row>
    <row r="212" spans="1:23">
      <c r="A212" s="102"/>
      <c r="B212" t="s">
        <v>2885</v>
      </c>
      <c r="C212" t="s">
        <v>2031</v>
      </c>
      <c r="D212" s="102">
        <v>487742</v>
      </c>
      <c r="E212"/>
      <c r="F212" t="s">
        <v>579</v>
      </c>
      <c r="G212" s="89">
        <v>43256</v>
      </c>
      <c r="H212" t="s">
        <v>149</v>
      </c>
      <c r="I212" s="87">
        <v>5.13</v>
      </c>
      <c r="J212" t="s">
        <v>696</v>
      </c>
      <c r="K212" t="s">
        <v>102</v>
      </c>
      <c r="L212" s="92">
        <v>0.04</v>
      </c>
      <c r="M212" s="92">
        <v>3.5999999999999997E-2</v>
      </c>
      <c r="N212" s="87">
        <v>278554.56</v>
      </c>
      <c r="O212" s="87">
        <v>115.43</v>
      </c>
      <c r="P212" s="87">
        <v>321.53552860799999</v>
      </c>
      <c r="Q212" s="92">
        <v>4.5999999999999999E-3</v>
      </c>
      <c r="R212" s="92">
        <v>6.9999999999999999E-4</v>
      </c>
      <c r="W212" s="95"/>
    </row>
    <row r="213" spans="1:23">
      <c r="A213" s="102"/>
      <c r="B213" t="s">
        <v>2887</v>
      </c>
      <c r="C213" t="s">
        <v>2034</v>
      </c>
      <c r="D213" s="102">
        <v>4565</v>
      </c>
      <c r="E213"/>
      <c r="F213" t="s">
        <v>579</v>
      </c>
      <c r="G213" s="89">
        <v>42326</v>
      </c>
      <c r="H213" t="s">
        <v>149</v>
      </c>
      <c r="I213" s="87">
        <v>6.31</v>
      </c>
      <c r="J213" t="s">
        <v>696</v>
      </c>
      <c r="K213" t="s">
        <v>102</v>
      </c>
      <c r="L213" s="92">
        <v>8.0500000000000002E-2</v>
      </c>
      <c r="M213" s="92">
        <v>7.4300000000000005E-2</v>
      </c>
      <c r="N213" s="87">
        <v>28048.09</v>
      </c>
      <c r="O213" s="87">
        <v>107.02</v>
      </c>
      <c r="P213" s="87">
        <v>30.017065918</v>
      </c>
      <c r="Q213" s="92">
        <v>4.0000000000000002E-4</v>
      </c>
      <c r="R213" s="92">
        <v>1E-4</v>
      </c>
      <c r="W213" s="95"/>
    </row>
    <row r="214" spans="1:23">
      <c r="A214" s="102"/>
      <c r="B214" t="s">
        <v>2887</v>
      </c>
      <c r="C214" t="s">
        <v>2034</v>
      </c>
      <c r="D214" s="102">
        <v>8380</v>
      </c>
      <c r="E214"/>
      <c r="F214" t="s">
        <v>579</v>
      </c>
      <c r="G214" s="89">
        <v>44294</v>
      </c>
      <c r="H214" t="s">
        <v>149</v>
      </c>
      <c r="I214" s="87">
        <v>7.68</v>
      </c>
      <c r="J214" t="s">
        <v>696</v>
      </c>
      <c r="K214" t="s">
        <v>102</v>
      </c>
      <c r="L214" s="92">
        <v>0.03</v>
      </c>
      <c r="M214" s="92">
        <v>4.2999999999999997E-2</v>
      </c>
      <c r="N214" s="87">
        <v>155381.79999999999</v>
      </c>
      <c r="O214" s="87">
        <v>101.76</v>
      </c>
      <c r="P214" s="87">
        <v>158.11651968000001</v>
      </c>
      <c r="Q214" s="92">
        <v>2.3E-3</v>
      </c>
      <c r="R214" s="92">
        <v>2.9999999999999997E-4</v>
      </c>
      <c r="W214" s="95"/>
    </row>
    <row r="215" spans="1:23">
      <c r="A215" s="102"/>
      <c r="B215" t="s">
        <v>2887</v>
      </c>
      <c r="C215" t="s">
        <v>2034</v>
      </c>
      <c r="D215" s="102">
        <v>439968</v>
      </c>
      <c r="E215"/>
      <c r="F215" t="s">
        <v>579</v>
      </c>
      <c r="G215" s="89">
        <v>42606</v>
      </c>
      <c r="H215" t="s">
        <v>149</v>
      </c>
      <c r="I215" s="87">
        <v>6.31</v>
      </c>
      <c r="J215" t="s">
        <v>696</v>
      </c>
      <c r="K215" t="s">
        <v>102</v>
      </c>
      <c r="L215" s="92">
        <v>8.0500000000000002E-2</v>
      </c>
      <c r="M215" s="92">
        <v>7.4300000000000005E-2</v>
      </c>
      <c r="N215" s="87">
        <v>117978.06</v>
      </c>
      <c r="O215" s="87">
        <v>107.02</v>
      </c>
      <c r="P215" s="87">
        <v>126.260119812</v>
      </c>
      <c r="Q215" s="92">
        <v>1.8E-3</v>
      </c>
      <c r="R215" s="92">
        <v>2.9999999999999997E-4</v>
      </c>
      <c r="W215" s="95"/>
    </row>
    <row r="216" spans="1:23">
      <c r="A216" s="102"/>
      <c r="B216" t="s">
        <v>2887</v>
      </c>
      <c r="C216" t="s">
        <v>2034</v>
      </c>
      <c r="D216" s="102">
        <v>445945</v>
      </c>
      <c r="E216"/>
      <c r="F216" t="s">
        <v>579</v>
      </c>
      <c r="G216" s="89">
        <v>42648</v>
      </c>
      <c r="H216" t="s">
        <v>149</v>
      </c>
      <c r="I216" s="87">
        <v>6.31</v>
      </c>
      <c r="J216" t="s">
        <v>696</v>
      </c>
      <c r="K216" t="s">
        <v>102</v>
      </c>
      <c r="L216" s="92">
        <v>8.0500000000000002E-2</v>
      </c>
      <c r="M216" s="92">
        <v>7.4300000000000005E-2</v>
      </c>
      <c r="N216" s="87">
        <v>108221.95</v>
      </c>
      <c r="O216" s="87">
        <v>107.02</v>
      </c>
      <c r="P216" s="87">
        <v>115.81913089</v>
      </c>
      <c r="Q216" s="92">
        <v>1.6999999999999999E-3</v>
      </c>
      <c r="R216" s="92">
        <v>2.9999999999999997E-4</v>
      </c>
      <c r="W216" s="95"/>
    </row>
    <row r="217" spans="1:23">
      <c r="A217" s="102"/>
      <c r="B217" t="s">
        <v>2887</v>
      </c>
      <c r="C217" t="s">
        <v>2034</v>
      </c>
      <c r="D217" s="102">
        <v>455056</v>
      </c>
      <c r="E217"/>
      <c r="F217" t="s">
        <v>579</v>
      </c>
      <c r="G217" s="89">
        <v>42718</v>
      </c>
      <c r="H217" t="s">
        <v>149</v>
      </c>
      <c r="I217" s="87">
        <v>6.31</v>
      </c>
      <c r="J217" t="s">
        <v>696</v>
      </c>
      <c r="K217" t="s">
        <v>102</v>
      </c>
      <c r="L217" s="92">
        <v>8.0500000000000002E-2</v>
      </c>
      <c r="M217" s="92">
        <v>7.4300000000000005E-2</v>
      </c>
      <c r="N217" s="87">
        <v>75611.95</v>
      </c>
      <c r="O217" s="87">
        <v>107.02</v>
      </c>
      <c r="P217" s="87">
        <v>80.919908890000002</v>
      </c>
      <c r="Q217" s="92">
        <v>1.1999999999999999E-3</v>
      </c>
      <c r="R217" s="92">
        <v>2.0000000000000001E-4</v>
      </c>
      <c r="W217" s="95"/>
    </row>
    <row r="218" spans="1:23">
      <c r="A218" s="102"/>
      <c r="B218" t="s">
        <v>2887</v>
      </c>
      <c r="C218" t="s">
        <v>2034</v>
      </c>
      <c r="D218" s="102">
        <v>472012</v>
      </c>
      <c r="E218"/>
      <c r="F218" t="s">
        <v>579</v>
      </c>
      <c r="G218" s="89">
        <v>42900</v>
      </c>
      <c r="H218" t="s">
        <v>149</v>
      </c>
      <c r="I218" s="87">
        <v>6.31</v>
      </c>
      <c r="J218" t="s">
        <v>696</v>
      </c>
      <c r="K218" t="s">
        <v>102</v>
      </c>
      <c r="L218" s="92">
        <v>8.0500000000000002E-2</v>
      </c>
      <c r="M218" s="92">
        <v>7.4300000000000005E-2</v>
      </c>
      <c r="N218" s="87">
        <v>89565.23</v>
      </c>
      <c r="O218" s="87">
        <v>107.02</v>
      </c>
      <c r="P218" s="87">
        <v>95.852709145999995</v>
      </c>
      <c r="Q218" s="92">
        <v>1.4E-3</v>
      </c>
      <c r="R218" s="92">
        <v>2.0000000000000001E-4</v>
      </c>
      <c r="W218" s="95"/>
    </row>
    <row r="219" spans="1:23">
      <c r="A219" s="102"/>
      <c r="B219" t="s">
        <v>2887</v>
      </c>
      <c r="C219" t="s">
        <v>2034</v>
      </c>
      <c r="D219" s="102">
        <v>490961</v>
      </c>
      <c r="E219"/>
      <c r="F219" t="s">
        <v>579</v>
      </c>
      <c r="G219" s="89">
        <v>43075</v>
      </c>
      <c r="H219" t="s">
        <v>149</v>
      </c>
      <c r="I219" s="87">
        <v>6.31</v>
      </c>
      <c r="J219" t="s">
        <v>696</v>
      </c>
      <c r="K219" t="s">
        <v>102</v>
      </c>
      <c r="L219" s="92">
        <v>8.0500000000000002E-2</v>
      </c>
      <c r="M219" s="92">
        <v>7.4300000000000005E-2</v>
      </c>
      <c r="N219" s="87">
        <v>55575.73</v>
      </c>
      <c r="O219" s="87">
        <v>107.02</v>
      </c>
      <c r="P219" s="87">
        <v>59.477146245999997</v>
      </c>
      <c r="Q219" s="92">
        <v>8.9999999999999998E-4</v>
      </c>
      <c r="R219" s="92">
        <v>1E-4</v>
      </c>
      <c r="W219" s="95"/>
    </row>
    <row r="220" spans="1:23">
      <c r="A220" s="102"/>
      <c r="B220" t="s">
        <v>2887</v>
      </c>
      <c r="C220" t="s">
        <v>2034</v>
      </c>
      <c r="D220" s="102">
        <v>520889</v>
      </c>
      <c r="E220"/>
      <c r="F220" t="s">
        <v>579</v>
      </c>
      <c r="G220" s="89">
        <v>43292</v>
      </c>
      <c r="H220" t="s">
        <v>149</v>
      </c>
      <c r="I220" s="87">
        <v>6.31</v>
      </c>
      <c r="J220" t="s">
        <v>696</v>
      </c>
      <c r="K220" t="s">
        <v>102</v>
      </c>
      <c r="L220" s="92">
        <v>8.0500000000000002E-2</v>
      </c>
      <c r="M220" s="92">
        <v>7.4300000000000005E-2</v>
      </c>
      <c r="N220" s="87">
        <v>151542.39000000001</v>
      </c>
      <c r="O220" s="87">
        <v>107.02</v>
      </c>
      <c r="P220" s="87">
        <v>162.18066577799999</v>
      </c>
      <c r="Q220" s="92">
        <v>2.3E-3</v>
      </c>
      <c r="R220" s="92">
        <v>4.0000000000000002E-4</v>
      </c>
      <c r="W220" s="95"/>
    </row>
    <row r="221" spans="1:23">
      <c r="A221" s="102"/>
      <c r="B221" t="s">
        <v>2886</v>
      </c>
      <c r="C221" t="s">
        <v>2031</v>
      </c>
      <c r="D221" s="102">
        <v>414968</v>
      </c>
      <c r="E221"/>
      <c r="F221" t="s">
        <v>579</v>
      </c>
      <c r="G221" s="89">
        <v>42432</v>
      </c>
      <c r="H221" t="s">
        <v>149</v>
      </c>
      <c r="I221" s="87">
        <v>4.25</v>
      </c>
      <c r="J221" t="s">
        <v>696</v>
      </c>
      <c r="K221" t="s">
        <v>102</v>
      </c>
      <c r="L221" s="92">
        <v>2.5399999999999999E-2</v>
      </c>
      <c r="M221" s="92">
        <v>2.3800000000000002E-2</v>
      </c>
      <c r="N221" s="87">
        <v>173196.13</v>
      </c>
      <c r="O221" s="87">
        <v>115.22</v>
      </c>
      <c r="P221" s="87">
        <v>199.556580986</v>
      </c>
      <c r="Q221" s="92">
        <v>2.8999999999999998E-3</v>
      </c>
      <c r="R221" s="92">
        <v>4.0000000000000002E-4</v>
      </c>
      <c r="W221" s="95"/>
    </row>
    <row r="222" spans="1:23">
      <c r="A222" s="102"/>
      <c r="B222" t="s">
        <v>2837</v>
      </c>
      <c r="C222" t="s">
        <v>2034</v>
      </c>
      <c r="D222" s="102">
        <v>8503</v>
      </c>
      <c r="E222"/>
      <c r="F222" t="s">
        <v>572</v>
      </c>
      <c r="G222" s="89">
        <v>44376</v>
      </c>
      <c r="H222" t="s">
        <v>206</v>
      </c>
      <c r="I222" s="87">
        <v>4.4800000000000004</v>
      </c>
      <c r="J222" t="s">
        <v>127</v>
      </c>
      <c r="K222" t="s">
        <v>102</v>
      </c>
      <c r="L222" s="92">
        <v>7.3999999999999996E-2</v>
      </c>
      <c r="M222" s="92">
        <v>7.8299999999999995E-2</v>
      </c>
      <c r="N222" s="87">
        <v>1911548.28</v>
      </c>
      <c r="O222" s="87">
        <v>100.87</v>
      </c>
      <c r="P222" s="87">
        <v>1928.1787500360001</v>
      </c>
      <c r="Q222" s="92">
        <v>2.7799999999999998E-2</v>
      </c>
      <c r="R222" s="92">
        <v>4.1999999999999997E-3</v>
      </c>
      <c r="W222" s="95"/>
    </row>
    <row r="223" spans="1:23">
      <c r="A223" s="102"/>
      <c r="B223" t="s">
        <v>2837</v>
      </c>
      <c r="C223" t="s">
        <v>2034</v>
      </c>
      <c r="D223" s="102">
        <v>8610</v>
      </c>
      <c r="E223"/>
      <c r="F223" t="s">
        <v>572</v>
      </c>
      <c r="G223" s="89">
        <v>44431</v>
      </c>
      <c r="H223" t="s">
        <v>206</v>
      </c>
      <c r="I223" s="87">
        <v>4.4800000000000004</v>
      </c>
      <c r="J223" t="s">
        <v>127</v>
      </c>
      <c r="K223" t="s">
        <v>102</v>
      </c>
      <c r="L223" s="92">
        <v>7.3999999999999996E-2</v>
      </c>
      <c r="M223" s="92">
        <v>7.8100000000000003E-2</v>
      </c>
      <c r="N223" s="87">
        <v>329947.27</v>
      </c>
      <c r="O223" s="87">
        <v>100.93</v>
      </c>
      <c r="P223" s="87">
        <v>333.01577961100003</v>
      </c>
      <c r="Q223" s="92">
        <v>4.7999999999999996E-3</v>
      </c>
      <c r="R223" s="92">
        <v>6.9999999999999999E-4</v>
      </c>
      <c r="W223" s="95"/>
    </row>
    <row r="224" spans="1:23">
      <c r="A224" s="102"/>
      <c r="B224" t="s">
        <v>2837</v>
      </c>
      <c r="C224" t="s">
        <v>2034</v>
      </c>
      <c r="D224" s="102">
        <v>9284</v>
      </c>
      <c r="E224"/>
      <c r="F224" t="s">
        <v>572</v>
      </c>
      <c r="G224" s="89">
        <v>44859</v>
      </c>
      <c r="H224" t="s">
        <v>206</v>
      </c>
      <c r="I224" s="87">
        <v>4.5</v>
      </c>
      <c r="J224" t="s">
        <v>127</v>
      </c>
      <c r="K224" t="s">
        <v>102</v>
      </c>
      <c r="L224" s="92">
        <v>7.3999999999999996E-2</v>
      </c>
      <c r="M224" s="92">
        <v>7.1999999999999995E-2</v>
      </c>
      <c r="N224" s="87">
        <v>1004234.22</v>
      </c>
      <c r="O224" s="87">
        <v>103.55</v>
      </c>
      <c r="P224" s="87">
        <v>1039.8845348100001</v>
      </c>
      <c r="Q224" s="92">
        <v>1.4999999999999999E-2</v>
      </c>
      <c r="R224" s="92">
        <v>2.2000000000000001E-3</v>
      </c>
      <c r="W224" s="95"/>
    </row>
    <row r="225" spans="1:23">
      <c r="A225" s="102"/>
      <c r="B225" t="s">
        <v>2888</v>
      </c>
      <c r="C225" t="s">
        <v>2034</v>
      </c>
      <c r="D225" s="102">
        <v>429027</v>
      </c>
      <c r="E225"/>
      <c r="F225" t="s">
        <v>572</v>
      </c>
      <c r="G225" s="89">
        <v>42516</v>
      </c>
      <c r="H225" t="s">
        <v>206</v>
      </c>
      <c r="I225" s="87">
        <v>3.45</v>
      </c>
      <c r="J225" t="s">
        <v>353</v>
      </c>
      <c r="K225" t="s">
        <v>102</v>
      </c>
      <c r="L225" s="92">
        <v>2.3300000000000001E-2</v>
      </c>
      <c r="M225" s="92">
        <v>3.4700000000000002E-2</v>
      </c>
      <c r="N225" s="87">
        <v>214570.1</v>
      </c>
      <c r="O225" s="87">
        <v>109.71</v>
      </c>
      <c r="P225" s="87">
        <v>235.40485670999999</v>
      </c>
      <c r="Q225" s="92">
        <v>3.3999999999999998E-3</v>
      </c>
      <c r="R225" s="92">
        <v>5.0000000000000001E-4</v>
      </c>
      <c r="W225" s="95"/>
    </row>
    <row r="226" spans="1:23">
      <c r="A226" s="102"/>
      <c r="B226" t="s">
        <v>2875</v>
      </c>
      <c r="C226" t="s">
        <v>2031</v>
      </c>
      <c r="D226" s="102">
        <v>482153</v>
      </c>
      <c r="E226"/>
      <c r="F226" t="s">
        <v>943</v>
      </c>
      <c r="G226" s="89">
        <v>42978</v>
      </c>
      <c r="H226" t="s">
        <v>1044</v>
      </c>
      <c r="I226" s="87">
        <v>0.81</v>
      </c>
      <c r="J226" t="s">
        <v>127</v>
      </c>
      <c r="K226" t="s">
        <v>102</v>
      </c>
      <c r="L226" s="92">
        <v>2.76E-2</v>
      </c>
      <c r="M226" s="92">
        <v>6.3E-2</v>
      </c>
      <c r="N226" s="87">
        <v>61663.11</v>
      </c>
      <c r="O226" s="87">
        <v>97.49</v>
      </c>
      <c r="P226" s="87">
        <v>60.115365939</v>
      </c>
      <c r="Q226" s="92">
        <v>8.9999999999999998E-4</v>
      </c>
      <c r="R226" s="92">
        <v>1E-4</v>
      </c>
      <c r="W226" s="95"/>
    </row>
    <row r="227" spans="1:23">
      <c r="A227" s="102"/>
      <c r="B227" t="s">
        <v>2839</v>
      </c>
      <c r="C227" t="s">
        <v>2034</v>
      </c>
      <c r="D227" s="102">
        <v>9120</v>
      </c>
      <c r="E227"/>
      <c r="F227" t="s">
        <v>579</v>
      </c>
      <c r="G227" s="89">
        <v>44728</v>
      </c>
      <c r="H227" t="s">
        <v>149</v>
      </c>
      <c r="I227" s="87">
        <v>9.68</v>
      </c>
      <c r="J227" t="s">
        <v>696</v>
      </c>
      <c r="K227" t="s">
        <v>102</v>
      </c>
      <c r="L227" s="92">
        <v>2.63E-2</v>
      </c>
      <c r="M227" s="92">
        <v>3.2000000000000001E-2</v>
      </c>
      <c r="N227" s="87">
        <v>56704.13</v>
      </c>
      <c r="O227" s="87">
        <v>100.03</v>
      </c>
      <c r="P227" s="87">
        <v>56.721141238999998</v>
      </c>
      <c r="Q227" s="92">
        <v>8.0000000000000004E-4</v>
      </c>
      <c r="R227" s="92">
        <v>1E-4</v>
      </c>
      <c r="W227" s="95"/>
    </row>
    <row r="228" spans="1:23">
      <c r="A228" s="102"/>
      <c r="B228" t="s">
        <v>2839</v>
      </c>
      <c r="C228" t="s">
        <v>2034</v>
      </c>
      <c r="D228" s="102">
        <v>93941</v>
      </c>
      <c r="E228"/>
      <c r="F228" t="s">
        <v>579</v>
      </c>
      <c r="G228" s="89">
        <v>44923</v>
      </c>
      <c r="H228" t="s">
        <v>149</v>
      </c>
      <c r="I228" s="87">
        <v>9.41</v>
      </c>
      <c r="J228" t="s">
        <v>696</v>
      </c>
      <c r="K228" t="s">
        <v>102</v>
      </c>
      <c r="L228" s="92">
        <v>3.0800000000000001E-2</v>
      </c>
      <c r="M228" s="92">
        <v>3.6600000000000001E-2</v>
      </c>
      <c r="N228" s="87">
        <v>18454.02</v>
      </c>
      <c r="O228" s="87">
        <v>98.08</v>
      </c>
      <c r="P228" s="87">
        <v>18.099702816000001</v>
      </c>
      <c r="Q228" s="92">
        <v>2.9999999999999997E-4</v>
      </c>
      <c r="R228" s="92">
        <v>0</v>
      </c>
      <c r="W228" s="95"/>
    </row>
    <row r="229" spans="1:23">
      <c r="A229" s="102"/>
      <c r="B229" t="s">
        <v>2890</v>
      </c>
      <c r="C229" t="s">
        <v>2031</v>
      </c>
      <c r="D229" s="102">
        <v>7355</v>
      </c>
      <c r="E229"/>
      <c r="F229" t="s">
        <v>943</v>
      </c>
      <c r="G229" s="89">
        <v>43842</v>
      </c>
      <c r="H229" t="s">
        <v>1044</v>
      </c>
      <c r="I229" s="87">
        <v>0.16</v>
      </c>
      <c r="J229" t="s">
        <v>127</v>
      </c>
      <c r="K229" t="s">
        <v>102</v>
      </c>
      <c r="L229" s="92">
        <v>2.0799999999999999E-2</v>
      </c>
      <c r="M229" s="92">
        <v>6.4699999999999994E-2</v>
      </c>
      <c r="N229" s="87">
        <v>36529.01</v>
      </c>
      <c r="O229" s="87">
        <v>99.76</v>
      </c>
      <c r="P229" s="87">
        <v>36.441340375999999</v>
      </c>
      <c r="Q229" s="92">
        <v>5.0000000000000001E-4</v>
      </c>
      <c r="R229" s="92">
        <v>1E-4</v>
      </c>
      <c r="W229" s="95"/>
    </row>
    <row r="230" spans="1:23">
      <c r="A230" s="102"/>
      <c r="B230" t="s">
        <v>2877</v>
      </c>
      <c r="C230" t="s">
        <v>2034</v>
      </c>
      <c r="D230" s="102">
        <v>539177</v>
      </c>
      <c r="E230"/>
      <c r="F230" t="s">
        <v>579</v>
      </c>
      <c r="G230" s="89">
        <v>45015</v>
      </c>
      <c r="H230" t="s">
        <v>149</v>
      </c>
      <c r="I230" s="87">
        <v>5.22</v>
      </c>
      <c r="J230" t="s">
        <v>353</v>
      </c>
      <c r="K230" t="s">
        <v>102</v>
      </c>
      <c r="L230" s="92">
        <v>4.5499999999999999E-2</v>
      </c>
      <c r="M230" s="92">
        <v>3.8699999999999998E-2</v>
      </c>
      <c r="N230" s="87">
        <v>435904.56</v>
      </c>
      <c r="O230" s="87">
        <v>106.04</v>
      </c>
      <c r="P230" s="87">
        <v>462.23319542399997</v>
      </c>
      <c r="Q230" s="92">
        <v>6.7000000000000002E-3</v>
      </c>
      <c r="R230" s="92">
        <v>1E-3</v>
      </c>
      <c r="W230" s="95"/>
    </row>
    <row r="231" spans="1:23">
      <c r="A231" s="102"/>
      <c r="B231" t="s">
        <v>2839</v>
      </c>
      <c r="C231" t="s">
        <v>2034</v>
      </c>
      <c r="D231" s="102">
        <v>8047</v>
      </c>
      <c r="E231"/>
      <c r="F231" t="s">
        <v>579</v>
      </c>
      <c r="G231" s="89">
        <v>44143</v>
      </c>
      <c r="H231" t="s">
        <v>149</v>
      </c>
      <c r="I231" s="87">
        <v>6.83</v>
      </c>
      <c r="J231" t="s">
        <v>696</v>
      </c>
      <c r="K231" t="s">
        <v>102</v>
      </c>
      <c r="L231" s="92">
        <v>2.52E-2</v>
      </c>
      <c r="M231" s="92">
        <v>3.2899999999999999E-2</v>
      </c>
      <c r="N231" s="87">
        <v>129139.64</v>
      </c>
      <c r="O231" s="87">
        <v>105.98</v>
      </c>
      <c r="P231" s="87">
        <v>136.86219047200001</v>
      </c>
      <c r="Q231" s="92">
        <v>2E-3</v>
      </c>
      <c r="R231" s="92">
        <v>2.9999999999999997E-4</v>
      </c>
      <c r="W231" s="95"/>
    </row>
    <row r="232" spans="1:23">
      <c r="A232" s="102"/>
      <c r="B232" t="s">
        <v>2839</v>
      </c>
      <c r="C232" t="s">
        <v>2034</v>
      </c>
      <c r="D232" s="102">
        <v>7265</v>
      </c>
      <c r="E232"/>
      <c r="F232" t="s">
        <v>579</v>
      </c>
      <c r="G232" s="89">
        <v>43779</v>
      </c>
      <c r="H232" t="s">
        <v>149</v>
      </c>
      <c r="I232" s="87">
        <v>7.13</v>
      </c>
      <c r="J232" t="s">
        <v>696</v>
      </c>
      <c r="K232" t="s">
        <v>102</v>
      </c>
      <c r="L232" s="92">
        <v>2.53E-2</v>
      </c>
      <c r="M232" s="92">
        <v>3.6299999999999999E-2</v>
      </c>
      <c r="N232" s="87">
        <v>41063.94</v>
      </c>
      <c r="O232" s="87">
        <v>102.55</v>
      </c>
      <c r="P232" s="87">
        <v>42.111070470000001</v>
      </c>
      <c r="Q232" s="92">
        <v>5.9999999999999995E-4</v>
      </c>
      <c r="R232" s="92">
        <v>1E-4</v>
      </c>
      <c r="W232" s="95"/>
    </row>
    <row r="233" spans="1:23">
      <c r="A233" s="102"/>
      <c r="B233" t="s">
        <v>2839</v>
      </c>
      <c r="C233" t="s">
        <v>2034</v>
      </c>
      <c r="D233" s="102">
        <v>7342</v>
      </c>
      <c r="E233"/>
      <c r="F233" t="s">
        <v>579</v>
      </c>
      <c r="G233" s="89">
        <v>43835</v>
      </c>
      <c r="H233" t="s">
        <v>149</v>
      </c>
      <c r="I233" s="87">
        <v>7.13</v>
      </c>
      <c r="J233" t="s">
        <v>696</v>
      </c>
      <c r="K233" t="s">
        <v>102</v>
      </c>
      <c r="L233" s="92">
        <v>2.52E-2</v>
      </c>
      <c r="M233" s="92">
        <v>3.6700000000000003E-2</v>
      </c>
      <c r="N233" s="87">
        <v>22866.83</v>
      </c>
      <c r="O233" s="87">
        <v>102.27</v>
      </c>
      <c r="P233" s="87">
        <v>23.385907040999999</v>
      </c>
      <c r="Q233" s="92">
        <v>2.9999999999999997E-4</v>
      </c>
      <c r="R233" s="92">
        <v>1E-4</v>
      </c>
      <c r="W233" s="95"/>
    </row>
    <row r="234" spans="1:23">
      <c r="A234" s="102"/>
      <c r="B234" t="s">
        <v>2839</v>
      </c>
      <c r="C234" t="s">
        <v>2034</v>
      </c>
      <c r="D234" s="102">
        <v>501113</v>
      </c>
      <c r="E234"/>
      <c r="F234" t="s">
        <v>579</v>
      </c>
      <c r="G234" s="89">
        <v>43138</v>
      </c>
      <c r="H234" t="s">
        <v>149</v>
      </c>
      <c r="I234" s="87">
        <v>7.11</v>
      </c>
      <c r="J234" t="s">
        <v>696</v>
      </c>
      <c r="K234" t="s">
        <v>102</v>
      </c>
      <c r="L234" s="92">
        <v>2.6200000000000001E-2</v>
      </c>
      <c r="M234" s="92">
        <v>3.6700000000000003E-2</v>
      </c>
      <c r="N234" s="87">
        <v>84689.57</v>
      </c>
      <c r="O234" s="87">
        <v>104.47</v>
      </c>
      <c r="P234" s="87">
        <v>88.475193778999994</v>
      </c>
      <c r="Q234" s="92">
        <v>1.2999999999999999E-3</v>
      </c>
      <c r="R234" s="92">
        <v>2.0000000000000001E-4</v>
      </c>
      <c r="W234" s="95"/>
    </row>
    <row r="235" spans="1:23">
      <c r="A235" s="102"/>
      <c r="B235" t="s">
        <v>2839</v>
      </c>
      <c r="C235" t="s">
        <v>2034</v>
      </c>
      <c r="D235" s="102">
        <v>514296</v>
      </c>
      <c r="E235"/>
      <c r="F235" t="s">
        <v>579</v>
      </c>
      <c r="G235" s="89">
        <v>43227</v>
      </c>
      <c r="H235" t="s">
        <v>149</v>
      </c>
      <c r="I235" s="87">
        <v>7.17</v>
      </c>
      <c r="J235" t="s">
        <v>696</v>
      </c>
      <c r="K235" t="s">
        <v>102</v>
      </c>
      <c r="L235" s="92">
        <v>2.7799999999999998E-2</v>
      </c>
      <c r="M235" s="92">
        <v>3.2500000000000001E-2</v>
      </c>
      <c r="N235" s="87">
        <v>13506.78</v>
      </c>
      <c r="O235" s="87">
        <v>108.81</v>
      </c>
      <c r="P235" s="87">
        <v>14.696727318000001</v>
      </c>
      <c r="Q235" s="92">
        <v>2.0000000000000001E-4</v>
      </c>
      <c r="R235" s="92">
        <v>0</v>
      </c>
      <c r="W235" s="95"/>
    </row>
    <row r="236" spans="1:23">
      <c r="A236" s="102"/>
      <c r="B236" t="s">
        <v>2839</v>
      </c>
      <c r="C236" t="s">
        <v>2034</v>
      </c>
      <c r="D236" s="102">
        <v>520294</v>
      </c>
      <c r="E236"/>
      <c r="F236" t="s">
        <v>579</v>
      </c>
      <c r="G236" s="89">
        <v>43279</v>
      </c>
      <c r="H236" t="s">
        <v>149</v>
      </c>
      <c r="I236" s="87">
        <v>7.18</v>
      </c>
      <c r="J236" t="s">
        <v>696</v>
      </c>
      <c r="K236" t="s">
        <v>102</v>
      </c>
      <c r="L236" s="92">
        <v>2.7799999999999998E-2</v>
      </c>
      <c r="M236" s="92">
        <v>3.1600000000000003E-2</v>
      </c>
      <c r="N236" s="87">
        <v>15796.6</v>
      </c>
      <c r="O236" s="87">
        <v>108.57</v>
      </c>
      <c r="P236" s="87">
        <v>17.150368619999998</v>
      </c>
      <c r="Q236" s="92">
        <v>2.0000000000000001E-4</v>
      </c>
      <c r="R236" s="92">
        <v>0</v>
      </c>
      <c r="W236" s="95"/>
    </row>
    <row r="237" spans="1:23">
      <c r="A237" s="102"/>
      <c r="B237" t="s">
        <v>2839</v>
      </c>
      <c r="C237" t="s">
        <v>2034</v>
      </c>
      <c r="D237" s="102">
        <v>6471</v>
      </c>
      <c r="E237"/>
      <c r="F237" t="s">
        <v>579</v>
      </c>
      <c r="G237" s="89">
        <v>43321</v>
      </c>
      <c r="H237" t="s">
        <v>149</v>
      </c>
      <c r="I237" s="87">
        <v>7.18</v>
      </c>
      <c r="J237" t="s">
        <v>696</v>
      </c>
      <c r="K237" t="s">
        <v>102</v>
      </c>
      <c r="L237" s="92">
        <v>2.8500000000000001E-2</v>
      </c>
      <c r="M237" s="92">
        <v>3.1199999999999999E-2</v>
      </c>
      <c r="N237" s="87">
        <v>88490.28</v>
      </c>
      <c r="O237" s="87">
        <v>109.3</v>
      </c>
      <c r="P237" s="87">
        <v>96.719876040000003</v>
      </c>
      <c r="Q237" s="92">
        <v>1.4E-3</v>
      </c>
      <c r="R237" s="92">
        <v>2.0000000000000001E-4</v>
      </c>
      <c r="W237" s="95"/>
    </row>
    <row r="238" spans="1:23">
      <c r="A238" s="102"/>
      <c r="B238" t="s">
        <v>2839</v>
      </c>
      <c r="C238" t="s">
        <v>2034</v>
      </c>
      <c r="D238" s="102">
        <v>529736</v>
      </c>
      <c r="E238"/>
      <c r="F238" t="s">
        <v>579</v>
      </c>
      <c r="G238" s="89">
        <v>43417</v>
      </c>
      <c r="H238" t="s">
        <v>149</v>
      </c>
      <c r="I238" s="87">
        <v>7.13</v>
      </c>
      <c r="J238" t="s">
        <v>696</v>
      </c>
      <c r="K238" t="s">
        <v>102</v>
      </c>
      <c r="L238" s="92">
        <v>3.0800000000000001E-2</v>
      </c>
      <c r="M238" s="92">
        <v>3.2199999999999999E-2</v>
      </c>
      <c r="N238" s="87">
        <v>100750.19</v>
      </c>
      <c r="O238" s="87">
        <v>110.12</v>
      </c>
      <c r="P238" s="87">
        <v>110.946109228</v>
      </c>
      <c r="Q238" s="92">
        <v>1.6000000000000001E-3</v>
      </c>
      <c r="R238" s="92">
        <v>2.0000000000000001E-4</v>
      </c>
      <c r="W238" s="95"/>
    </row>
    <row r="239" spans="1:23">
      <c r="A239" s="102"/>
      <c r="B239" t="s">
        <v>2839</v>
      </c>
      <c r="C239" t="s">
        <v>2034</v>
      </c>
      <c r="D239" s="102">
        <v>6720</v>
      </c>
      <c r="E239"/>
      <c r="F239" t="s">
        <v>579</v>
      </c>
      <c r="G239" s="89">
        <v>43485</v>
      </c>
      <c r="H239" t="s">
        <v>149</v>
      </c>
      <c r="I239" s="87">
        <v>7.16</v>
      </c>
      <c r="J239" t="s">
        <v>696</v>
      </c>
      <c r="K239" t="s">
        <v>102</v>
      </c>
      <c r="L239" s="92">
        <v>3.0200000000000001E-2</v>
      </c>
      <c r="M239" s="92">
        <v>3.0599999999999999E-2</v>
      </c>
      <c r="N239" s="87">
        <v>127317.86</v>
      </c>
      <c r="O239" s="87">
        <v>111.13</v>
      </c>
      <c r="P239" s="87">
        <v>141.48833781799999</v>
      </c>
      <c r="Q239" s="92">
        <v>2E-3</v>
      </c>
      <c r="R239" s="92">
        <v>2.9999999999999997E-4</v>
      </c>
      <c r="W239" s="95"/>
    </row>
    <row r="240" spans="1:23">
      <c r="A240" s="102"/>
      <c r="B240" t="s">
        <v>2839</v>
      </c>
      <c r="C240" t="s">
        <v>2034</v>
      </c>
      <c r="D240" s="102">
        <v>6818</v>
      </c>
      <c r="E240"/>
      <c r="F240" t="s">
        <v>579</v>
      </c>
      <c r="G240" s="89">
        <v>43541</v>
      </c>
      <c r="H240" t="s">
        <v>149</v>
      </c>
      <c r="I240" s="87">
        <v>7.19</v>
      </c>
      <c r="J240" t="s">
        <v>696</v>
      </c>
      <c r="K240" t="s">
        <v>102</v>
      </c>
      <c r="L240" s="92">
        <v>2.7300000000000001E-2</v>
      </c>
      <c r="M240" s="92">
        <v>3.1600000000000003E-2</v>
      </c>
      <c r="N240" s="87">
        <v>10933.39</v>
      </c>
      <c r="O240" s="87">
        <v>108.13</v>
      </c>
      <c r="P240" s="87">
        <v>11.822274607000001</v>
      </c>
      <c r="Q240" s="92">
        <v>2.0000000000000001E-4</v>
      </c>
      <c r="R240" s="92">
        <v>0</v>
      </c>
      <c r="W240" s="95"/>
    </row>
    <row r="241" spans="1:23">
      <c r="A241" s="102"/>
      <c r="B241" t="s">
        <v>2839</v>
      </c>
      <c r="C241" t="s">
        <v>2034</v>
      </c>
      <c r="D241" s="102">
        <v>6925</v>
      </c>
      <c r="E241"/>
      <c r="F241" t="s">
        <v>579</v>
      </c>
      <c r="G241" s="89">
        <v>43613</v>
      </c>
      <c r="H241" t="s">
        <v>149</v>
      </c>
      <c r="I241" s="87">
        <v>7.2</v>
      </c>
      <c r="J241" t="s">
        <v>696</v>
      </c>
      <c r="K241" t="s">
        <v>102</v>
      </c>
      <c r="L241" s="92">
        <v>2.52E-2</v>
      </c>
      <c r="M241" s="92">
        <v>3.27E-2</v>
      </c>
      <c r="N241" s="87">
        <v>33603.589999999997</v>
      </c>
      <c r="O241" s="87">
        <v>104.93</v>
      </c>
      <c r="P241" s="87">
        <v>35.260246987000002</v>
      </c>
      <c r="Q241" s="92">
        <v>5.0000000000000001E-4</v>
      </c>
      <c r="R241" s="92">
        <v>1E-4</v>
      </c>
      <c r="W241" s="95"/>
    </row>
    <row r="242" spans="1:23">
      <c r="A242" s="102"/>
      <c r="B242" t="s">
        <v>2839</v>
      </c>
      <c r="C242" t="s">
        <v>2034</v>
      </c>
      <c r="D242" s="102">
        <v>70481</v>
      </c>
      <c r="E242"/>
      <c r="F242" t="s">
        <v>579</v>
      </c>
      <c r="G242" s="89">
        <v>43657</v>
      </c>
      <c r="H242" t="s">
        <v>149</v>
      </c>
      <c r="I242" s="87">
        <v>7.12</v>
      </c>
      <c r="J242" t="s">
        <v>696</v>
      </c>
      <c r="K242" t="s">
        <v>102</v>
      </c>
      <c r="L242" s="92">
        <v>2.52E-2</v>
      </c>
      <c r="M242" s="92">
        <v>3.6700000000000003E-2</v>
      </c>
      <c r="N242" s="87">
        <v>33153.46</v>
      </c>
      <c r="O242" s="87">
        <v>101.34</v>
      </c>
      <c r="P242" s="87">
        <v>33.597716364</v>
      </c>
      <c r="Q242" s="92">
        <v>5.0000000000000001E-4</v>
      </c>
      <c r="R242" s="92">
        <v>1E-4</v>
      </c>
      <c r="W242" s="95"/>
    </row>
    <row r="243" spans="1:23">
      <c r="A243" s="102"/>
      <c r="B243" t="s">
        <v>2832</v>
      </c>
      <c r="C243" t="s">
        <v>2031</v>
      </c>
      <c r="D243" s="102">
        <v>75611</v>
      </c>
      <c r="E243"/>
      <c r="F243" t="s">
        <v>641</v>
      </c>
      <c r="G243" s="89">
        <v>43920</v>
      </c>
      <c r="H243" t="s">
        <v>149</v>
      </c>
      <c r="I243" s="87">
        <v>4.18</v>
      </c>
      <c r="J243" t="s">
        <v>132</v>
      </c>
      <c r="K243" t="s">
        <v>102</v>
      </c>
      <c r="L243" s="92">
        <v>4.8899999999999999E-2</v>
      </c>
      <c r="M243" s="92">
        <v>5.8700000000000002E-2</v>
      </c>
      <c r="N243" s="87">
        <v>339606.61</v>
      </c>
      <c r="O243" s="87">
        <v>97.45</v>
      </c>
      <c r="P243" s="87">
        <v>330.94664144500001</v>
      </c>
      <c r="Q243" s="92">
        <v>4.7999999999999996E-3</v>
      </c>
      <c r="R243" s="92">
        <v>6.9999999999999999E-4</v>
      </c>
      <c r="W243" s="95"/>
    </row>
    <row r="244" spans="1:23">
      <c r="A244" s="102"/>
      <c r="B244" t="s">
        <v>2832</v>
      </c>
      <c r="C244" t="s">
        <v>2031</v>
      </c>
      <c r="D244" s="102">
        <v>8991</v>
      </c>
      <c r="E244"/>
      <c r="F244" t="s">
        <v>641</v>
      </c>
      <c r="G244" s="89">
        <v>44636</v>
      </c>
      <c r="H244" t="s">
        <v>149</v>
      </c>
      <c r="I244" s="87">
        <v>4.49</v>
      </c>
      <c r="J244" t="s">
        <v>132</v>
      </c>
      <c r="K244" t="s">
        <v>102</v>
      </c>
      <c r="L244" s="92">
        <v>4.2799999999999998E-2</v>
      </c>
      <c r="M244" s="92">
        <v>7.5800000000000006E-2</v>
      </c>
      <c r="N244" s="87">
        <v>309289.64</v>
      </c>
      <c r="O244" s="87">
        <v>87.77</v>
      </c>
      <c r="P244" s="87">
        <v>271.46351702800001</v>
      </c>
      <c r="Q244" s="92">
        <v>3.8999999999999998E-3</v>
      </c>
      <c r="R244" s="92">
        <v>5.9999999999999995E-4</v>
      </c>
      <c r="W244" s="95"/>
    </row>
    <row r="245" spans="1:23">
      <c r="A245" s="102"/>
      <c r="B245" t="s">
        <v>2832</v>
      </c>
      <c r="C245" t="s">
        <v>2031</v>
      </c>
      <c r="D245" s="102">
        <v>9112</v>
      </c>
      <c r="E245"/>
      <c r="F245" t="s">
        <v>641</v>
      </c>
      <c r="G245" s="89">
        <v>44722</v>
      </c>
      <c r="H245" t="s">
        <v>149</v>
      </c>
      <c r="I245" s="87">
        <v>4.4400000000000004</v>
      </c>
      <c r="J245" t="s">
        <v>132</v>
      </c>
      <c r="K245" t="s">
        <v>102</v>
      </c>
      <c r="L245" s="92">
        <v>5.28E-2</v>
      </c>
      <c r="M245" s="92">
        <v>7.0999999999999994E-2</v>
      </c>
      <c r="N245" s="87">
        <v>495220.23</v>
      </c>
      <c r="O245" s="87">
        <v>93.99</v>
      </c>
      <c r="P245" s="87">
        <v>465.457494177</v>
      </c>
      <c r="Q245" s="92">
        <v>6.7000000000000002E-3</v>
      </c>
      <c r="R245" s="92">
        <v>1E-3</v>
      </c>
      <c r="W245" s="95"/>
    </row>
    <row r="246" spans="1:23">
      <c r="A246" s="102"/>
      <c r="B246" t="s">
        <v>2832</v>
      </c>
      <c r="C246" t="s">
        <v>2031</v>
      </c>
      <c r="D246" s="102">
        <v>9247</v>
      </c>
      <c r="E246"/>
      <c r="F246" t="s">
        <v>641</v>
      </c>
      <c r="G246" s="89">
        <v>44816</v>
      </c>
      <c r="H246" t="s">
        <v>149</v>
      </c>
      <c r="I246" s="87">
        <v>4.37</v>
      </c>
      <c r="J246" t="s">
        <v>132</v>
      </c>
      <c r="K246" t="s">
        <v>102</v>
      </c>
      <c r="L246" s="92">
        <v>5.6000000000000001E-2</v>
      </c>
      <c r="M246" s="92">
        <v>8.2199999999999995E-2</v>
      </c>
      <c r="N246" s="87">
        <v>612391.28</v>
      </c>
      <c r="O246" s="87">
        <v>91.23</v>
      </c>
      <c r="P246" s="87">
        <v>558.684564744</v>
      </c>
      <c r="Q246" s="92">
        <v>8.0999999999999996E-3</v>
      </c>
      <c r="R246" s="92">
        <v>1.1999999999999999E-3</v>
      </c>
      <c r="W246" s="95"/>
    </row>
    <row r="247" spans="1:23">
      <c r="A247" s="102"/>
      <c r="B247" t="s">
        <v>2832</v>
      </c>
      <c r="C247" t="s">
        <v>2031</v>
      </c>
      <c r="D247" s="102">
        <v>9486</v>
      </c>
      <c r="E247"/>
      <c r="F247" t="s">
        <v>641</v>
      </c>
      <c r="G247" s="89">
        <v>44976</v>
      </c>
      <c r="H247" t="s">
        <v>149</v>
      </c>
      <c r="I247" s="87">
        <v>4.3899999999999997</v>
      </c>
      <c r="J247" t="s">
        <v>132</v>
      </c>
      <c r="K247" t="s">
        <v>102</v>
      </c>
      <c r="L247" s="92">
        <v>6.2E-2</v>
      </c>
      <c r="M247" s="92">
        <v>6.7599999999999993E-2</v>
      </c>
      <c r="N247" s="87">
        <v>599042.98</v>
      </c>
      <c r="O247" s="87">
        <v>99.54</v>
      </c>
      <c r="P247" s="87">
        <v>596.28738229199996</v>
      </c>
      <c r="Q247" s="92">
        <v>8.6E-3</v>
      </c>
      <c r="R247" s="92">
        <v>1.2999999999999999E-3</v>
      </c>
      <c r="W247" s="95"/>
    </row>
    <row r="248" spans="1:23">
      <c r="A248" s="102"/>
      <c r="B248" t="s">
        <v>2832</v>
      </c>
      <c r="C248" t="s">
        <v>2031</v>
      </c>
      <c r="D248" s="102">
        <v>9567</v>
      </c>
      <c r="E248"/>
      <c r="F248" t="s">
        <v>641</v>
      </c>
      <c r="G248" s="89">
        <v>45056</v>
      </c>
      <c r="H248" t="s">
        <v>149</v>
      </c>
      <c r="I248" s="87">
        <v>4.38</v>
      </c>
      <c r="J248" t="s">
        <v>132</v>
      </c>
      <c r="K248" t="s">
        <v>102</v>
      </c>
      <c r="L248" s="92">
        <v>6.3399999999999998E-2</v>
      </c>
      <c r="M248" s="92">
        <v>6.7799999999999999E-2</v>
      </c>
      <c r="N248" s="87">
        <v>650282.30000000005</v>
      </c>
      <c r="O248" s="87">
        <v>100.08</v>
      </c>
      <c r="P248" s="87">
        <v>650.80252584000004</v>
      </c>
      <c r="Q248" s="92">
        <v>9.4000000000000004E-3</v>
      </c>
      <c r="R248" s="92">
        <v>1.4E-3</v>
      </c>
      <c r="W248" s="95"/>
    </row>
    <row r="249" spans="1:23">
      <c r="A249" s="102"/>
      <c r="B249" t="s">
        <v>2832</v>
      </c>
      <c r="C249" t="s">
        <v>2031</v>
      </c>
      <c r="D249" s="102">
        <v>7894</v>
      </c>
      <c r="E249"/>
      <c r="F249" t="s">
        <v>641</v>
      </c>
      <c r="G249" s="89">
        <v>44068</v>
      </c>
      <c r="H249" t="s">
        <v>149</v>
      </c>
      <c r="I249" s="87">
        <v>4.13</v>
      </c>
      <c r="J249" t="s">
        <v>132</v>
      </c>
      <c r="K249" t="s">
        <v>102</v>
      </c>
      <c r="L249" s="92">
        <v>4.5100000000000001E-2</v>
      </c>
      <c r="M249" s="92">
        <v>6.8900000000000003E-2</v>
      </c>
      <c r="N249" s="87">
        <v>420882.27</v>
      </c>
      <c r="O249" s="87">
        <v>92.06</v>
      </c>
      <c r="P249" s="87">
        <v>387.46421776199998</v>
      </c>
      <c r="Q249" s="92">
        <v>5.5999999999999999E-3</v>
      </c>
      <c r="R249" s="92">
        <v>8.0000000000000004E-4</v>
      </c>
      <c r="W249" s="95"/>
    </row>
    <row r="250" spans="1:23">
      <c r="A250" s="102"/>
      <c r="B250" t="s">
        <v>2832</v>
      </c>
      <c r="C250" t="s">
        <v>2031</v>
      </c>
      <c r="D250" s="102">
        <v>80760</v>
      </c>
      <c r="E250"/>
      <c r="F250" t="s">
        <v>641</v>
      </c>
      <c r="G250" s="89">
        <v>44160</v>
      </c>
      <c r="H250" t="s">
        <v>149</v>
      </c>
      <c r="I250" s="87">
        <v>3.99</v>
      </c>
      <c r="J250" t="s">
        <v>132</v>
      </c>
      <c r="K250" t="s">
        <v>102</v>
      </c>
      <c r="L250" s="92">
        <v>4.5499999999999999E-2</v>
      </c>
      <c r="M250" s="92">
        <v>9.2899999999999996E-2</v>
      </c>
      <c r="N250" s="87">
        <v>386561.28000000003</v>
      </c>
      <c r="O250" s="87">
        <v>84.27</v>
      </c>
      <c r="P250" s="87">
        <v>325.75519065600002</v>
      </c>
      <c r="Q250" s="92">
        <v>4.7000000000000002E-3</v>
      </c>
      <c r="R250" s="92">
        <v>6.9999999999999999E-4</v>
      </c>
      <c r="W250" s="95"/>
    </row>
    <row r="251" spans="1:23">
      <c r="A251" s="102"/>
      <c r="B251" t="s">
        <v>2832</v>
      </c>
      <c r="C251" t="s">
        <v>2031</v>
      </c>
      <c r="D251" s="102">
        <v>9311</v>
      </c>
      <c r="E251"/>
      <c r="F251" t="s">
        <v>641</v>
      </c>
      <c r="G251" s="89">
        <v>44880</v>
      </c>
      <c r="H251" t="s">
        <v>149</v>
      </c>
      <c r="I251" s="87">
        <v>3.81</v>
      </c>
      <c r="J251" t="s">
        <v>132</v>
      </c>
      <c r="K251" t="s">
        <v>102</v>
      </c>
      <c r="L251" s="92">
        <v>7.2700000000000001E-2</v>
      </c>
      <c r="M251" s="92">
        <v>9.9000000000000005E-2</v>
      </c>
      <c r="N251" s="87">
        <v>342788.19</v>
      </c>
      <c r="O251" s="87">
        <v>93.02</v>
      </c>
      <c r="P251" s="87">
        <v>318.86157433800003</v>
      </c>
      <c r="Q251" s="92">
        <v>4.5999999999999999E-3</v>
      </c>
      <c r="R251" s="92">
        <v>6.9999999999999999E-4</v>
      </c>
      <c r="W251" s="95"/>
    </row>
    <row r="252" spans="1:23">
      <c r="A252" s="102"/>
      <c r="B252" t="s">
        <v>2891</v>
      </c>
      <c r="C252" t="s">
        <v>2031</v>
      </c>
      <c r="D252" s="102">
        <v>8811</v>
      </c>
      <c r="E252"/>
      <c r="F252" t="s">
        <v>946</v>
      </c>
      <c r="G252" s="89">
        <v>44550</v>
      </c>
      <c r="H252" t="s">
        <v>1044</v>
      </c>
      <c r="I252" s="87">
        <v>4.88</v>
      </c>
      <c r="J252" t="s">
        <v>342</v>
      </c>
      <c r="K252" t="s">
        <v>102</v>
      </c>
      <c r="L252" s="92">
        <v>7.85E-2</v>
      </c>
      <c r="M252" s="92">
        <v>7.8899999999999998E-2</v>
      </c>
      <c r="N252" s="87">
        <v>519662</v>
      </c>
      <c r="O252" s="87">
        <v>102.61</v>
      </c>
      <c r="P252" s="87">
        <v>533.22517819999996</v>
      </c>
      <c r="Q252" s="92">
        <v>7.7000000000000002E-3</v>
      </c>
      <c r="R252" s="92">
        <v>1.1999999999999999E-3</v>
      </c>
      <c r="W252" s="95"/>
    </row>
    <row r="253" spans="1:23">
      <c r="A253" s="102"/>
      <c r="B253" t="s">
        <v>2892</v>
      </c>
      <c r="C253" t="s">
        <v>2034</v>
      </c>
      <c r="D253" s="102">
        <v>455954</v>
      </c>
      <c r="E253"/>
      <c r="F253" t="s">
        <v>946</v>
      </c>
      <c r="G253" s="89">
        <v>42732</v>
      </c>
      <c r="H253" t="s">
        <v>1044</v>
      </c>
      <c r="I253" s="87">
        <v>2.0099999999999998</v>
      </c>
      <c r="J253" t="s">
        <v>127</v>
      </c>
      <c r="K253" t="s">
        <v>102</v>
      </c>
      <c r="L253" s="92">
        <v>2.1600000000000001E-2</v>
      </c>
      <c r="M253" s="92">
        <v>3.0300000000000001E-2</v>
      </c>
      <c r="N253" s="87">
        <v>135185.04</v>
      </c>
      <c r="O253" s="87">
        <v>110.78</v>
      </c>
      <c r="P253" s="87">
        <v>149.75798731200001</v>
      </c>
      <c r="Q253" s="92">
        <v>2.2000000000000001E-3</v>
      </c>
      <c r="R253" s="92">
        <v>2.9999999999999997E-4</v>
      </c>
      <c r="W253" s="95"/>
    </row>
    <row r="254" spans="1:23">
      <c r="A254" s="102"/>
      <c r="B254" t="s">
        <v>2841</v>
      </c>
      <c r="C254" t="s">
        <v>2034</v>
      </c>
      <c r="D254" s="102">
        <v>9700</v>
      </c>
      <c r="E254"/>
      <c r="F254" t="s">
        <v>641</v>
      </c>
      <c r="G254" s="89">
        <v>45195</v>
      </c>
      <c r="H254" t="s">
        <v>149</v>
      </c>
      <c r="I254" s="87">
        <v>1.96</v>
      </c>
      <c r="J254" t="s">
        <v>127</v>
      </c>
      <c r="K254" t="s">
        <v>102</v>
      </c>
      <c r="L254" s="92">
        <v>6.7500000000000004E-2</v>
      </c>
      <c r="M254" s="92">
        <v>7.1599999999999997E-2</v>
      </c>
      <c r="N254" s="87">
        <v>46868.43</v>
      </c>
      <c r="O254" s="87">
        <v>99.58</v>
      </c>
      <c r="P254" s="87">
        <v>46.671582594</v>
      </c>
      <c r="Q254" s="92">
        <v>6.9999999999999999E-4</v>
      </c>
      <c r="R254" s="92">
        <v>1E-4</v>
      </c>
      <c r="W254" s="95"/>
    </row>
    <row r="255" spans="1:23">
      <c r="A255" s="102"/>
      <c r="B255" t="s">
        <v>2841</v>
      </c>
      <c r="C255" t="s">
        <v>2034</v>
      </c>
      <c r="D255" s="102">
        <v>9738</v>
      </c>
      <c r="E255"/>
      <c r="F255" t="s">
        <v>641</v>
      </c>
      <c r="G255" s="89">
        <v>45195</v>
      </c>
      <c r="H255" t="s">
        <v>149</v>
      </c>
      <c r="I255" s="87">
        <v>1.96</v>
      </c>
      <c r="J255" t="s">
        <v>127</v>
      </c>
      <c r="K255" t="s">
        <v>102</v>
      </c>
      <c r="L255" s="92">
        <v>6.7500000000000004E-2</v>
      </c>
      <c r="M255" s="92">
        <v>7.1599999999999997E-2</v>
      </c>
      <c r="N255" s="87">
        <v>17928.68</v>
      </c>
      <c r="O255" s="87">
        <v>99.85</v>
      </c>
      <c r="P255" s="87">
        <v>17.901786980000001</v>
      </c>
      <c r="Q255" s="92">
        <v>2.9999999999999997E-4</v>
      </c>
      <c r="R255" s="92">
        <v>0</v>
      </c>
      <c r="W255" s="95"/>
    </row>
    <row r="256" spans="1:23">
      <c r="A256" s="102"/>
      <c r="B256" t="s">
        <v>2841</v>
      </c>
      <c r="C256" t="s">
        <v>2034</v>
      </c>
      <c r="D256" s="102">
        <v>9739</v>
      </c>
      <c r="E256"/>
      <c r="F256" t="s">
        <v>641</v>
      </c>
      <c r="G256" s="89">
        <v>45169</v>
      </c>
      <c r="H256" t="s">
        <v>149</v>
      </c>
      <c r="I256" s="87">
        <v>2.08</v>
      </c>
      <c r="J256" t="s">
        <v>127</v>
      </c>
      <c r="K256" t="s">
        <v>102</v>
      </c>
      <c r="L256" s="92">
        <v>6.9500000000000006E-2</v>
      </c>
      <c r="M256" s="92">
        <v>7.2499999999999995E-2</v>
      </c>
      <c r="N256" s="87">
        <v>116246.79</v>
      </c>
      <c r="O256" s="87">
        <v>99.79</v>
      </c>
      <c r="P256" s="87">
        <v>116.002671741</v>
      </c>
      <c r="Q256" s="92">
        <v>1.6999999999999999E-3</v>
      </c>
      <c r="R256" s="92">
        <v>2.9999999999999997E-4</v>
      </c>
      <c r="W256" s="95"/>
    </row>
    <row r="257" spans="1:23">
      <c r="A257" s="102"/>
      <c r="B257" t="s">
        <v>2841</v>
      </c>
      <c r="C257" t="s">
        <v>2034</v>
      </c>
      <c r="D257" s="102">
        <v>9791</v>
      </c>
      <c r="E257"/>
      <c r="F257" t="s">
        <v>641</v>
      </c>
      <c r="G257" s="89">
        <v>45195</v>
      </c>
      <c r="H257" t="s">
        <v>149</v>
      </c>
      <c r="I257" s="87">
        <v>2.08</v>
      </c>
      <c r="J257" t="s">
        <v>127</v>
      </c>
      <c r="K257" t="s">
        <v>102</v>
      </c>
      <c r="L257" s="92">
        <v>6.9500000000000006E-2</v>
      </c>
      <c r="M257" s="92">
        <v>7.2400000000000006E-2</v>
      </c>
      <c r="N257" s="87">
        <v>61289.62</v>
      </c>
      <c r="O257" s="87">
        <v>99.8</v>
      </c>
      <c r="P257" s="87">
        <v>61.167040759999999</v>
      </c>
      <c r="Q257" s="92">
        <v>8.9999999999999998E-4</v>
      </c>
      <c r="R257" s="92">
        <v>1E-4</v>
      </c>
      <c r="W257" s="95"/>
    </row>
    <row r="258" spans="1:23">
      <c r="A258" s="102"/>
      <c r="B258" t="s">
        <v>2841</v>
      </c>
      <c r="C258" t="s">
        <v>2034</v>
      </c>
      <c r="D258" s="102">
        <v>9790</v>
      </c>
      <c r="E258"/>
      <c r="F258" t="s">
        <v>641</v>
      </c>
      <c r="G258" s="89">
        <v>45195</v>
      </c>
      <c r="H258" t="s">
        <v>149</v>
      </c>
      <c r="I258" s="87">
        <v>1.96</v>
      </c>
      <c r="J258" t="s">
        <v>127</v>
      </c>
      <c r="K258" t="s">
        <v>102</v>
      </c>
      <c r="L258" s="92">
        <v>6.7500000000000004E-2</v>
      </c>
      <c r="M258" s="92">
        <v>7.1599999999999997E-2</v>
      </c>
      <c r="N258" s="87">
        <v>34477.129999999997</v>
      </c>
      <c r="O258" s="87">
        <v>99.58</v>
      </c>
      <c r="P258" s="87">
        <v>34.332326053999999</v>
      </c>
      <c r="Q258" s="92">
        <v>5.0000000000000001E-4</v>
      </c>
      <c r="R258" s="92">
        <v>1E-4</v>
      </c>
      <c r="W258" s="95"/>
    </row>
    <row r="259" spans="1:23">
      <c r="A259" s="102"/>
      <c r="B259" t="s">
        <v>2841</v>
      </c>
      <c r="C259" t="s">
        <v>2034</v>
      </c>
      <c r="D259" s="102">
        <v>9199</v>
      </c>
      <c r="E259"/>
      <c r="F259" t="s">
        <v>641</v>
      </c>
      <c r="G259" s="89">
        <v>45195</v>
      </c>
      <c r="H259" t="s">
        <v>149</v>
      </c>
      <c r="I259" s="87">
        <v>1.96</v>
      </c>
      <c r="J259" t="s">
        <v>127</v>
      </c>
      <c r="K259" t="s">
        <v>102</v>
      </c>
      <c r="L259" s="92">
        <v>8.3500000000000005E-2</v>
      </c>
      <c r="M259" s="92">
        <v>7.1599999999999997E-2</v>
      </c>
      <c r="N259" s="87">
        <v>175630.34</v>
      </c>
      <c r="O259" s="87">
        <v>99.58</v>
      </c>
      <c r="P259" s="87">
        <v>174.89269257199999</v>
      </c>
      <c r="Q259" s="92">
        <v>2.5000000000000001E-3</v>
      </c>
      <c r="R259" s="92">
        <v>4.0000000000000002E-4</v>
      </c>
      <c r="W259" s="95"/>
    </row>
    <row r="260" spans="1:23">
      <c r="A260" s="102"/>
      <c r="B260" t="s">
        <v>2841</v>
      </c>
      <c r="C260" t="s">
        <v>2034</v>
      </c>
      <c r="D260" s="102">
        <v>8814</v>
      </c>
      <c r="E260"/>
      <c r="F260" t="s">
        <v>641</v>
      </c>
      <c r="G260" s="89">
        <v>45195</v>
      </c>
      <c r="H260" t="s">
        <v>149</v>
      </c>
      <c r="I260" s="87">
        <v>1.96</v>
      </c>
      <c r="J260" t="s">
        <v>127</v>
      </c>
      <c r="K260" t="s">
        <v>102</v>
      </c>
      <c r="L260" s="92">
        <v>7.5300000000000006E-2</v>
      </c>
      <c r="M260" s="92">
        <v>7.1599999999999997E-2</v>
      </c>
      <c r="N260" s="87">
        <v>83416.649999999994</v>
      </c>
      <c r="O260" s="87">
        <v>99.58</v>
      </c>
      <c r="P260" s="87">
        <v>83.066300069999997</v>
      </c>
      <c r="Q260" s="92">
        <v>1.1999999999999999E-3</v>
      </c>
      <c r="R260" s="92">
        <v>2.0000000000000001E-4</v>
      </c>
      <c r="W260" s="95"/>
    </row>
    <row r="261" spans="1:23">
      <c r="A261" s="102"/>
      <c r="B261" t="s">
        <v>2841</v>
      </c>
      <c r="C261" t="s">
        <v>2034</v>
      </c>
      <c r="D261" s="102">
        <v>8776</v>
      </c>
      <c r="E261"/>
      <c r="F261" t="s">
        <v>641</v>
      </c>
      <c r="G261" s="89">
        <v>45195</v>
      </c>
      <c r="H261" t="s">
        <v>149</v>
      </c>
      <c r="I261" s="87">
        <v>1.96</v>
      </c>
      <c r="J261" t="s">
        <v>127</v>
      </c>
      <c r="K261" t="s">
        <v>102</v>
      </c>
      <c r="L261" s="92">
        <v>7.1499999999999994E-2</v>
      </c>
      <c r="M261" s="92">
        <v>7.1599999999999997E-2</v>
      </c>
      <c r="N261" s="87">
        <v>306819.38</v>
      </c>
      <c r="O261" s="87">
        <v>99.58</v>
      </c>
      <c r="P261" s="87">
        <v>305.53073860400002</v>
      </c>
      <c r="Q261" s="92">
        <v>4.4000000000000003E-3</v>
      </c>
      <c r="R261" s="92">
        <v>6.9999999999999999E-4</v>
      </c>
      <c r="W261" s="95"/>
    </row>
    <row r="262" spans="1:23">
      <c r="A262" s="102"/>
      <c r="B262" t="s">
        <v>2841</v>
      </c>
      <c r="C262" t="s">
        <v>2034</v>
      </c>
      <c r="D262" s="102">
        <v>90031</v>
      </c>
      <c r="E262"/>
      <c r="F262" t="s">
        <v>641</v>
      </c>
      <c r="G262" s="89">
        <v>45195</v>
      </c>
      <c r="H262" t="s">
        <v>149</v>
      </c>
      <c r="I262" s="87">
        <v>1.96</v>
      </c>
      <c r="J262" t="s">
        <v>127</v>
      </c>
      <c r="K262" t="s">
        <v>102</v>
      </c>
      <c r="L262" s="92">
        <v>7.7499999999999999E-2</v>
      </c>
      <c r="M262" s="92">
        <v>7.1599999999999997E-2</v>
      </c>
      <c r="N262" s="87">
        <v>119869.08</v>
      </c>
      <c r="O262" s="87">
        <v>99.58</v>
      </c>
      <c r="P262" s="87">
        <v>119.365629864</v>
      </c>
      <c r="Q262" s="92">
        <v>1.6999999999999999E-3</v>
      </c>
      <c r="R262" s="92">
        <v>2.9999999999999997E-4</v>
      </c>
      <c r="W262" s="95"/>
    </row>
    <row r="263" spans="1:23">
      <c r="A263" s="102"/>
      <c r="B263" t="s">
        <v>2841</v>
      </c>
      <c r="C263" t="s">
        <v>2034</v>
      </c>
      <c r="D263" s="102">
        <v>9096</v>
      </c>
      <c r="E263"/>
      <c r="F263" t="s">
        <v>641</v>
      </c>
      <c r="G263" s="89">
        <v>45195</v>
      </c>
      <c r="H263" t="s">
        <v>149</v>
      </c>
      <c r="I263" s="87">
        <v>1.96</v>
      </c>
      <c r="J263" t="s">
        <v>127</v>
      </c>
      <c r="K263" t="s">
        <v>102</v>
      </c>
      <c r="L263" s="92">
        <v>8.3500000000000005E-2</v>
      </c>
      <c r="M263" s="92">
        <v>7.1599999999999997E-2</v>
      </c>
      <c r="N263" s="87">
        <v>121353.53</v>
      </c>
      <c r="O263" s="87">
        <v>99.58</v>
      </c>
      <c r="P263" s="87">
        <v>120.84384517399999</v>
      </c>
      <c r="Q263" s="92">
        <v>1.6999999999999999E-3</v>
      </c>
      <c r="R263" s="92">
        <v>2.9999999999999997E-4</v>
      </c>
      <c r="W263" s="95"/>
    </row>
    <row r="264" spans="1:23">
      <c r="A264" s="102"/>
      <c r="B264" t="s">
        <v>2841</v>
      </c>
      <c r="C264" t="s">
        <v>2034</v>
      </c>
      <c r="D264" s="102">
        <v>9127</v>
      </c>
      <c r="E264"/>
      <c r="F264" t="s">
        <v>641</v>
      </c>
      <c r="G264" s="89">
        <v>45195</v>
      </c>
      <c r="H264" t="s">
        <v>149</v>
      </c>
      <c r="I264" s="87">
        <v>1.96</v>
      </c>
      <c r="J264" t="s">
        <v>127</v>
      </c>
      <c r="K264" t="s">
        <v>102</v>
      </c>
      <c r="L264" s="92">
        <v>8.3500000000000005E-2</v>
      </c>
      <c r="M264" s="92">
        <v>7.1599999999999997E-2</v>
      </c>
      <c r="N264" s="87">
        <v>71183.56</v>
      </c>
      <c r="O264" s="87">
        <v>99.58</v>
      </c>
      <c r="P264" s="87">
        <v>70.884589047999995</v>
      </c>
      <c r="Q264" s="92">
        <v>1E-3</v>
      </c>
      <c r="R264" s="92">
        <v>2.0000000000000001E-4</v>
      </c>
      <c r="W264" s="95"/>
    </row>
    <row r="265" spans="1:23">
      <c r="A265" s="102"/>
      <c r="B265" t="s">
        <v>2841</v>
      </c>
      <c r="C265" t="s">
        <v>2034</v>
      </c>
      <c r="D265" s="102">
        <v>9255</v>
      </c>
      <c r="E265"/>
      <c r="F265" t="s">
        <v>641</v>
      </c>
      <c r="G265" s="89">
        <v>45195</v>
      </c>
      <c r="H265" t="s">
        <v>149</v>
      </c>
      <c r="I265" s="87">
        <v>1.96</v>
      </c>
      <c r="J265" t="s">
        <v>127</v>
      </c>
      <c r="K265" t="s">
        <v>102</v>
      </c>
      <c r="L265" s="92">
        <v>8.3500000000000005E-2</v>
      </c>
      <c r="M265" s="92">
        <v>7.1599999999999997E-2</v>
      </c>
      <c r="N265" s="87">
        <v>113511.61</v>
      </c>
      <c r="O265" s="87">
        <v>99.58</v>
      </c>
      <c r="P265" s="87">
        <v>113.034861238</v>
      </c>
      <c r="Q265" s="92">
        <v>1.6000000000000001E-3</v>
      </c>
      <c r="R265" s="92">
        <v>2.0000000000000001E-4</v>
      </c>
      <c r="W265" s="95"/>
    </row>
    <row r="266" spans="1:23">
      <c r="A266" s="102"/>
      <c r="B266" t="s">
        <v>2841</v>
      </c>
      <c r="C266" t="s">
        <v>2034</v>
      </c>
      <c r="D266" s="102">
        <v>9287</v>
      </c>
      <c r="E266"/>
      <c r="F266" t="s">
        <v>641</v>
      </c>
      <c r="G266" s="89">
        <v>45195</v>
      </c>
      <c r="H266" t="s">
        <v>149</v>
      </c>
      <c r="I266" s="87">
        <v>1.96</v>
      </c>
      <c r="J266" t="s">
        <v>127</v>
      </c>
      <c r="K266" t="s">
        <v>102</v>
      </c>
      <c r="L266" s="92">
        <v>8.3500000000000005E-2</v>
      </c>
      <c r="M266" s="92">
        <v>7.1599999999999997E-2</v>
      </c>
      <c r="N266" s="87">
        <v>61315.9</v>
      </c>
      <c r="O266" s="87">
        <v>99.58</v>
      </c>
      <c r="P266" s="87">
        <v>61.05837322</v>
      </c>
      <c r="Q266" s="92">
        <v>8.9999999999999998E-4</v>
      </c>
      <c r="R266" s="92">
        <v>1E-4</v>
      </c>
      <c r="W266" s="95"/>
    </row>
    <row r="267" spans="1:23">
      <c r="A267" s="102"/>
      <c r="B267" t="s">
        <v>2841</v>
      </c>
      <c r="C267" t="s">
        <v>2034</v>
      </c>
      <c r="D267" s="102">
        <v>9339</v>
      </c>
      <c r="E267"/>
      <c r="F267" t="s">
        <v>641</v>
      </c>
      <c r="G267" s="89">
        <v>45195</v>
      </c>
      <c r="H267" t="s">
        <v>149</v>
      </c>
      <c r="I267" s="87">
        <v>1.96</v>
      </c>
      <c r="J267" t="s">
        <v>127</v>
      </c>
      <c r="K267" t="s">
        <v>102</v>
      </c>
      <c r="L267" s="92">
        <v>8.3500000000000005E-2</v>
      </c>
      <c r="M267" s="92">
        <v>7.1599999999999997E-2</v>
      </c>
      <c r="N267" s="87">
        <v>85026.880000000005</v>
      </c>
      <c r="O267" s="87">
        <v>99.58</v>
      </c>
      <c r="P267" s="87">
        <v>84.669767104000002</v>
      </c>
      <c r="Q267" s="92">
        <v>1.1999999999999999E-3</v>
      </c>
      <c r="R267" s="92">
        <v>2.0000000000000001E-4</v>
      </c>
      <c r="W267" s="95"/>
    </row>
    <row r="268" spans="1:23">
      <c r="A268" s="102"/>
      <c r="B268" t="s">
        <v>2841</v>
      </c>
      <c r="C268" t="s">
        <v>2034</v>
      </c>
      <c r="D268" s="102">
        <v>93881</v>
      </c>
      <c r="E268"/>
      <c r="F268" t="s">
        <v>641</v>
      </c>
      <c r="G268" s="89">
        <v>45195</v>
      </c>
      <c r="H268" t="s">
        <v>149</v>
      </c>
      <c r="I268" s="87">
        <v>1.96</v>
      </c>
      <c r="J268" t="s">
        <v>127</v>
      </c>
      <c r="K268" t="s">
        <v>102</v>
      </c>
      <c r="L268" s="92">
        <v>8.3500000000000005E-2</v>
      </c>
      <c r="M268" s="92">
        <v>7.1599999999999997E-2</v>
      </c>
      <c r="N268" s="87">
        <v>159187.94</v>
      </c>
      <c r="O268" s="87">
        <v>99.58</v>
      </c>
      <c r="P268" s="87">
        <v>158.51935065200001</v>
      </c>
      <c r="Q268" s="92">
        <v>2.3E-3</v>
      </c>
      <c r="R268" s="92">
        <v>2.9999999999999997E-4</v>
      </c>
      <c r="W268" s="95"/>
    </row>
    <row r="269" spans="1:23">
      <c r="A269" s="102"/>
      <c r="B269" t="s">
        <v>2841</v>
      </c>
      <c r="C269" t="s">
        <v>2034</v>
      </c>
      <c r="D269" s="102">
        <v>9455</v>
      </c>
      <c r="E269"/>
      <c r="F269" t="s">
        <v>641</v>
      </c>
      <c r="G269" s="89">
        <v>45195</v>
      </c>
      <c r="H269" t="s">
        <v>149</v>
      </c>
      <c r="I269" s="87">
        <v>1.96</v>
      </c>
      <c r="J269" t="s">
        <v>127</v>
      </c>
      <c r="K269" t="s">
        <v>102</v>
      </c>
      <c r="L269" s="92">
        <v>8.3500000000000005E-2</v>
      </c>
      <c r="M269" s="92">
        <v>7.1599999999999997E-2</v>
      </c>
      <c r="N269" s="87">
        <v>115689.14</v>
      </c>
      <c r="O269" s="87">
        <v>99.58</v>
      </c>
      <c r="P269" s="87">
        <v>115.203245612</v>
      </c>
      <c r="Q269" s="92">
        <v>1.6999999999999999E-3</v>
      </c>
      <c r="R269" s="92">
        <v>2.0000000000000001E-4</v>
      </c>
      <c r="W269" s="95"/>
    </row>
    <row r="270" spans="1:23">
      <c r="A270" s="102"/>
      <c r="B270" t="s">
        <v>2841</v>
      </c>
      <c r="C270" t="s">
        <v>2034</v>
      </c>
      <c r="D270" s="102">
        <v>9553</v>
      </c>
      <c r="E270"/>
      <c r="F270" t="s">
        <v>641</v>
      </c>
      <c r="G270" s="89">
        <v>45195</v>
      </c>
      <c r="H270" t="s">
        <v>149</v>
      </c>
      <c r="I270" s="87">
        <v>1.96</v>
      </c>
      <c r="J270" t="s">
        <v>127</v>
      </c>
      <c r="K270" t="s">
        <v>102</v>
      </c>
      <c r="L270" s="92">
        <v>8.3500000000000005E-2</v>
      </c>
      <c r="M270" s="92">
        <v>7.1599999999999997E-2</v>
      </c>
      <c r="N270" s="87">
        <v>81190.05</v>
      </c>
      <c r="O270" s="87">
        <v>99.58</v>
      </c>
      <c r="P270" s="87">
        <v>80.849051790000004</v>
      </c>
      <c r="Q270" s="92">
        <v>1.1999999999999999E-3</v>
      </c>
      <c r="R270" s="92">
        <v>2.0000000000000001E-4</v>
      </c>
      <c r="W270" s="95"/>
    </row>
    <row r="271" spans="1:23">
      <c r="A271" s="102"/>
      <c r="B271" t="s">
        <v>2841</v>
      </c>
      <c r="C271" t="s">
        <v>2034</v>
      </c>
      <c r="D271" s="102">
        <v>95930</v>
      </c>
      <c r="E271"/>
      <c r="F271" t="s">
        <v>641</v>
      </c>
      <c r="G271" s="89">
        <v>45195</v>
      </c>
      <c r="H271" t="s">
        <v>149</v>
      </c>
      <c r="I271" s="87">
        <v>1.96</v>
      </c>
      <c r="J271" t="s">
        <v>127</v>
      </c>
      <c r="K271" t="s">
        <v>102</v>
      </c>
      <c r="L271" s="92">
        <v>8.3500000000000005E-2</v>
      </c>
      <c r="M271" s="92">
        <v>7.1599999999999997E-2</v>
      </c>
      <c r="N271" s="87">
        <v>122993.88</v>
      </c>
      <c r="O271" s="87">
        <v>99.58</v>
      </c>
      <c r="P271" s="87">
        <v>122.477305704</v>
      </c>
      <c r="Q271" s="92">
        <v>1.8E-3</v>
      </c>
      <c r="R271" s="92">
        <v>2.9999999999999997E-4</v>
      </c>
      <c r="W271" s="95"/>
    </row>
    <row r="272" spans="1:23">
      <c r="A272" s="102"/>
      <c r="B272" t="s">
        <v>2841</v>
      </c>
      <c r="C272" t="s">
        <v>2034</v>
      </c>
      <c r="D272" s="102">
        <v>9632</v>
      </c>
      <c r="E272"/>
      <c r="F272" t="s">
        <v>641</v>
      </c>
      <c r="G272" s="89">
        <v>45195</v>
      </c>
      <c r="H272" t="s">
        <v>149</v>
      </c>
      <c r="I272" s="87">
        <v>1.96</v>
      </c>
      <c r="J272" t="s">
        <v>127</v>
      </c>
      <c r="K272" t="s">
        <v>102</v>
      </c>
      <c r="L272" s="92">
        <v>6.7500000000000004E-2</v>
      </c>
      <c r="M272" s="92">
        <v>7.1599999999999997E-2</v>
      </c>
      <c r="N272" s="87">
        <v>99129.12</v>
      </c>
      <c r="O272" s="87">
        <v>99.58</v>
      </c>
      <c r="P272" s="87">
        <v>98.712777696000003</v>
      </c>
      <c r="Q272" s="92">
        <v>1.4E-3</v>
      </c>
      <c r="R272" s="92">
        <v>2.0000000000000001E-4</v>
      </c>
      <c r="W272" s="95"/>
    </row>
    <row r="273" spans="1:23">
      <c r="A273" s="102"/>
      <c r="B273" s="83" t="s">
        <v>2893</v>
      </c>
      <c r="C273" t="s">
        <v>2031</v>
      </c>
      <c r="D273" s="102">
        <v>4647</v>
      </c>
      <c r="E273"/>
      <c r="F273" t="s">
        <v>673</v>
      </c>
      <c r="G273" s="89">
        <v>42372</v>
      </c>
      <c r="H273" t="s">
        <v>149</v>
      </c>
      <c r="I273" s="87">
        <v>9.6199999999999992</v>
      </c>
      <c r="J273" t="s">
        <v>127</v>
      </c>
      <c r="K273" t="s">
        <v>102</v>
      </c>
      <c r="L273" s="92">
        <v>6.7000000000000004E-2</v>
      </c>
      <c r="M273" s="92">
        <v>3.4000000000000002E-2</v>
      </c>
      <c r="N273" s="87">
        <v>197343.85</v>
      </c>
      <c r="O273" s="87">
        <v>153.57</v>
      </c>
      <c r="P273" s="87">
        <v>303.060950445</v>
      </c>
      <c r="Q273" s="92">
        <v>4.4000000000000003E-3</v>
      </c>
      <c r="R273" s="92">
        <v>6.9999999999999999E-4</v>
      </c>
      <c r="W273" s="95"/>
    </row>
    <row r="274" spans="1:23">
      <c r="A274" s="102"/>
      <c r="B274" t="s">
        <v>2838</v>
      </c>
      <c r="C274" t="s">
        <v>2034</v>
      </c>
      <c r="D274" s="102">
        <v>9280</v>
      </c>
      <c r="E274"/>
      <c r="F274" t="s">
        <v>673</v>
      </c>
      <c r="G274" s="89">
        <v>44858</v>
      </c>
      <c r="H274" t="s">
        <v>149</v>
      </c>
      <c r="I274" s="87">
        <v>5.65</v>
      </c>
      <c r="J274" t="s">
        <v>696</v>
      </c>
      <c r="K274" t="s">
        <v>102</v>
      </c>
      <c r="L274" s="92">
        <v>3.49E-2</v>
      </c>
      <c r="M274" s="92">
        <v>4.5400000000000003E-2</v>
      </c>
      <c r="N274" s="87">
        <v>19989.45</v>
      </c>
      <c r="O274" s="87">
        <v>98.34</v>
      </c>
      <c r="P274" s="87">
        <v>19.65762513</v>
      </c>
      <c r="Q274" s="92">
        <v>2.9999999999999997E-4</v>
      </c>
      <c r="R274" s="92">
        <v>0</v>
      </c>
      <c r="W274" s="95"/>
    </row>
    <row r="275" spans="1:23">
      <c r="A275" s="102"/>
      <c r="B275" t="s">
        <v>2838</v>
      </c>
      <c r="C275" t="s">
        <v>2034</v>
      </c>
      <c r="D275" s="102">
        <v>9281</v>
      </c>
      <c r="E275"/>
      <c r="F275" t="s">
        <v>673</v>
      </c>
      <c r="G275" s="89">
        <v>44858</v>
      </c>
      <c r="H275" t="s">
        <v>149</v>
      </c>
      <c r="I275" s="87">
        <v>5.68</v>
      </c>
      <c r="J275" t="s">
        <v>696</v>
      </c>
      <c r="K275" t="s">
        <v>102</v>
      </c>
      <c r="L275" s="92">
        <v>3.49E-2</v>
      </c>
      <c r="M275" s="92">
        <v>4.53E-2</v>
      </c>
      <c r="N275" s="87">
        <v>16550.29</v>
      </c>
      <c r="O275" s="87">
        <v>98.33</v>
      </c>
      <c r="P275" s="87">
        <v>16.273900157</v>
      </c>
      <c r="Q275" s="92">
        <v>2.0000000000000001E-4</v>
      </c>
      <c r="R275" s="92">
        <v>0</v>
      </c>
      <c r="W275" s="95"/>
    </row>
    <row r="276" spans="1:23">
      <c r="A276" s="102"/>
      <c r="B276" t="s">
        <v>2838</v>
      </c>
      <c r="C276" t="s">
        <v>2034</v>
      </c>
      <c r="D276" s="102">
        <v>9277</v>
      </c>
      <c r="E276"/>
      <c r="F276" t="s">
        <v>673</v>
      </c>
      <c r="G276" s="89">
        <v>44858</v>
      </c>
      <c r="H276" t="s">
        <v>149</v>
      </c>
      <c r="I276" s="87">
        <v>5.57</v>
      </c>
      <c r="J276" t="s">
        <v>696</v>
      </c>
      <c r="K276" t="s">
        <v>102</v>
      </c>
      <c r="L276" s="92">
        <v>3.49E-2</v>
      </c>
      <c r="M276" s="92">
        <v>4.5499999999999999E-2</v>
      </c>
      <c r="N276" s="87">
        <v>20698.93</v>
      </c>
      <c r="O276" s="87">
        <v>98.35</v>
      </c>
      <c r="P276" s="87">
        <v>20.357397655</v>
      </c>
      <c r="Q276" s="92">
        <v>2.9999999999999997E-4</v>
      </c>
      <c r="R276" s="92">
        <v>0</v>
      </c>
      <c r="W276" s="95"/>
    </row>
    <row r="277" spans="1:23">
      <c r="A277" s="102"/>
      <c r="B277" t="s">
        <v>2838</v>
      </c>
      <c r="C277" t="s">
        <v>2034</v>
      </c>
      <c r="D277" s="102">
        <v>9278</v>
      </c>
      <c r="E277"/>
      <c r="F277" t="s">
        <v>673</v>
      </c>
      <c r="G277" s="89">
        <v>44858</v>
      </c>
      <c r="H277" t="s">
        <v>149</v>
      </c>
      <c r="I277" s="87">
        <v>5.6</v>
      </c>
      <c r="J277" t="s">
        <v>696</v>
      </c>
      <c r="K277" t="s">
        <v>102</v>
      </c>
      <c r="L277" s="92">
        <v>3.49E-2</v>
      </c>
      <c r="M277" s="92">
        <v>4.5400000000000003E-2</v>
      </c>
      <c r="N277" s="87">
        <v>25185.72</v>
      </c>
      <c r="O277" s="87">
        <v>98.35</v>
      </c>
      <c r="P277" s="87">
        <v>24.770155620000001</v>
      </c>
      <c r="Q277" s="92">
        <v>4.0000000000000002E-4</v>
      </c>
      <c r="R277" s="92">
        <v>1E-4</v>
      </c>
      <c r="W277" s="95"/>
    </row>
    <row r="278" spans="1:23">
      <c r="A278" s="102"/>
      <c r="B278" t="s">
        <v>2838</v>
      </c>
      <c r="C278" t="s">
        <v>2034</v>
      </c>
      <c r="D278" s="102">
        <v>9279</v>
      </c>
      <c r="E278"/>
      <c r="F278" t="s">
        <v>673</v>
      </c>
      <c r="G278" s="89">
        <v>44858</v>
      </c>
      <c r="H278" t="s">
        <v>149</v>
      </c>
      <c r="I278" s="87">
        <v>5.77</v>
      </c>
      <c r="J278" t="s">
        <v>696</v>
      </c>
      <c r="K278" t="s">
        <v>102</v>
      </c>
      <c r="L278" s="92">
        <v>3.49E-2</v>
      </c>
      <c r="M278" s="92">
        <v>4.5199999999999997E-2</v>
      </c>
      <c r="N278" s="87">
        <v>14980.15</v>
      </c>
      <c r="O278" s="87">
        <v>98.32</v>
      </c>
      <c r="P278" s="87">
        <v>14.72848348</v>
      </c>
      <c r="Q278" s="92">
        <v>2.0000000000000001E-4</v>
      </c>
      <c r="R278" s="92">
        <v>0</v>
      </c>
      <c r="W278" s="95"/>
    </row>
    <row r="279" spans="1:23">
      <c r="A279" s="102"/>
      <c r="B279" t="s">
        <v>2840</v>
      </c>
      <c r="C279" t="s">
        <v>2031</v>
      </c>
      <c r="D279" s="102">
        <v>9637</v>
      </c>
      <c r="E279"/>
      <c r="F279" t="s">
        <v>673</v>
      </c>
      <c r="G279" s="89">
        <v>45104</v>
      </c>
      <c r="H279" t="s">
        <v>149</v>
      </c>
      <c r="I279" s="87">
        <v>2.4900000000000002</v>
      </c>
      <c r="J279" t="s">
        <v>342</v>
      </c>
      <c r="K279" t="s">
        <v>102</v>
      </c>
      <c r="L279" s="92">
        <v>5.2200000000000003E-2</v>
      </c>
      <c r="M279" s="92">
        <v>6.0600000000000001E-2</v>
      </c>
      <c r="N279" s="87">
        <v>161311.1</v>
      </c>
      <c r="O279" s="87">
        <v>100.32</v>
      </c>
      <c r="P279" s="87">
        <v>161.82729552000001</v>
      </c>
      <c r="Q279" s="92">
        <v>2.3E-3</v>
      </c>
      <c r="R279" s="92">
        <v>2.9999999999999997E-4</v>
      </c>
      <c r="W279" s="95"/>
    </row>
    <row r="280" spans="1:23">
      <c r="A280" s="102"/>
      <c r="B280" t="s">
        <v>2844</v>
      </c>
      <c r="C280" t="s">
        <v>2031</v>
      </c>
      <c r="D280" s="102">
        <v>9577</v>
      </c>
      <c r="E280"/>
      <c r="F280" t="s">
        <v>673</v>
      </c>
      <c r="G280" s="89">
        <v>45063</v>
      </c>
      <c r="H280" t="s">
        <v>149</v>
      </c>
      <c r="I280" s="87">
        <v>3.58</v>
      </c>
      <c r="J280" t="s">
        <v>342</v>
      </c>
      <c r="K280" t="s">
        <v>102</v>
      </c>
      <c r="L280" s="92">
        <v>4.4299999999999999E-2</v>
      </c>
      <c r="M280" s="92">
        <v>4.53E-2</v>
      </c>
      <c r="N280" s="87">
        <v>241966.65</v>
      </c>
      <c r="O280" s="87">
        <v>101.37</v>
      </c>
      <c r="P280" s="87">
        <v>245.28159310500001</v>
      </c>
      <c r="Q280" s="92">
        <v>3.5000000000000001E-3</v>
      </c>
      <c r="R280" s="92">
        <v>5.0000000000000001E-4</v>
      </c>
      <c r="W280" s="95"/>
    </row>
    <row r="281" spans="1:23">
      <c r="A281" s="102"/>
      <c r="B281" t="s">
        <v>2894</v>
      </c>
      <c r="C281" t="s">
        <v>2034</v>
      </c>
      <c r="D281" s="102">
        <v>508309</v>
      </c>
      <c r="E281"/>
      <c r="F281" t="s">
        <v>923</v>
      </c>
      <c r="G281" s="89">
        <v>43185</v>
      </c>
      <c r="H281" t="s">
        <v>2044</v>
      </c>
      <c r="I281" s="87">
        <v>3.8</v>
      </c>
      <c r="J281" t="s">
        <v>930</v>
      </c>
      <c r="K281" t="s">
        <v>116</v>
      </c>
      <c r="L281" s="92">
        <v>4.2200000000000001E-2</v>
      </c>
      <c r="M281" s="92">
        <v>7.9600000000000004E-2</v>
      </c>
      <c r="N281" s="87">
        <v>78481.83</v>
      </c>
      <c r="O281" s="87">
        <v>88.150000000000219</v>
      </c>
      <c r="P281" s="87">
        <v>197.548438995548</v>
      </c>
      <c r="Q281" s="92">
        <v>2.8E-3</v>
      </c>
      <c r="R281" s="92">
        <v>4.0000000000000002E-4</v>
      </c>
      <c r="W281" s="95"/>
    </row>
    <row r="282" spans="1:23">
      <c r="A282" s="102"/>
      <c r="B282" t="s">
        <v>2896</v>
      </c>
      <c r="C282" t="s">
        <v>2034</v>
      </c>
      <c r="D282" s="102">
        <v>6826</v>
      </c>
      <c r="E282"/>
      <c r="F282" t="s">
        <v>2921</v>
      </c>
      <c r="G282" s="89">
        <v>43550</v>
      </c>
      <c r="H282" t="s">
        <v>209</v>
      </c>
      <c r="I282" s="87">
        <v>1.93</v>
      </c>
      <c r="J282" t="s">
        <v>930</v>
      </c>
      <c r="K282" t="s">
        <v>106</v>
      </c>
      <c r="L282" s="92">
        <v>8.4199999999999997E-2</v>
      </c>
      <c r="M282" s="92">
        <v>8.5500000000000007E-2</v>
      </c>
      <c r="N282" s="87">
        <v>124512.94</v>
      </c>
      <c r="O282" s="87">
        <v>102.75</v>
      </c>
      <c r="P282" s="87">
        <v>492.42968947665003</v>
      </c>
      <c r="Q282" s="92">
        <v>7.1000000000000004E-3</v>
      </c>
      <c r="R282" s="92">
        <v>1.1000000000000001E-3</v>
      </c>
      <c r="W282" s="95"/>
    </row>
    <row r="283" spans="1:23">
      <c r="A283" s="102"/>
      <c r="B283" t="s">
        <v>2895</v>
      </c>
      <c r="C283" t="s">
        <v>2034</v>
      </c>
      <c r="D283" s="102">
        <v>6528</v>
      </c>
      <c r="E283"/>
      <c r="F283" t="s">
        <v>2921</v>
      </c>
      <c r="G283" s="89">
        <v>43373</v>
      </c>
      <c r="H283" t="s">
        <v>209</v>
      </c>
      <c r="I283" s="87">
        <v>4.3</v>
      </c>
      <c r="J283" t="s">
        <v>930</v>
      </c>
      <c r="K283" t="s">
        <v>113</v>
      </c>
      <c r="L283" s="92">
        <v>3.0300000000000001E-2</v>
      </c>
      <c r="M283" s="92">
        <v>7.8600000000000003E-2</v>
      </c>
      <c r="N283" s="87">
        <v>213288.33</v>
      </c>
      <c r="O283" s="87">
        <v>83.979999999999976</v>
      </c>
      <c r="P283" s="87">
        <v>841.91557167166002</v>
      </c>
      <c r="Q283" s="92">
        <v>1.21E-2</v>
      </c>
      <c r="R283" s="92">
        <v>1.8E-3</v>
      </c>
      <c r="W283" s="95"/>
    </row>
    <row r="284" spans="1:23">
      <c r="A284" s="102"/>
      <c r="B284" t="s">
        <v>2853</v>
      </c>
      <c r="C284" t="s">
        <v>2034</v>
      </c>
      <c r="D284" s="102">
        <v>8860</v>
      </c>
      <c r="E284"/>
      <c r="F284" t="s">
        <v>2921</v>
      </c>
      <c r="G284" s="89">
        <v>44585</v>
      </c>
      <c r="H284" t="s">
        <v>209</v>
      </c>
      <c r="I284" s="87">
        <v>2.34</v>
      </c>
      <c r="J284" t="s">
        <v>1049</v>
      </c>
      <c r="K284" t="s">
        <v>110</v>
      </c>
      <c r="L284" s="92">
        <v>6.1100000000000002E-2</v>
      </c>
      <c r="M284" s="92">
        <v>7.0199999999999999E-2</v>
      </c>
      <c r="N284" s="87">
        <v>12861.87</v>
      </c>
      <c r="O284" s="87">
        <v>102.2</v>
      </c>
      <c r="P284" s="87">
        <v>53.335152350549997</v>
      </c>
      <c r="Q284" s="92">
        <v>8.0000000000000004E-4</v>
      </c>
      <c r="R284" s="92">
        <v>1E-4</v>
      </c>
      <c r="W284" s="95"/>
    </row>
    <row r="285" spans="1:23">
      <c r="A285" s="102"/>
      <c r="B285" t="s">
        <v>2853</v>
      </c>
      <c r="C285" t="s">
        <v>2034</v>
      </c>
      <c r="D285" s="102">
        <v>8918</v>
      </c>
      <c r="E285"/>
      <c r="F285" t="s">
        <v>2921</v>
      </c>
      <c r="G285" s="89">
        <v>44553</v>
      </c>
      <c r="H285" t="s">
        <v>209</v>
      </c>
      <c r="I285" s="87">
        <v>2.34</v>
      </c>
      <c r="J285" t="s">
        <v>1049</v>
      </c>
      <c r="K285" t="s">
        <v>110</v>
      </c>
      <c r="L285" s="92">
        <v>6.1100000000000002E-2</v>
      </c>
      <c r="M285" s="92">
        <v>7.0400000000000004E-2</v>
      </c>
      <c r="N285" s="87">
        <v>1624.66</v>
      </c>
      <c r="O285" s="87">
        <v>102.15</v>
      </c>
      <c r="P285" s="87">
        <v>6.7337871959250002</v>
      </c>
      <c r="Q285" s="92">
        <v>1E-4</v>
      </c>
      <c r="R285" s="92">
        <v>0</v>
      </c>
      <c r="W285" s="95"/>
    </row>
    <row r="286" spans="1:23">
      <c r="A286" s="102"/>
      <c r="B286" t="s">
        <v>2853</v>
      </c>
      <c r="C286" t="s">
        <v>2034</v>
      </c>
      <c r="D286" s="102">
        <v>9037</v>
      </c>
      <c r="E286"/>
      <c r="F286" t="s">
        <v>2921</v>
      </c>
      <c r="G286" s="89">
        <v>44671</v>
      </c>
      <c r="H286" t="s">
        <v>209</v>
      </c>
      <c r="I286" s="87">
        <v>2.34</v>
      </c>
      <c r="J286" t="s">
        <v>1049</v>
      </c>
      <c r="K286" t="s">
        <v>110</v>
      </c>
      <c r="L286" s="92">
        <v>6.1100000000000002E-2</v>
      </c>
      <c r="M286" s="92">
        <v>7.0199999999999999E-2</v>
      </c>
      <c r="N286" s="87">
        <v>1015.41</v>
      </c>
      <c r="O286" s="87">
        <v>102.2</v>
      </c>
      <c r="P286" s="87">
        <v>4.2106666486500002</v>
      </c>
      <c r="Q286" s="92">
        <v>1E-4</v>
      </c>
      <c r="R286" s="92">
        <v>0</v>
      </c>
      <c r="W286" s="95"/>
    </row>
    <row r="287" spans="1:23">
      <c r="A287" s="102"/>
      <c r="B287" t="s">
        <v>2853</v>
      </c>
      <c r="C287" t="s">
        <v>2034</v>
      </c>
      <c r="D287" s="102">
        <v>9130</v>
      </c>
      <c r="E287"/>
      <c r="F287" t="s">
        <v>2921</v>
      </c>
      <c r="G287" s="89">
        <v>44742</v>
      </c>
      <c r="H287" t="s">
        <v>209</v>
      </c>
      <c r="I287" s="87">
        <v>2.34</v>
      </c>
      <c r="J287" t="s">
        <v>1049</v>
      </c>
      <c r="K287" t="s">
        <v>110</v>
      </c>
      <c r="L287" s="92">
        <v>6.1100000000000002E-2</v>
      </c>
      <c r="M287" s="92">
        <v>7.0199999999999999E-2</v>
      </c>
      <c r="N287" s="87">
        <v>6092.47</v>
      </c>
      <c r="O287" s="87">
        <v>102.2</v>
      </c>
      <c r="P287" s="87">
        <v>25.264041359549999</v>
      </c>
      <c r="Q287" s="92">
        <v>4.0000000000000002E-4</v>
      </c>
      <c r="R287" s="92">
        <v>1E-4</v>
      </c>
      <c r="W287" s="95"/>
    </row>
    <row r="288" spans="1:23">
      <c r="A288" s="102"/>
      <c r="B288" t="s">
        <v>2853</v>
      </c>
      <c r="C288" t="s">
        <v>2034</v>
      </c>
      <c r="D288" s="102">
        <v>8829</v>
      </c>
      <c r="E288"/>
      <c r="F288" t="s">
        <v>2921</v>
      </c>
      <c r="G288" s="89">
        <v>44553</v>
      </c>
      <c r="H288" t="s">
        <v>209</v>
      </c>
      <c r="I288" s="87">
        <v>2.34</v>
      </c>
      <c r="J288" t="s">
        <v>1049</v>
      </c>
      <c r="K288" t="s">
        <v>110</v>
      </c>
      <c r="L288" s="92">
        <v>6.1199999999999997E-2</v>
      </c>
      <c r="M288" s="92">
        <v>6.9900000000000004E-2</v>
      </c>
      <c r="N288" s="87">
        <v>122864.75</v>
      </c>
      <c r="O288" s="87">
        <v>102.2</v>
      </c>
      <c r="P288" s="87">
        <v>509.49124503374998</v>
      </c>
      <c r="Q288" s="92">
        <v>7.3000000000000001E-3</v>
      </c>
      <c r="R288" s="92">
        <v>1.1000000000000001E-3</v>
      </c>
      <c r="W288" s="95"/>
    </row>
    <row r="289" spans="1:23">
      <c r="A289" s="102"/>
      <c r="B289" t="s">
        <v>2856</v>
      </c>
      <c r="C289" t="s">
        <v>2031</v>
      </c>
      <c r="D289" s="102">
        <v>597852</v>
      </c>
      <c r="E289"/>
      <c r="F289" t="s">
        <v>2921</v>
      </c>
      <c r="G289" s="89"/>
      <c r="H289" t="s">
        <v>209</v>
      </c>
      <c r="I289" s="87">
        <v>0.01</v>
      </c>
      <c r="J289" t="s">
        <v>123</v>
      </c>
      <c r="K289" t="s">
        <v>102</v>
      </c>
      <c r="L289" s="92">
        <v>0</v>
      </c>
      <c r="M289" s="92">
        <v>1E-4</v>
      </c>
      <c r="N289" s="87">
        <v>-1355.47</v>
      </c>
      <c r="O289" s="87">
        <v>166.88372100000001</v>
      </c>
      <c r="P289" s="87">
        <v>-2.2620587730386998</v>
      </c>
      <c r="Q289" s="92">
        <v>0</v>
      </c>
      <c r="R289" s="92">
        <v>0</v>
      </c>
    </row>
    <row r="290" spans="1:23">
      <c r="A290" s="102"/>
      <c r="B290" t="s">
        <v>2834</v>
      </c>
      <c r="C290" t="s">
        <v>2034</v>
      </c>
      <c r="D290" s="102">
        <v>9295</v>
      </c>
      <c r="E290"/>
      <c r="F290" t="s">
        <v>2921</v>
      </c>
      <c r="G290" s="89">
        <v>44871</v>
      </c>
      <c r="H290" t="s">
        <v>209</v>
      </c>
      <c r="I290" s="87">
        <v>4.95</v>
      </c>
      <c r="J290" t="s">
        <v>342</v>
      </c>
      <c r="K290" t="s">
        <v>102</v>
      </c>
      <c r="L290" s="92">
        <v>0.05</v>
      </c>
      <c r="M290" s="92">
        <v>6.9900000000000004E-2</v>
      </c>
      <c r="N290" s="87">
        <v>244806.53</v>
      </c>
      <c r="O290" s="87">
        <v>95.31</v>
      </c>
      <c r="P290" s="87">
        <v>233.325103743</v>
      </c>
      <c r="Q290" s="92">
        <v>3.3999999999999998E-3</v>
      </c>
      <c r="R290" s="92">
        <v>5.0000000000000001E-4</v>
      </c>
      <c r="W290" s="95"/>
    </row>
    <row r="291" spans="1:23">
      <c r="A291" s="102"/>
      <c r="B291" t="s">
        <v>2834</v>
      </c>
      <c r="C291" t="s">
        <v>2034</v>
      </c>
      <c r="D291" s="102">
        <v>9475</v>
      </c>
      <c r="E291"/>
      <c r="F291" t="s">
        <v>2921</v>
      </c>
      <c r="G291" s="89">
        <v>44969</v>
      </c>
      <c r="H291" t="s">
        <v>209</v>
      </c>
      <c r="I291" s="87">
        <v>4.95</v>
      </c>
      <c r="J291" t="s">
        <v>342</v>
      </c>
      <c r="K291" t="s">
        <v>102</v>
      </c>
      <c r="L291" s="92">
        <v>0.05</v>
      </c>
      <c r="M291" s="92">
        <v>6.6600000000000006E-2</v>
      </c>
      <c r="N291" s="87">
        <v>173907.15</v>
      </c>
      <c r="O291" s="87">
        <v>96.02</v>
      </c>
      <c r="P291" s="87">
        <v>166.98564543000001</v>
      </c>
      <c r="Q291" s="92">
        <v>2.3999999999999998E-3</v>
      </c>
      <c r="R291" s="92">
        <v>4.0000000000000002E-4</v>
      </c>
      <c r="W291" s="95"/>
    </row>
    <row r="292" spans="1:23">
      <c r="A292" s="102"/>
      <c r="B292" t="s">
        <v>2834</v>
      </c>
      <c r="C292" t="s">
        <v>2034</v>
      </c>
      <c r="D292" s="102">
        <v>9535</v>
      </c>
      <c r="E292"/>
      <c r="F292" t="s">
        <v>2921</v>
      </c>
      <c r="G292" s="89">
        <v>45018</v>
      </c>
      <c r="H292" t="s">
        <v>209</v>
      </c>
      <c r="I292" s="87">
        <v>4.95</v>
      </c>
      <c r="J292" t="s">
        <v>342</v>
      </c>
      <c r="K292" t="s">
        <v>102</v>
      </c>
      <c r="L292" s="92">
        <v>0.05</v>
      </c>
      <c r="M292" s="92">
        <v>4.2999999999999997E-2</v>
      </c>
      <c r="N292" s="87">
        <v>83213.149999999994</v>
      </c>
      <c r="O292" s="87">
        <v>106.38</v>
      </c>
      <c r="P292" s="87">
        <v>88.522148970000003</v>
      </c>
      <c r="Q292" s="92">
        <v>1.2999999999999999E-3</v>
      </c>
      <c r="R292" s="92">
        <v>2.0000000000000001E-4</v>
      </c>
      <c r="W292" s="95"/>
    </row>
    <row r="293" spans="1:23">
      <c r="A293" s="102"/>
      <c r="B293" t="s">
        <v>2834</v>
      </c>
      <c r="C293" t="s">
        <v>2034</v>
      </c>
      <c r="D293" s="102">
        <v>9641</v>
      </c>
      <c r="E293"/>
      <c r="F293" t="s">
        <v>2921</v>
      </c>
      <c r="G293" s="89">
        <v>45109</v>
      </c>
      <c r="H293" t="s">
        <v>209</v>
      </c>
      <c r="I293" s="87">
        <v>4.95</v>
      </c>
      <c r="J293" t="s">
        <v>342</v>
      </c>
      <c r="K293" t="s">
        <v>102</v>
      </c>
      <c r="L293" s="92">
        <v>0.05</v>
      </c>
      <c r="M293" s="92">
        <v>5.2200000000000003E-2</v>
      </c>
      <c r="N293" s="87">
        <v>75183.45</v>
      </c>
      <c r="O293" s="87">
        <v>100.42</v>
      </c>
      <c r="P293" s="87">
        <v>75.499220489999999</v>
      </c>
      <c r="Q293" s="92">
        <v>1.1000000000000001E-3</v>
      </c>
      <c r="R293" s="92">
        <v>2.0000000000000001E-4</v>
      </c>
      <c r="W293" s="95"/>
    </row>
    <row r="294" spans="1:23">
      <c r="A294" s="102"/>
      <c r="B294" t="s">
        <v>2856</v>
      </c>
      <c r="C294" t="s">
        <v>2031</v>
      </c>
      <c r="D294" s="102">
        <v>7330</v>
      </c>
      <c r="E294"/>
      <c r="F294" t="s">
        <v>2921</v>
      </c>
      <c r="G294" s="89"/>
      <c r="H294" t="s">
        <v>209</v>
      </c>
      <c r="I294" s="87">
        <v>0.01</v>
      </c>
      <c r="J294" t="s">
        <v>123</v>
      </c>
      <c r="K294" t="s">
        <v>102</v>
      </c>
      <c r="L294" s="92">
        <v>0</v>
      </c>
      <c r="M294" s="92">
        <v>1E-4</v>
      </c>
      <c r="N294" s="87">
        <v>-50.32</v>
      </c>
      <c r="O294" s="87">
        <v>100</v>
      </c>
      <c r="P294" s="87">
        <v>-5.0319999999999997E-2</v>
      </c>
      <c r="Q294" s="92">
        <v>0</v>
      </c>
      <c r="R294" s="92">
        <v>0</v>
      </c>
    </row>
    <row r="295" spans="1:23">
      <c r="A295" s="102"/>
      <c r="B295" t="s">
        <v>2856</v>
      </c>
      <c r="C295" t="s">
        <v>2031</v>
      </c>
      <c r="D295" s="102">
        <v>7329</v>
      </c>
      <c r="E295"/>
      <c r="F295" t="s">
        <v>2921</v>
      </c>
      <c r="G295" s="89"/>
      <c r="H295" t="s">
        <v>209</v>
      </c>
      <c r="I295" s="87">
        <v>0.01</v>
      </c>
      <c r="J295" t="s">
        <v>123</v>
      </c>
      <c r="K295" t="s">
        <v>102</v>
      </c>
      <c r="L295" s="92">
        <v>0</v>
      </c>
      <c r="M295" s="92">
        <v>1E-4</v>
      </c>
      <c r="N295" s="87">
        <v>-93.66</v>
      </c>
      <c r="O295" s="87">
        <v>100</v>
      </c>
      <c r="P295" s="87">
        <v>-9.3659999999999993E-2</v>
      </c>
      <c r="Q295" s="92">
        <v>0</v>
      </c>
      <c r="R295" s="92">
        <v>0</v>
      </c>
    </row>
    <row r="296" spans="1:23">
      <c r="A296" s="102"/>
      <c r="B296" t="s">
        <v>2833</v>
      </c>
      <c r="C296" t="s">
        <v>2034</v>
      </c>
      <c r="D296" s="102">
        <v>908395120</v>
      </c>
      <c r="E296"/>
      <c r="F296" t="s">
        <v>2921</v>
      </c>
      <c r="G296" s="89">
        <v>41893</v>
      </c>
      <c r="H296" t="s">
        <v>209</v>
      </c>
      <c r="I296" s="87">
        <v>5.68</v>
      </c>
      <c r="J296" t="s">
        <v>696</v>
      </c>
      <c r="K296" t="s">
        <v>102</v>
      </c>
      <c r="L296" s="92">
        <v>4.4999999999999998E-2</v>
      </c>
      <c r="M296" s="92">
        <v>8.7099999999999997E-2</v>
      </c>
      <c r="N296" s="87">
        <v>11952.78</v>
      </c>
      <c r="O296" s="87">
        <v>87.97</v>
      </c>
      <c r="P296" s="87">
        <v>10.514860565999999</v>
      </c>
      <c r="Q296" s="92">
        <v>2.0000000000000001E-4</v>
      </c>
      <c r="R296" s="92">
        <v>0</v>
      </c>
    </row>
    <row r="297" spans="1:23">
      <c r="A297" s="102"/>
      <c r="B297" t="s">
        <v>2833</v>
      </c>
      <c r="C297" t="s">
        <v>2034</v>
      </c>
      <c r="D297" s="102">
        <v>4314</v>
      </c>
      <c r="E297"/>
      <c r="F297" t="s">
        <v>2921</v>
      </c>
      <c r="G297" s="89">
        <v>42151</v>
      </c>
      <c r="H297" t="s">
        <v>209</v>
      </c>
      <c r="I297" s="87">
        <v>5.68</v>
      </c>
      <c r="J297" t="s">
        <v>696</v>
      </c>
      <c r="K297" t="s">
        <v>102</v>
      </c>
      <c r="L297" s="92">
        <v>4.4999999999999998E-2</v>
      </c>
      <c r="M297" s="92">
        <v>8.7099999999999997E-2</v>
      </c>
      <c r="N297" s="87">
        <v>43773.11</v>
      </c>
      <c r="O297" s="87">
        <v>88.85</v>
      </c>
      <c r="P297" s="87">
        <v>38.892408234999998</v>
      </c>
      <c r="Q297" s="92">
        <v>5.9999999999999995E-4</v>
      </c>
      <c r="R297" s="92">
        <v>1E-4</v>
      </c>
      <c r="W297" s="95"/>
    </row>
    <row r="298" spans="1:23">
      <c r="A298" s="102"/>
      <c r="B298" t="s">
        <v>2833</v>
      </c>
      <c r="C298" t="s">
        <v>2034</v>
      </c>
      <c r="D298" s="102">
        <v>443656</v>
      </c>
      <c r="E298"/>
      <c r="F298" t="s">
        <v>2921</v>
      </c>
      <c r="G298" s="89">
        <v>42625</v>
      </c>
      <c r="H298" t="s">
        <v>209</v>
      </c>
      <c r="I298" s="87">
        <v>5.68</v>
      </c>
      <c r="J298" t="s">
        <v>696</v>
      </c>
      <c r="K298" t="s">
        <v>102</v>
      </c>
      <c r="L298" s="92">
        <v>4.4999999999999998E-2</v>
      </c>
      <c r="M298" s="92">
        <v>8.7099999999999997E-2</v>
      </c>
      <c r="N298" s="87">
        <v>16964.96</v>
      </c>
      <c r="O298" s="87">
        <v>88.75</v>
      </c>
      <c r="P298" s="87">
        <v>15.056402</v>
      </c>
      <c r="Q298" s="92">
        <v>2.0000000000000001E-4</v>
      </c>
      <c r="R298" s="92">
        <v>0</v>
      </c>
      <c r="W298" s="95"/>
    </row>
    <row r="299" spans="1:23">
      <c r="A299" s="102"/>
      <c r="B299" t="s">
        <v>2833</v>
      </c>
      <c r="C299" t="s">
        <v>2034</v>
      </c>
      <c r="D299" s="102">
        <v>908395160</v>
      </c>
      <c r="E299"/>
      <c r="F299" t="s">
        <v>2921</v>
      </c>
      <c r="G299" s="89">
        <v>42263</v>
      </c>
      <c r="H299" t="s">
        <v>209</v>
      </c>
      <c r="I299" s="87">
        <v>5.68</v>
      </c>
      <c r="J299" t="s">
        <v>696</v>
      </c>
      <c r="K299" t="s">
        <v>102</v>
      </c>
      <c r="L299" s="92">
        <v>4.4999999999999998E-2</v>
      </c>
      <c r="M299" s="92">
        <v>8.7099999999999997E-2</v>
      </c>
      <c r="N299" s="87">
        <v>21886.25</v>
      </c>
      <c r="O299" s="87">
        <v>88.22</v>
      </c>
      <c r="P299" s="87">
        <v>19.308049749999999</v>
      </c>
      <c r="Q299" s="92">
        <v>2.9999999999999997E-4</v>
      </c>
      <c r="R299" s="92">
        <v>0</v>
      </c>
    </row>
    <row r="300" spans="1:23">
      <c r="A300" s="102"/>
      <c r="B300" t="s">
        <v>2833</v>
      </c>
      <c r="C300" t="s">
        <v>2034</v>
      </c>
      <c r="D300" s="102">
        <v>384577</v>
      </c>
      <c r="E300"/>
      <c r="F300" t="s">
        <v>2921</v>
      </c>
      <c r="G300" s="89">
        <v>42166</v>
      </c>
      <c r="H300" t="s">
        <v>209</v>
      </c>
      <c r="I300" s="87">
        <v>5.68</v>
      </c>
      <c r="J300" t="s">
        <v>696</v>
      </c>
      <c r="K300" t="s">
        <v>102</v>
      </c>
      <c r="L300" s="92">
        <v>4.4999999999999998E-2</v>
      </c>
      <c r="M300" s="92">
        <v>8.7099999999999997E-2</v>
      </c>
      <c r="N300" s="87">
        <v>41185.68</v>
      </c>
      <c r="O300" s="87">
        <v>88.85</v>
      </c>
      <c r="P300" s="87">
        <v>36.593476680000002</v>
      </c>
      <c r="Q300" s="92">
        <v>5.0000000000000001E-4</v>
      </c>
      <c r="R300" s="92">
        <v>1E-4</v>
      </c>
      <c r="W300" s="95"/>
    </row>
    <row r="301" spans="1:23">
      <c r="A301" s="102"/>
      <c r="B301" t="s">
        <v>2833</v>
      </c>
      <c r="C301" t="s">
        <v>2034</v>
      </c>
      <c r="D301" s="102">
        <v>403836</v>
      </c>
      <c r="E301"/>
      <c r="F301" t="s">
        <v>2921</v>
      </c>
      <c r="G301" s="89">
        <v>42348</v>
      </c>
      <c r="H301" t="s">
        <v>209</v>
      </c>
      <c r="I301" s="87">
        <v>5.68</v>
      </c>
      <c r="J301" t="s">
        <v>696</v>
      </c>
      <c r="K301" t="s">
        <v>102</v>
      </c>
      <c r="L301" s="92">
        <v>4.4999999999999998E-2</v>
      </c>
      <c r="M301" s="92">
        <v>8.7099999999999997E-2</v>
      </c>
      <c r="N301" s="87">
        <v>37900.15</v>
      </c>
      <c r="O301" s="87">
        <v>88.67</v>
      </c>
      <c r="P301" s="87">
        <v>33.606063005000003</v>
      </c>
      <c r="Q301" s="92">
        <v>5.0000000000000001E-4</v>
      </c>
      <c r="R301" s="92">
        <v>1E-4</v>
      </c>
      <c r="W301" s="95"/>
    </row>
    <row r="302" spans="1:23">
      <c r="A302" s="102"/>
      <c r="B302" t="s">
        <v>2833</v>
      </c>
      <c r="C302" t="s">
        <v>2034</v>
      </c>
      <c r="D302" s="102">
        <v>415814</v>
      </c>
      <c r="E302"/>
      <c r="F302" t="s">
        <v>2921</v>
      </c>
      <c r="G302" s="89">
        <v>42439</v>
      </c>
      <c r="H302" t="s">
        <v>209</v>
      </c>
      <c r="I302" s="87">
        <v>5.68</v>
      </c>
      <c r="J302" t="s">
        <v>696</v>
      </c>
      <c r="K302" t="s">
        <v>102</v>
      </c>
      <c r="L302" s="92">
        <v>4.4999999999999998E-2</v>
      </c>
      <c r="M302" s="92">
        <v>8.7099999999999997E-2</v>
      </c>
      <c r="N302" s="87">
        <v>45013.46</v>
      </c>
      <c r="O302" s="87">
        <v>89.57</v>
      </c>
      <c r="P302" s="87">
        <v>40.318556121999997</v>
      </c>
      <c r="Q302" s="92">
        <v>5.9999999999999995E-4</v>
      </c>
      <c r="R302" s="92">
        <v>1E-4</v>
      </c>
      <c r="W302" s="95"/>
    </row>
    <row r="303" spans="1:23">
      <c r="A303" s="102"/>
      <c r="B303" t="s">
        <v>2833</v>
      </c>
      <c r="C303" t="s">
        <v>2034</v>
      </c>
      <c r="D303" s="102">
        <v>433981</v>
      </c>
      <c r="E303"/>
      <c r="F303" t="s">
        <v>2921</v>
      </c>
      <c r="G303" s="89">
        <v>42549</v>
      </c>
      <c r="H303" t="s">
        <v>209</v>
      </c>
      <c r="I303" s="87">
        <v>5.69</v>
      </c>
      <c r="J303" t="s">
        <v>696</v>
      </c>
      <c r="K303" t="s">
        <v>102</v>
      </c>
      <c r="L303" s="92">
        <v>4.4999999999999998E-2</v>
      </c>
      <c r="M303" s="92">
        <v>8.5900000000000004E-2</v>
      </c>
      <c r="N303" s="87">
        <v>31661.94</v>
      </c>
      <c r="O303" s="87">
        <v>89.95</v>
      </c>
      <c r="P303" s="87">
        <v>28.479915030000001</v>
      </c>
      <c r="Q303" s="92">
        <v>4.0000000000000002E-4</v>
      </c>
      <c r="R303" s="92">
        <v>1E-4</v>
      </c>
      <c r="W303" s="95"/>
    </row>
    <row r="304" spans="1:23">
      <c r="A304" s="102"/>
      <c r="B304" t="s">
        <v>2833</v>
      </c>
      <c r="C304" t="s">
        <v>2034</v>
      </c>
      <c r="D304" s="102">
        <v>482977</v>
      </c>
      <c r="E304"/>
      <c r="F304" t="s">
        <v>2921</v>
      </c>
      <c r="G304" s="89">
        <v>42989</v>
      </c>
      <c r="H304" t="s">
        <v>209</v>
      </c>
      <c r="I304" s="87">
        <v>5.68</v>
      </c>
      <c r="J304" t="s">
        <v>696</v>
      </c>
      <c r="K304" t="s">
        <v>102</v>
      </c>
      <c r="L304" s="92">
        <v>4.4999999999999998E-2</v>
      </c>
      <c r="M304" s="92">
        <v>8.7099999999999997E-2</v>
      </c>
      <c r="N304" s="87">
        <v>19494.509999999998</v>
      </c>
      <c r="O304" s="87">
        <v>89.38</v>
      </c>
      <c r="P304" s="87">
        <v>17.424193037999999</v>
      </c>
      <c r="Q304" s="92">
        <v>2.9999999999999997E-4</v>
      </c>
      <c r="R304" s="92">
        <v>0</v>
      </c>
      <c r="W304" s="95"/>
    </row>
    <row r="305" spans="1:23">
      <c r="A305" s="102"/>
      <c r="B305" t="s">
        <v>2833</v>
      </c>
      <c r="C305" t="s">
        <v>2034</v>
      </c>
      <c r="D305" s="102">
        <v>491620</v>
      </c>
      <c r="E305"/>
      <c r="F305" t="s">
        <v>2921</v>
      </c>
      <c r="G305" s="89">
        <v>43080</v>
      </c>
      <c r="H305" t="s">
        <v>209</v>
      </c>
      <c r="I305" s="87">
        <v>5.68</v>
      </c>
      <c r="J305" t="s">
        <v>696</v>
      </c>
      <c r="K305" t="s">
        <v>102</v>
      </c>
      <c r="L305" s="92">
        <v>4.4999999999999998E-2</v>
      </c>
      <c r="M305" s="92">
        <v>8.7099999999999997E-2</v>
      </c>
      <c r="N305" s="87">
        <v>6040.07</v>
      </c>
      <c r="O305" s="87">
        <v>88.76</v>
      </c>
      <c r="P305" s="87">
        <v>5.3611661320000001</v>
      </c>
      <c r="Q305" s="92">
        <v>1E-4</v>
      </c>
      <c r="R305" s="92">
        <v>0</v>
      </c>
      <c r="W305" s="95"/>
    </row>
    <row r="306" spans="1:23">
      <c r="A306" s="102"/>
      <c r="B306" t="s">
        <v>2833</v>
      </c>
      <c r="C306" t="s">
        <v>2034</v>
      </c>
      <c r="D306" s="102">
        <v>505821</v>
      </c>
      <c r="E306"/>
      <c r="F306" t="s">
        <v>2921</v>
      </c>
      <c r="G306" s="89">
        <v>43171</v>
      </c>
      <c r="H306" t="s">
        <v>209</v>
      </c>
      <c r="I306" s="87">
        <v>5.57</v>
      </c>
      <c r="J306" t="s">
        <v>696</v>
      </c>
      <c r="K306" t="s">
        <v>102</v>
      </c>
      <c r="L306" s="92">
        <v>4.4999999999999998E-2</v>
      </c>
      <c r="M306" s="92">
        <v>8.7999999999999995E-2</v>
      </c>
      <c r="N306" s="87">
        <v>4513.05</v>
      </c>
      <c r="O306" s="87">
        <v>89.38</v>
      </c>
      <c r="P306" s="87">
        <v>4.03376409</v>
      </c>
      <c r="Q306" s="92">
        <v>1E-4</v>
      </c>
      <c r="R306" s="92">
        <v>0</v>
      </c>
      <c r="W306" s="95"/>
    </row>
    <row r="307" spans="1:23">
      <c r="A307" s="102"/>
      <c r="B307" t="s">
        <v>2833</v>
      </c>
      <c r="C307" t="s">
        <v>2034</v>
      </c>
      <c r="D307" s="102">
        <v>524544</v>
      </c>
      <c r="E307"/>
      <c r="F307" t="s">
        <v>2921</v>
      </c>
      <c r="G307" s="89">
        <v>43341</v>
      </c>
      <c r="H307" t="s">
        <v>209</v>
      </c>
      <c r="I307" s="87">
        <v>5.71</v>
      </c>
      <c r="J307" t="s">
        <v>696</v>
      </c>
      <c r="K307" t="s">
        <v>102</v>
      </c>
      <c r="L307" s="92">
        <v>4.4999999999999998E-2</v>
      </c>
      <c r="M307" s="92">
        <v>8.4500000000000006E-2</v>
      </c>
      <c r="N307" s="87">
        <v>11322.16</v>
      </c>
      <c r="O307" s="87">
        <v>89.38</v>
      </c>
      <c r="P307" s="87">
        <v>10.119746608</v>
      </c>
      <c r="Q307" s="92">
        <v>1E-4</v>
      </c>
      <c r="R307" s="92">
        <v>0</v>
      </c>
      <c r="W307" s="95"/>
    </row>
    <row r="308" spans="1:23">
      <c r="A308" s="102"/>
      <c r="B308" t="s">
        <v>2833</v>
      </c>
      <c r="C308" t="s">
        <v>2034</v>
      </c>
      <c r="D308" s="102">
        <v>77390</v>
      </c>
      <c r="E308"/>
      <c r="F308" t="s">
        <v>2921</v>
      </c>
      <c r="G308" s="89">
        <v>43990</v>
      </c>
      <c r="H308" t="s">
        <v>209</v>
      </c>
      <c r="I308" s="87">
        <v>5.68</v>
      </c>
      <c r="J308" t="s">
        <v>696</v>
      </c>
      <c r="K308" t="s">
        <v>102</v>
      </c>
      <c r="L308" s="92">
        <v>4.4999999999999998E-2</v>
      </c>
      <c r="M308" s="92">
        <v>8.7099999999999997E-2</v>
      </c>
      <c r="N308" s="87">
        <v>11677.53</v>
      </c>
      <c r="O308" s="87">
        <v>88.06</v>
      </c>
      <c r="P308" s="87">
        <v>10.283232918</v>
      </c>
      <c r="Q308" s="92">
        <v>1E-4</v>
      </c>
      <c r="R308" s="92">
        <v>0</v>
      </c>
      <c r="W308" s="95"/>
    </row>
    <row r="309" spans="1:23">
      <c r="A309" s="102"/>
      <c r="B309" t="s">
        <v>2833</v>
      </c>
      <c r="C309" t="s">
        <v>2034</v>
      </c>
      <c r="D309" s="102">
        <v>463236</v>
      </c>
      <c r="E309"/>
      <c r="F309" t="s">
        <v>2921</v>
      </c>
      <c r="G309" s="89">
        <v>42803</v>
      </c>
      <c r="H309" t="s">
        <v>209</v>
      </c>
      <c r="I309" s="87">
        <v>5.68</v>
      </c>
      <c r="J309" t="s">
        <v>696</v>
      </c>
      <c r="K309" t="s">
        <v>102</v>
      </c>
      <c r="L309" s="92">
        <v>4.4999999999999998E-2</v>
      </c>
      <c r="M309" s="92">
        <v>8.7099999999999997E-2</v>
      </c>
      <c r="N309" s="87">
        <v>82256.22</v>
      </c>
      <c r="O309" s="87">
        <v>89.48</v>
      </c>
      <c r="P309" s="87">
        <v>73.602865656000006</v>
      </c>
      <c r="Q309" s="92">
        <v>1.1000000000000001E-3</v>
      </c>
      <c r="R309" s="92">
        <v>2.0000000000000001E-4</v>
      </c>
      <c r="W309" s="95"/>
    </row>
    <row r="310" spans="1:23">
      <c r="A310" s="102"/>
      <c r="B310" t="s">
        <v>2833</v>
      </c>
      <c r="C310" t="s">
        <v>2034</v>
      </c>
      <c r="D310" s="102">
        <v>455012</v>
      </c>
      <c r="E310"/>
      <c r="F310" t="s">
        <v>2921</v>
      </c>
      <c r="G310" s="89">
        <v>42716</v>
      </c>
      <c r="H310" t="s">
        <v>209</v>
      </c>
      <c r="I310" s="87">
        <v>5.68</v>
      </c>
      <c r="J310" t="s">
        <v>696</v>
      </c>
      <c r="K310" t="s">
        <v>102</v>
      </c>
      <c r="L310" s="92">
        <v>4.4999999999999998E-2</v>
      </c>
      <c r="M310" s="92">
        <v>8.7099999999999997E-2</v>
      </c>
      <c r="N310" s="87">
        <v>12834.99</v>
      </c>
      <c r="O310" s="87">
        <v>88.94</v>
      </c>
      <c r="P310" s="87">
        <v>11.415440106</v>
      </c>
      <c r="Q310" s="92">
        <v>2.0000000000000001E-4</v>
      </c>
      <c r="R310" s="92">
        <v>0</v>
      </c>
      <c r="W310" s="95"/>
    </row>
    <row r="311" spans="1:23">
      <c r="A311" s="102"/>
      <c r="B311" t="s">
        <v>2833</v>
      </c>
      <c r="C311" t="s">
        <v>2034</v>
      </c>
      <c r="D311" s="102">
        <v>472334</v>
      </c>
      <c r="E311"/>
      <c r="F311" t="s">
        <v>2921</v>
      </c>
      <c r="G311" s="89">
        <v>42898</v>
      </c>
      <c r="H311" t="s">
        <v>209</v>
      </c>
      <c r="I311" s="87">
        <v>5.68</v>
      </c>
      <c r="J311" t="s">
        <v>696</v>
      </c>
      <c r="K311" t="s">
        <v>102</v>
      </c>
      <c r="L311" s="92">
        <v>4.4999999999999998E-2</v>
      </c>
      <c r="M311" s="92">
        <v>8.7099999999999997E-2</v>
      </c>
      <c r="N311" s="87">
        <v>15470.29</v>
      </c>
      <c r="O311" s="87">
        <v>89.03</v>
      </c>
      <c r="P311" s="87">
        <v>13.773199186999999</v>
      </c>
      <c r="Q311" s="92">
        <v>2.0000000000000001E-4</v>
      </c>
      <c r="R311" s="92">
        <v>0</v>
      </c>
      <c r="W311" s="95"/>
    </row>
    <row r="312" spans="1:23">
      <c r="A312" s="102"/>
      <c r="B312" t="s">
        <v>2833</v>
      </c>
      <c r="C312" t="s">
        <v>2034</v>
      </c>
      <c r="D312" s="102">
        <v>440022</v>
      </c>
      <c r="E312"/>
      <c r="F312" t="s">
        <v>2921</v>
      </c>
      <c r="G312" s="89">
        <v>42604</v>
      </c>
      <c r="H312" t="s">
        <v>209</v>
      </c>
      <c r="I312" s="87">
        <v>5.68</v>
      </c>
      <c r="J312" t="s">
        <v>696</v>
      </c>
      <c r="K312" t="s">
        <v>102</v>
      </c>
      <c r="L312" s="92">
        <v>4.4999999999999998E-2</v>
      </c>
      <c r="M312" s="92">
        <v>8.7099999999999997E-2</v>
      </c>
      <c r="N312" s="87">
        <v>41403.5</v>
      </c>
      <c r="O312" s="87">
        <v>88.75</v>
      </c>
      <c r="P312" s="87">
        <v>36.745606250000002</v>
      </c>
      <c r="Q312" s="92">
        <v>5.0000000000000001E-4</v>
      </c>
      <c r="R312" s="92">
        <v>1E-4</v>
      </c>
      <c r="W312" s="95"/>
    </row>
    <row r="313" spans="1:23">
      <c r="A313" s="102"/>
      <c r="B313" t="s">
        <v>2833</v>
      </c>
      <c r="C313" t="s">
        <v>2034</v>
      </c>
      <c r="D313" s="102">
        <v>345369</v>
      </c>
      <c r="E313"/>
      <c r="F313" t="s">
        <v>2921</v>
      </c>
      <c r="G313" s="89">
        <v>41816</v>
      </c>
      <c r="H313" t="s">
        <v>209</v>
      </c>
      <c r="I313" s="87">
        <v>5.68</v>
      </c>
      <c r="J313" t="s">
        <v>696</v>
      </c>
      <c r="K313" t="s">
        <v>102</v>
      </c>
      <c r="L313" s="92">
        <v>4.4999999999999998E-2</v>
      </c>
      <c r="M313" s="92">
        <v>8.7099999999999997E-2</v>
      </c>
      <c r="N313" s="87">
        <v>60924.52</v>
      </c>
      <c r="O313" s="87">
        <v>88.31</v>
      </c>
      <c r="P313" s="87">
        <v>53.802443611999998</v>
      </c>
      <c r="Q313" s="92">
        <v>8.0000000000000004E-4</v>
      </c>
      <c r="R313" s="92">
        <v>1E-4</v>
      </c>
      <c r="W313" s="95"/>
    </row>
    <row r="314" spans="1:23">
      <c r="B314" s="79" t="s">
        <v>2037</v>
      </c>
      <c r="G314" s="95"/>
      <c r="I314" s="81">
        <v>0</v>
      </c>
      <c r="M314" s="80">
        <v>0</v>
      </c>
      <c r="N314" s="81">
        <v>0</v>
      </c>
      <c r="P314" s="81">
        <v>0</v>
      </c>
      <c r="Q314" s="80">
        <v>0</v>
      </c>
      <c r="R314" s="80">
        <v>0</v>
      </c>
    </row>
    <row r="315" spans="1:23">
      <c r="A315" s="102"/>
      <c r="B315" t="s">
        <v>208</v>
      </c>
      <c r="D315" s="102">
        <v>0</v>
      </c>
      <c r="F315" t="s">
        <v>208</v>
      </c>
      <c r="G315" s="95"/>
      <c r="I315" s="87">
        <v>0</v>
      </c>
      <c r="J315" t="s">
        <v>208</v>
      </c>
      <c r="K315" t="s">
        <v>208</v>
      </c>
      <c r="L315" s="92">
        <v>0</v>
      </c>
      <c r="M315" s="92">
        <v>0</v>
      </c>
      <c r="N315" s="87">
        <v>0</v>
      </c>
      <c r="O315" s="87">
        <v>0</v>
      </c>
      <c r="P315" s="87">
        <v>0</v>
      </c>
      <c r="Q315" s="92">
        <v>0</v>
      </c>
      <c r="R315" s="92">
        <v>0</v>
      </c>
    </row>
    <row r="316" spans="1:23">
      <c r="B316" s="79" t="s">
        <v>2038</v>
      </c>
      <c r="G316" s="95"/>
      <c r="I316" s="81">
        <v>0</v>
      </c>
      <c r="M316" s="80">
        <v>0</v>
      </c>
      <c r="N316" s="81">
        <v>0</v>
      </c>
      <c r="P316" s="81">
        <v>0</v>
      </c>
      <c r="Q316" s="80">
        <v>0</v>
      </c>
      <c r="R316" s="80">
        <v>0</v>
      </c>
    </row>
    <row r="317" spans="1:23">
      <c r="B317" s="79" t="s">
        <v>2039</v>
      </c>
      <c r="G317" s="95"/>
      <c r="I317" s="81">
        <v>0</v>
      </c>
      <c r="M317" s="80">
        <v>0</v>
      </c>
      <c r="N317" s="81">
        <v>0</v>
      </c>
      <c r="P317" s="81">
        <v>0</v>
      </c>
      <c r="Q317" s="80">
        <v>0</v>
      </c>
      <c r="R317" s="80">
        <v>0</v>
      </c>
    </row>
    <row r="318" spans="1:23">
      <c r="A318" s="102"/>
      <c r="B318" t="s">
        <v>208</v>
      </c>
      <c r="D318" s="102">
        <v>0</v>
      </c>
      <c r="F318" t="s">
        <v>208</v>
      </c>
      <c r="G318" s="95"/>
      <c r="I318" s="87">
        <v>0</v>
      </c>
      <c r="J318" t="s">
        <v>208</v>
      </c>
      <c r="K318" t="s">
        <v>208</v>
      </c>
      <c r="L318" s="92">
        <v>0</v>
      </c>
      <c r="M318" s="92">
        <v>0</v>
      </c>
      <c r="N318" s="87">
        <v>0</v>
      </c>
      <c r="O318" s="87">
        <v>0</v>
      </c>
      <c r="P318" s="87">
        <v>0</v>
      </c>
      <c r="Q318" s="92">
        <v>0</v>
      </c>
      <c r="R318" s="92">
        <v>0</v>
      </c>
    </row>
    <row r="319" spans="1:23">
      <c r="B319" s="79" t="s">
        <v>2040</v>
      </c>
      <c r="G319" s="95"/>
      <c r="I319" s="81">
        <v>0</v>
      </c>
      <c r="M319" s="80">
        <v>0</v>
      </c>
      <c r="N319" s="81">
        <v>0</v>
      </c>
      <c r="P319" s="81">
        <v>0</v>
      </c>
      <c r="Q319" s="80">
        <v>0</v>
      </c>
      <c r="R319" s="80">
        <v>0</v>
      </c>
    </row>
    <row r="320" spans="1:23">
      <c r="A320" s="102"/>
      <c r="B320" t="s">
        <v>208</v>
      </c>
      <c r="D320" s="102">
        <v>0</v>
      </c>
      <c r="F320" t="s">
        <v>208</v>
      </c>
      <c r="G320" s="95"/>
      <c r="I320" s="87">
        <v>0</v>
      </c>
      <c r="J320" t="s">
        <v>208</v>
      </c>
      <c r="K320" t="s">
        <v>208</v>
      </c>
      <c r="L320" s="92">
        <v>0</v>
      </c>
      <c r="M320" s="92">
        <v>0</v>
      </c>
      <c r="N320" s="87">
        <v>0</v>
      </c>
      <c r="O320" s="87">
        <v>0</v>
      </c>
      <c r="P320" s="87">
        <v>0</v>
      </c>
      <c r="Q320" s="92">
        <v>0</v>
      </c>
      <c r="R320" s="92">
        <v>0</v>
      </c>
    </row>
    <row r="321" spans="1:23">
      <c r="B321" s="79" t="s">
        <v>2041</v>
      </c>
      <c r="G321" s="95"/>
      <c r="I321" s="81">
        <v>0</v>
      </c>
      <c r="M321" s="80">
        <v>0</v>
      </c>
      <c r="N321" s="81">
        <v>0</v>
      </c>
      <c r="P321" s="81">
        <v>0</v>
      </c>
      <c r="Q321" s="80">
        <v>0</v>
      </c>
      <c r="R321" s="80">
        <v>0</v>
      </c>
    </row>
    <row r="322" spans="1:23">
      <c r="A322" s="102"/>
      <c r="B322" t="s">
        <v>208</v>
      </c>
      <c r="D322" s="102">
        <v>0</v>
      </c>
      <c r="F322" t="s">
        <v>208</v>
      </c>
      <c r="G322" s="95"/>
      <c r="I322" s="87">
        <v>0</v>
      </c>
      <c r="J322" t="s">
        <v>208</v>
      </c>
      <c r="K322" t="s">
        <v>208</v>
      </c>
      <c r="L322" s="92">
        <v>0</v>
      </c>
      <c r="M322" s="92">
        <v>0</v>
      </c>
      <c r="N322" s="87">
        <v>0</v>
      </c>
      <c r="O322" s="87">
        <v>0</v>
      </c>
      <c r="P322" s="87">
        <v>0</v>
      </c>
      <c r="Q322" s="92">
        <v>0</v>
      </c>
      <c r="R322" s="92">
        <v>0</v>
      </c>
    </row>
    <row r="323" spans="1:23">
      <c r="B323" s="79" t="s">
        <v>2042</v>
      </c>
      <c r="G323" s="95"/>
      <c r="I323" s="81">
        <v>0</v>
      </c>
      <c r="M323" s="80">
        <v>0</v>
      </c>
      <c r="N323" s="81">
        <v>0</v>
      </c>
      <c r="P323" s="81">
        <v>0</v>
      </c>
      <c r="Q323" s="80">
        <v>0</v>
      </c>
      <c r="R323" s="80">
        <v>0</v>
      </c>
    </row>
    <row r="324" spans="1:23">
      <c r="A324" s="102"/>
      <c r="B324" t="s">
        <v>208</v>
      </c>
      <c r="D324" s="102">
        <v>0</v>
      </c>
      <c r="F324" t="s">
        <v>208</v>
      </c>
      <c r="G324" s="95"/>
      <c r="I324" s="87">
        <v>0</v>
      </c>
      <c r="J324" t="s">
        <v>208</v>
      </c>
      <c r="K324" t="s">
        <v>208</v>
      </c>
      <c r="L324" s="92">
        <v>0</v>
      </c>
      <c r="M324" s="92">
        <v>0</v>
      </c>
      <c r="N324" s="87">
        <v>0</v>
      </c>
      <c r="O324" s="87">
        <v>0</v>
      </c>
      <c r="P324" s="87">
        <v>0</v>
      </c>
      <c r="Q324" s="92">
        <v>0</v>
      </c>
      <c r="R324" s="92">
        <v>0</v>
      </c>
    </row>
    <row r="325" spans="1:23">
      <c r="B325" s="79" t="s">
        <v>220</v>
      </c>
      <c r="G325" s="95"/>
      <c r="I325" s="81">
        <v>2.19</v>
      </c>
      <c r="M325" s="80">
        <v>7.2999999999999995E-2</v>
      </c>
      <c r="N325" s="81">
        <v>9671264.7200000007</v>
      </c>
      <c r="P325" s="81">
        <v>24788.195977045576</v>
      </c>
      <c r="Q325" s="80">
        <v>0.35720000000000002</v>
      </c>
      <c r="R325" s="80">
        <v>5.3600000000000002E-2</v>
      </c>
    </row>
    <row r="326" spans="1:23">
      <c r="B326" s="79" t="s">
        <v>2043</v>
      </c>
      <c r="G326" s="95"/>
      <c r="I326" s="81">
        <v>0</v>
      </c>
      <c r="M326" s="80">
        <v>0</v>
      </c>
      <c r="N326" s="81">
        <v>0</v>
      </c>
      <c r="P326" s="81">
        <v>0</v>
      </c>
      <c r="Q326" s="80">
        <v>0</v>
      </c>
      <c r="R326" s="80">
        <v>0</v>
      </c>
    </row>
    <row r="327" spans="1:23">
      <c r="A327" s="102"/>
      <c r="B327" t="s">
        <v>208</v>
      </c>
      <c r="D327" s="102">
        <v>0</v>
      </c>
      <c r="F327" t="s">
        <v>208</v>
      </c>
      <c r="G327" s="95"/>
      <c r="I327" s="87">
        <v>0</v>
      </c>
      <c r="J327" t="s">
        <v>208</v>
      </c>
      <c r="K327" t="s">
        <v>208</v>
      </c>
      <c r="L327" s="92">
        <v>0</v>
      </c>
      <c r="M327" s="92">
        <v>0</v>
      </c>
      <c r="N327" s="87">
        <v>0</v>
      </c>
      <c r="O327" s="87">
        <v>0</v>
      </c>
      <c r="P327" s="87">
        <v>0</v>
      </c>
      <c r="Q327" s="92">
        <v>0</v>
      </c>
      <c r="R327" s="92">
        <v>0</v>
      </c>
    </row>
    <row r="328" spans="1:23">
      <c r="B328" s="79" t="s">
        <v>2032</v>
      </c>
      <c r="G328" s="95"/>
      <c r="I328" s="81">
        <v>0</v>
      </c>
      <c r="M328" s="80">
        <v>0</v>
      </c>
      <c r="N328" s="81">
        <v>0</v>
      </c>
      <c r="P328" s="81">
        <v>0</v>
      </c>
      <c r="Q328" s="80">
        <v>0</v>
      </c>
      <c r="R328" s="80">
        <v>0</v>
      </c>
    </row>
    <row r="329" spans="1:23">
      <c r="A329" s="102"/>
      <c r="B329" t="s">
        <v>208</v>
      </c>
      <c r="D329" s="102">
        <v>0</v>
      </c>
      <c r="F329" t="s">
        <v>208</v>
      </c>
      <c r="G329" s="95"/>
      <c r="I329" s="87">
        <v>0</v>
      </c>
      <c r="J329" t="s">
        <v>208</v>
      </c>
      <c r="K329" t="s">
        <v>208</v>
      </c>
      <c r="L329" s="92">
        <v>0</v>
      </c>
      <c r="M329" s="92">
        <v>0</v>
      </c>
      <c r="N329" s="87">
        <v>0</v>
      </c>
      <c r="O329" s="87">
        <v>0</v>
      </c>
      <c r="P329" s="87">
        <v>0</v>
      </c>
      <c r="Q329" s="92">
        <v>0</v>
      </c>
      <c r="R329" s="92">
        <v>0</v>
      </c>
    </row>
    <row r="330" spans="1:23">
      <c r="B330" s="79" t="s">
        <v>2033</v>
      </c>
      <c r="G330" s="95"/>
      <c r="I330" s="81">
        <v>2.19</v>
      </c>
      <c r="M330" s="80">
        <v>7.2999999999999995E-2</v>
      </c>
      <c r="N330" s="81">
        <v>9671264.7200000007</v>
      </c>
      <c r="P330" s="81">
        <v>24788.195977045576</v>
      </c>
      <c r="Q330" s="80">
        <v>0.35720000000000002</v>
      </c>
      <c r="R330" s="80">
        <v>5.3600000000000002E-2</v>
      </c>
    </row>
    <row r="331" spans="1:23">
      <c r="A331" s="102"/>
      <c r="B331" s="26" t="s">
        <v>2916</v>
      </c>
      <c r="C331" t="s">
        <v>2031</v>
      </c>
      <c r="D331" s="102">
        <v>6831</v>
      </c>
      <c r="E331"/>
      <c r="F331" t="s">
        <v>493</v>
      </c>
      <c r="G331" s="89">
        <v>43552</v>
      </c>
      <c r="H331" t="s">
        <v>206</v>
      </c>
      <c r="I331" s="87">
        <v>3.57</v>
      </c>
      <c r="J331" t="s">
        <v>696</v>
      </c>
      <c r="K331" t="s">
        <v>106</v>
      </c>
      <c r="L331" s="92">
        <v>4.5999999999999999E-2</v>
      </c>
      <c r="M331" s="92">
        <v>6.8099999999999994E-2</v>
      </c>
      <c r="N331" s="87">
        <v>159010.29999999999</v>
      </c>
      <c r="O331" s="87">
        <v>93.03</v>
      </c>
      <c r="P331" s="87">
        <v>569.37210876440997</v>
      </c>
      <c r="Q331" s="92">
        <v>8.2000000000000007E-3</v>
      </c>
      <c r="R331" s="92">
        <v>1.1999999999999999E-3</v>
      </c>
      <c r="W331" s="95"/>
    </row>
    <row r="332" spans="1:23">
      <c r="A332" s="102"/>
      <c r="B332" s="26" t="s">
        <v>2916</v>
      </c>
      <c r="C332" t="s">
        <v>2031</v>
      </c>
      <c r="D332" s="102">
        <v>508506</v>
      </c>
      <c r="E332"/>
      <c r="F332" t="s">
        <v>493</v>
      </c>
      <c r="G332" s="89">
        <v>43186</v>
      </c>
      <c r="H332" t="s">
        <v>206</v>
      </c>
      <c r="I332" s="87">
        <v>3.58</v>
      </c>
      <c r="J332" t="s">
        <v>696</v>
      </c>
      <c r="K332" t="s">
        <v>106</v>
      </c>
      <c r="L332" s="92">
        <v>4.8000000000000001E-2</v>
      </c>
      <c r="M332" s="92">
        <v>6.3700000000000007E-2</v>
      </c>
      <c r="N332" s="87">
        <v>318832.21999999997</v>
      </c>
      <c r="O332" s="87">
        <v>95.11000000000017</v>
      </c>
      <c r="P332" s="87">
        <v>1167.17585777726</v>
      </c>
      <c r="Q332" s="92">
        <v>1.6799999999999999E-2</v>
      </c>
      <c r="R332" s="92">
        <v>2.5000000000000001E-3</v>
      </c>
      <c r="W332" s="95"/>
    </row>
    <row r="333" spans="1:23">
      <c r="A333" s="102"/>
      <c r="B333" s="26" t="s">
        <v>2916</v>
      </c>
      <c r="C333" t="s">
        <v>2031</v>
      </c>
      <c r="D333" s="102">
        <v>75980</v>
      </c>
      <c r="E333"/>
      <c r="F333" t="s">
        <v>493</v>
      </c>
      <c r="G333" s="89">
        <v>43942</v>
      </c>
      <c r="H333" t="s">
        <v>206</v>
      </c>
      <c r="I333" s="87">
        <v>3.5</v>
      </c>
      <c r="J333" t="s">
        <v>696</v>
      </c>
      <c r="K333" t="s">
        <v>106</v>
      </c>
      <c r="L333" s="92">
        <v>5.4399999999999997E-2</v>
      </c>
      <c r="M333" s="92">
        <v>7.9600000000000004E-2</v>
      </c>
      <c r="N333" s="87">
        <v>161581.75</v>
      </c>
      <c r="O333" s="87">
        <v>92.36</v>
      </c>
      <c r="P333" s="87">
        <v>574.41284465069998</v>
      </c>
      <c r="Q333" s="92">
        <v>8.3000000000000001E-3</v>
      </c>
      <c r="R333" s="92">
        <v>1.1999999999999999E-3</v>
      </c>
      <c r="W333" s="95"/>
    </row>
    <row r="334" spans="1:23">
      <c r="A334" s="102"/>
      <c r="B334" s="94" t="s">
        <v>2845</v>
      </c>
      <c r="C334" t="s">
        <v>2034</v>
      </c>
      <c r="D334" s="102">
        <v>9645</v>
      </c>
      <c r="E334"/>
      <c r="F334" t="s">
        <v>2036</v>
      </c>
      <c r="G334" s="89">
        <v>45114</v>
      </c>
      <c r="H334" t="s">
        <v>1044</v>
      </c>
      <c r="I334" s="87">
        <v>2.57</v>
      </c>
      <c r="J334" t="s">
        <v>1049</v>
      </c>
      <c r="K334" t="s">
        <v>201</v>
      </c>
      <c r="L334" s="92">
        <v>7.5800000000000006E-2</v>
      </c>
      <c r="M334" s="92">
        <v>8.3199999999999996E-2</v>
      </c>
      <c r="N334" s="87">
        <v>127184.07</v>
      </c>
      <c r="O334" s="87">
        <v>100.63</v>
      </c>
      <c r="P334" s="87">
        <v>45.882740676298504</v>
      </c>
      <c r="Q334" s="92">
        <v>6.9999999999999999E-4</v>
      </c>
      <c r="R334" s="92">
        <v>1E-4</v>
      </c>
      <c r="W334" s="95"/>
    </row>
    <row r="335" spans="1:23">
      <c r="A335" s="102"/>
      <c r="B335" s="94" t="s">
        <v>2845</v>
      </c>
      <c r="C335" t="s">
        <v>2034</v>
      </c>
      <c r="D335" s="102">
        <v>9722</v>
      </c>
      <c r="E335"/>
      <c r="F335" t="s">
        <v>2036</v>
      </c>
      <c r="G335" s="89">
        <v>45169</v>
      </c>
      <c r="H335" t="s">
        <v>1044</v>
      </c>
      <c r="I335" s="87">
        <v>2.59</v>
      </c>
      <c r="J335" t="s">
        <v>1049</v>
      </c>
      <c r="K335" t="s">
        <v>201</v>
      </c>
      <c r="L335" s="92">
        <v>7.7299999999999994E-2</v>
      </c>
      <c r="M335" s="92">
        <v>8.1500000000000003E-2</v>
      </c>
      <c r="N335" s="87">
        <v>53813.1</v>
      </c>
      <c r="O335" s="87">
        <v>100.41</v>
      </c>
      <c r="P335" s="87">
        <v>19.371093535035001</v>
      </c>
      <c r="Q335" s="92">
        <v>2.9999999999999997E-4</v>
      </c>
      <c r="R335" s="92">
        <v>0</v>
      </c>
      <c r="W335" s="95"/>
    </row>
    <row r="336" spans="1:23">
      <c r="A336" s="102"/>
      <c r="B336" t="s">
        <v>2898</v>
      </c>
      <c r="C336" t="s">
        <v>2034</v>
      </c>
      <c r="D336" s="102">
        <v>8763</v>
      </c>
      <c r="E336"/>
      <c r="F336" t="s">
        <v>2036</v>
      </c>
      <c r="G336" s="89">
        <v>44529</v>
      </c>
      <c r="H336" t="s">
        <v>1044</v>
      </c>
      <c r="I336" s="87">
        <v>2.57</v>
      </c>
      <c r="J336" t="s">
        <v>1049</v>
      </c>
      <c r="K336" t="s">
        <v>201</v>
      </c>
      <c r="L336" s="92">
        <v>7.6300000000000007E-2</v>
      </c>
      <c r="M336" s="92">
        <v>8.0799999999999997E-2</v>
      </c>
      <c r="N336" s="87">
        <v>1229605.46</v>
      </c>
      <c r="O336" s="87">
        <v>101.22</v>
      </c>
      <c r="P336" s="87">
        <v>446.19148281040202</v>
      </c>
      <c r="Q336" s="92">
        <v>6.4000000000000003E-3</v>
      </c>
      <c r="R336" s="92">
        <v>1E-3</v>
      </c>
      <c r="W336" s="95"/>
    </row>
    <row r="337" spans="1:23">
      <c r="A337" s="102"/>
      <c r="B337" t="s">
        <v>2898</v>
      </c>
      <c r="C337" t="s">
        <v>2034</v>
      </c>
      <c r="D337" s="102">
        <v>9327</v>
      </c>
      <c r="E337"/>
      <c r="F337" t="s">
        <v>2036</v>
      </c>
      <c r="G337" s="89">
        <v>44880</v>
      </c>
      <c r="H337" t="s">
        <v>1044</v>
      </c>
      <c r="I337" s="87">
        <v>2.59</v>
      </c>
      <c r="J337" t="s">
        <v>1049</v>
      </c>
      <c r="K337" t="s">
        <v>199</v>
      </c>
      <c r="L337" s="92">
        <v>6.9500000000000006E-2</v>
      </c>
      <c r="M337" s="92">
        <v>7.3200000000000001E-2</v>
      </c>
      <c r="N337" s="87">
        <v>33705.51</v>
      </c>
      <c r="O337" s="87">
        <v>102.26399992760828</v>
      </c>
      <c r="P337" s="87">
        <v>12.0502235116112</v>
      </c>
      <c r="Q337" s="92">
        <v>2.0000000000000001E-4</v>
      </c>
      <c r="R337" s="92">
        <v>0</v>
      </c>
      <c r="W337" s="95"/>
    </row>
    <row r="338" spans="1:23">
      <c r="A338" s="102"/>
      <c r="B338" t="s">
        <v>2898</v>
      </c>
      <c r="C338" t="s">
        <v>2034</v>
      </c>
      <c r="D338" s="102">
        <v>9474</v>
      </c>
      <c r="E338"/>
      <c r="F338" t="s">
        <v>2036</v>
      </c>
      <c r="G338" s="89">
        <v>44977</v>
      </c>
      <c r="H338" t="s">
        <v>1044</v>
      </c>
      <c r="I338" s="87">
        <v>2.59</v>
      </c>
      <c r="J338" t="s">
        <v>1049</v>
      </c>
      <c r="K338" t="s">
        <v>199</v>
      </c>
      <c r="L338" s="92">
        <v>6.9500000000000006E-2</v>
      </c>
      <c r="M338" s="92">
        <v>7.3200000000000001E-2</v>
      </c>
      <c r="N338" s="87">
        <v>13048.23</v>
      </c>
      <c r="O338" s="87">
        <v>100.53</v>
      </c>
      <c r="P338" s="87">
        <v>4.5858380124023999</v>
      </c>
      <c r="Q338" s="92">
        <v>1E-4</v>
      </c>
      <c r="R338" s="92">
        <v>0</v>
      </c>
      <c r="W338" s="95"/>
    </row>
    <row r="339" spans="1:23">
      <c r="A339" s="102"/>
      <c r="B339" t="s">
        <v>2898</v>
      </c>
      <c r="C339" t="s">
        <v>2034</v>
      </c>
      <c r="D339" s="102">
        <v>9571</v>
      </c>
      <c r="E339"/>
      <c r="F339" t="s">
        <v>2036</v>
      </c>
      <c r="G339" s="89">
        <v>45069</v>
      </c>
      <c r="H339" t="s">
        <v>1044</v>
      </c>
      <c r="I339" s="87">
        <v>2.59</v>
      </c>
      <c r="J339" t="s">
        <v>1049</v>
      </c>
      <c r="K339" t="s">
        <v>199</v>
      </c>
      <c r="L339" s="92">
        <v>6.9500000000000006E-2</v>
      </c>
      <c r="M339" s="92">
        <v>7.3200000000000001E-2</v>
      </c>
      <c r="N339" s="87">
        <v>21409.51</v>
      </c>
      <c r="O339" s="87">
        <v>101.22</v>
      </c>
      <c r="P339" s="87">
        <v>7.5760788252911997</v>
      </c>
      <c r="Q339" s="92">
        <v>1E-4</v>
      </c>
      <c r="R339" s="92">
        <v>0</v>
      </c>
      <c r="W339" s="95"/>
    </row>
    <row r="340" spans="1:23">
      <c r="A340" s="102"/>
      <c r="B340" t="s">
        <v>2850</v>
      </c>
      <c r="C340" t="s">
        <v>2034</v>
      </c>
      <c r="D340" s="102">
        <v>93821</v>
      </c>
      <c r="E340"/>
      <c r="F340" t="s">
        <v>2036</v>
      </c>
      <c r="G340" s="89">
        <v>44341</v>
      </c>
      <c r="H340" t="s">
        <v>1044</v>
      </c>
      <c r="I340" s="87">
        <v>0.48</v>
      </c>
      <c r="J340" t="s">
        <v>1049</v>
      </c>
      <c r="K340" t="s">
        <v>106</v>
      </c>
      <c r="L340" s="92">
        <v>7.9399999999999998E-2</v>
      </c>
      <c r="M340" s="92">
        <v>8.9700000000000002E-2</v>
      </c>
      <c r="N340" s="87">
        <v>126374.65</v>
      </c>
      <c r="O340" s="87">
        <v>99.9</v>
      </c>
      <c r="P340" s="87">
        <v>485.92961182214998</v>
      </c>
      <c r="Q340" s="92">
        <v>7.0000000000000001E-3</v>
      </c>
      <c r="R340" s="92">
        <v>1.1000000000000001E-3</v>
      </c>
      <c r="W340" s="95"/>
    </row>
    <row r="341" spans="1:23">
      <c r="A341" s="102"/>
      <c r="B341" t="s">
        <v>2850</v>
      </c>
      <c r="C341" t="s">
        <v>2034</v>
      </c>
      <c r="D341" s="102">
        <v>9410</v>
      </c>
      <c r="E341"/>
      <c r="F341" t="s">
        <v>2036</v>
      </c>
      <c r="G341" s="89">
        <v>44946</v>
      </c>
      <c r="H341" t="s">
        <v>1044</v>
      </c>
      <c r="I341" s="87">
        <v>0.48</v>
      </c>
      <c r="J341" t="s">
        <v>1049</v>
      </c>
      <c r="K341" t="s">
        <v>106</v>
      </c>
      <c r="L341" s="92">
        <v>7.9399999999999998E-2</v>
      </c>
      <c r="M341" s="92">
        <v>8.9700000000000002E-2</v>
      </c>
      <c r="N341" s="87">
        <v>352.47</v>
      </c>
      <c r="O341" s="87">
        <v>101.897790166539</v>
      </c>
      <c r="P341" s="87">
        <v>1.3824035337089999</v>
      </c>
      <c r="Q341" s="92">
        <v>0</v>
      </c>
      <c r="R341" s="92">
        <v>0</v>
      </c>
      <c r="W341" s="95"/>
    </row>
    <row r="342" spans="1:23">
      <c r="A342" s="102"/>
      <c r="B342" t="s">
        <v>2850</v>
      </c>
      <c r="C342" t="s">
        <v>2034</v>
      </c>
      <c r="D342" s="102">
        <v>9460</v>
      </c>
      <c r="E342"/>
      <c r="F342" t="s">
        <v>2036</v>
      </c>
      <c r="G342" s="89">
        <v>44978</v>
      </c>
      <c r="H342" t="s">
        <v>1044</v>
      </c>
      <c r="I342" s="87">
        <v>0.48</v>
      </c>
      <c r="J342" t="s">
        <v>1049</v>
      </c>
      <c r="K342" t="s">
        <v>106</v>
      </c>
      <c r="L342" s="92">
        <v>7.9399999999999998E-2</v>
      </c>
      <c r="M342" s="92">
        <v>8.9700000000000002E-2</v>
      </c>
      <c r="N342" s="87">
        <v>481.35</v>
      </c>
      <c r="O342" s="87">
        <v>100.03</v>
      </c>
      <c r="P342" s="87">
        <v>1.853271964845</v>
      </c>
      <c r="Q342" s="92">
        <v>0</v>
      </c>
      <c r="R342" s="92">
        <v>0</v>
      </c>
      <c r="W342" s="95"/>
    </row>
    <row r="343" spans="1:23">
      <c r="A343" s="102"/>
      <c r="B343" t="s">
        <v>2850</v>
      </c>
      <c r="C343" t="s">
        <v>2034</v>
      </c>
      <c r="D343" s="102">
        <v>9511</v>
      </c>
      <c r="E343"/>
      <c r="F343" t="s">
        <v>2036</v>
      </c>
      <c r="G343" s="89">
        <v>45005</v>
      </c>
      <c r="H343" t="s">
        <v>1044</v>
      </c>
      <c r="I343" s="87">
        <v>0.48</v>
      </c>
      <c r="J343" t="s">
        <v>1049</v>
      </c>
      <c r="K343" t="s">
        <v>106</v>
      </c>
      <c r="L343" s="92">
        <v>7.9299999999999995E-2</v>
      </c>
      <c r="M343" s="92">
        <v>8.9599999999999999E-2</v>
      </c>
      <c r="N343" s="87">
        <v>249.95</v>
      </c>
      <c r="O343" s="87">
        <v>100.03</v>
      </c>
      <c r="P343" s="87">
        <v>0.962346167265</v>
      </c>
      <c r="Q343" s="92">
        <v>0</v>
      </c>
      <c r="R343" s="92">
        <v>0</v>
      </c>
      <c r="W343" s="95"/>
    </row>
    <row r="344" spans="1:23">
      <c r="A344" s="102"/>
      <c r="B344" t="s">
        <v>2850</v>
      </c>
      <c r="C344" t="s">
        <v>2034</v>
      </c>
      <c r="D344" s="102">
        <v>9540</v>
      </c>
      <c r="E344"/>
      <c r="F344" t="s">
        <v>2036</v>
      </c>
      <c r="G344" s="89">
        <v>45036</v>
      </c>
      <c r="H344" t="s">
        <v>1044</v>
      </c>
      <c r="I344" s="87">
        <v>0.48</v>
      </c>
      <c r="J344" t="s">
        <v>1049</v>
      </c>
      <c r="K344" t="s">
        <v>106</v>
      </c>
      <c r="L344" s="92">
        <v>7.9399999999999998E-2</v>
      </c>
      <c r="M344" s="92">
        <v>8.9700000000000002E-2</v>
      </c>
      <c r="N344" s="87">
        <v>913.27</v>
      </c>
      <c r="O344" s="87">
        <v>100.03</v>
      </c>
      <c r="P344" s="87">
        <v>3.516230782869</v>
      </c>
      <c r="Q344" s="92">
        <v>1E-4</v>
      </c>
      <c r="R344" s="92">
        <v>0</v>
      </c>
      <c r="W344" s="95"/>
    </row>
    <row r="345" spans="1:23">
      <c r="A345" s="102"/>
      <c r="B345" t="s">
        <v>2850</v>
      </c>
      <c r="C345" t="s">
        <v>2034</v>
      </c>
      <c r="D345" s="102">
        <v>9562</v>
      </c>
      <c r="E345"/>
      <c r="F345" t="s">
        <v>2036</v>
      </c>
      <c r="G345" s="89">
        <v>45068</v>
      </c>
      <c r="H345" t="s">
        <v>1044</v>
      </c>
      <c r="I345" s="87">
        <v>0.48</v>
      </c>
      <c r="J345" t="s">
        <v>1049</v>
      </c>
      <c r="K345" t="s">
        <v>106</v>
      </c>
      <c r="L345" s="92">
        <v>7.9399999999999998E-2</v>
      </c>
      <c r="M345" s="92">
        <v>8.9700000000000002E-2</v>
      </c>
      <c r="N345" s="87">
        <v>493.55</v>
      </c>
      <c r="O345" s="87">
        <v>100.03</v>
      </c>
      <c r="P345" s="87">
        <v>1.900243852185</v>
      </c>
      <c r="Q345" s="92">
        <v>0</v>
      </c>
      <c r="R345" s="92">
        <v>0</v>
      </c>
      <c r="W345" s="95"/>
    </row>
    <row r="346" spans="1:23">
      <c r="A346" s="102"/>
      <c r="B346" t="s">
        <v>2850</v>
      </c>
      <c r="C346" t="s">
        <v>2034</v>
      </c>
      <c r="D346" s="102">
        <v>9603</v>
      </c>
      <c r="E346"/>
      <c r="F346" t="s">
        <v>2036</v>
      </c>
      <c r="G346" s="89">
        <v>45097</v>
      </c>
      <c r="H346" t="s">
        <v>1044</v>
      </c>
      <c r="I346" s="87">
        <v>0.48</v>
      </c>
      <c r="J346" t="s">
        <v>1049</v>
      </c>
      <c r="K346" t="s">
        <v>106</v>
      </c>
      <c r="L346" s="92">
        <v>7.9399999999999998E-2</v>
      </c>
      <c r="M346" s="92">
        <v>8.9700000000000002E-2</v>
      </c>
      <c r="N346" s="87">
        <v>385.42</v>
      </c>
      <c r="O346" s="87">
        <v>100.53</v>
      </c>
      <c r="P346" s="87">
        <v>1.4913440323739999</v>
      </c>
      <c r="Q346" s="92">
        <v>0</v>
      </c>
      <c r="R346" s="92">
        <v>0</v>
      </c>
      <c r="W346" s="95"/>
    </row>
    <row r="347" spans="1:23">
      <c r="A347" s="102"/>
      <c r="B347" t="s">
        <v>2850</v>
      </c>
      <c r="C347" t="s">
        <v>2034</v>
      </c>
      <c r="D347" s="102">
        <v>9659</v>
      </c>
      <c r="E347"/>
      <c r="F347" t="s">
        <v>2036</v>
      </c>
      <c r="G347" s="89">
        <v>45159</v>
      </c>
      <c r="H347" t="s">
        <v>1044</v>
      </c>
      <c r="I347" s="87">
        <v>0.48</v>
      </c>
      <c r="J347" t="s">
        <v>1049</v>
      </c>
      <c r="K347" t="s">
        <v>106</v>
      </c>
      <c r="L347" s="92">
        <v>7.9399999999999998E-2</v>
      </c>
      <c r="M347" s="92">
        <v>8.9700000000000002E-2</v>
      </c>
      <c r="N347" s="87">
        <v>945.86</v>
      </c>
      <c r="O347" s="87">
        <v>100.02</v>
      </c>
      <c r="P347" s="87">
        <v>3.6413432630279998</v>
      </c>
      <c r="Q347" s="92">
        <v>1E-4</v>
      </c>
      <c r="R347" s="92">
        <v>0</v>
      </c>
      <c r="W347" s="95"/>
    </row>
    <row r="348" spans="1:23">
      <c r="A348" s="102"/>
      <c r="B348" t="s">
        <v>2850</v>
      </c>
      <c r="C348" t="s">
        <v>2034</v>
      </c>
      <c r="D348" s="102">
        <v>9749</v>
      </c>
      <c r="E348"/>
      <c r="F348" t="s">
        <v>2036</v>
      </c>
      <c r="G348" s="89">
        <v>45189</v>
      </c>
      <c r="H348" t="s">
        <v>1044</v>
      </c>
      <c r="I348" s="87">
        <v>0.48</v>
      </c>
      <c r="J348" t="s">
        <v>1049</v>
      </c>
      <c r="K348" t="s">
        <v>106</v>
      </c>
      <c r="L348" s="92">
        <v>7.9399999999999998E-2</v>
      </c>
      <c r="M348" s="92">
        <v>8.9700000000000002E-2</v>
      </c>
      <c r="N348" s="87">
        <v>477.23</v>
      </c>
      <c r="O348" s="87">
        <v>99.9</v>
      </c>
      <c r="P348" s="87">
        <v>1.8350214117300001</v>
      </c>
      <c r="Q348" s="92">
        <v>0</v>
      </c>
      <c r="R348" s="92">
        <v>0</v>
      </c>
      <c r="W348" s="95"/>
    </row>
    <row r="349" spans="1:23">
      <c r="A349" s="102"/>
      <c r="B349" t="s">
        <v>2847</v>
      </c>
      <c r="C349" t="s">
        <v>2034</v>
      </c>
      <c r="D349" s="102">
        <v>9459</v>
      </c>
      <c r="E349"/>
      <c r="F349" t="s">
        <v>943</v>
      </c>
      <c r="G349" s="89">
        <v>44195</v>
      </c>
      <c r="H349" t="s">
        <v>1044</v>
      </c>
      <c r="I349" s="87">
        <v>2.79</v>
      </c>
      <c r="J349" t="s">
        <v>1049</v>
      </c>
      <c r="K349" t="s">
        <v>113</v>
      </c>
      <c r="L349" s="92">
        <v>7.5300000000000006E-2</v>
      </c>
      <c r="M349" s="92">
        <v>7.5499999999999998E-2</v>
      </c>
      <c r="N349" s="87">
        <v>49233.96</v>
      </c>
      <c r="O349" s="87">
        <v>100.6</v>
      </c>
      <c r="P349" s="87">
        <v>232.802868481128</v>
      </c>
      <c r="Q349" s="92">
        <v>3.3999999999999998E-3</v>
      </c>
      <c r="R349" s="92">
        <v>5.0000000000000001E-4</v>
      </c>
      <c r="W349" s="95"/>
    </row>
    <row r="350" spans="1:23">
      <c r="A350" s="102"/>
      <c r="B350" t="s">
        <v>2847</v>
      </c>
      <c r="C350" t="s">
        <v>2034</v>
      </c>
      <c r="D350" s="102">
        <v>9448</v>
      </c>
      <c r="E350"/>
      <c r="F350" t="s">
        <v>943</v>
      </c>
      <c r="G350" s="89">
        <v>43788</v>
      </c>
      <c r="H350" t="s">
        <v>1044</v>
      </c>
      <c r="I350" s="87">
        <v>2.85</v>
      </c>
      <c r="J350" t="s">
        <v>1049</v>
      </c>
      <c r="K350" t="s">
        <v>110</v>
      </c>
      <c r="L350" s="92">
        <v>5.8200000000000002E-2</v>
      </c>
      <c r="M350" s="92">
        <v>5.8900000000000001E-2</v>
      </c>
      <c r="N350" s="87">
        <v>189677.06</v>
      </c>
      <c r="O350" s="87">
        <v>101.81</v>
      </c>
      <c r="P350" s="87">
        <v>783.54469649419502</v>
      </c>
      <c r="Q350" s="92">
        <v>1.1299999999999999E-2</v>
      </c>
      <c r="R350" s="92">
        <v>1.6999999999999999E-3</v>
      </c>
      <c r="W350" s="95"/>
    </row>
    <row r="351" spans="1:23">
      <c r="A351" s="102"/>
      <c r="B351" t="s">
        <v>2847</v>
      </c>
      <c r="C351" t="s">
        <v>2034</v>
      </c>
      <c r="D351" s="102">
        <v>9617</v>
      </c>
      <c r="E351"/>
      <c r="F351" t="s">
        <v>943</v>
      </c>
      <c r="G351" s="89">
        <v>45099</v>
      </c>
      <c r="H351" t="s">
        <v>1044</v>
      </c>
      <c r="I351" s="87">
        <v>2.85</v>
      </c>
      <c r="J351" t="s">
        <v>1049</v>
      </c>
      <c r="K351" t="s">
        <v>110</v>
      </c>
      <c r="L351" s="92">
        <v>5.8200000000000002E-2</v>
      </c>
      <c r="M351" s="92">
        <v>5.9299999999999999E-2</v>
      </c>
      <c r="N351" s="87">
        <v>3301.73</v>
      </c>
      <c r="O351" s="87">
        <v>100</v>
      </c>
      <c r="P351" s="87">
        <v>13.396769474999999</v>
      </c>
      <c r="Q351" s="92">
        <v>2.0000000000000001E-4</v>
      </c>
      <c r="R351" s="92">
        <v>0</v>
      </c>
      <c r="W351" s="95"/>
    </row>
    <row r="352" spans="1:23">
      <c r="A352" s="102"/>
      <c r="B352" t="s">
        <v>2848</v>
      </c>
      <c r="C352" t="s">
        <v>2034</v>
      </c>
      <c r="D352" s="102">
        <v>9047</v>
      </c>
      <c r="E352"/>
      <c r="F352" t="s">
        <v>943</v>
      </c>
      <c r="G352" s="89">
        <v>44677</v>
      </c>
      <c r="H352" t="s">
        <v>1044</v>
      </c>
      <c r="I352" s="87">
        <v>2.74</v>
      </c>
      <c r="J352" t="s">
        <v>1049</v>
      </c>
      <c r="K352" t="s">
        <v>201</v>
      </c>
      <c r="L352" s="92">
        <v>0.1149</v>
      </c>
      <c r="M352" s="92">
        <v>0.1217</v>
      </c>
      <c r="N352" s="87">
        <v>374928.63</v>
      </c>
      <c r="O352" s="87">
        <v>102.82</v>
      </c>
      <c r="P352" s="87">
        <v>138.20232982571099</v>
      </c>
      <c r="Q352" s="92">
        <v>2E-3</v>
      </c>
      <c r="R352" s="92">
        <v>2.9999999999999997E-4</v>
      </c>
      <c r="W352" s="95"/>
    </row>
    <row r="353" spans="1:23">
      <c r="A353" s="102"/>
      <c r="B353" t="s">
        <v>2848</v>
      </c>
      <c r="C353" t="s">
        <v>2034</v>
      </c>
      <c r="D353" s="102">
        <v>9048</v>
      </c>
      <c r="E353"/>
      <c r="F353" t="s">
        <v>943</v>
      </c>
      <c r="G353" s="89">
        <v>44677</v>
      </c>
      <c r="H353" t="s">
        <v>1044</v>
      </c>
      <c r="I353" s="87">
        <v>2.93</v>
      </c>
      <c r="J353" t="s">
        <v>1049</v>
      </c>
      <c r="K353" t="s">
        <v>201</v>
      </c>
      <c r="L353" s="92">
        <v>7.5700000000000003E-2</v>
      </c>
      <c r="M353" s="92">
        <v>7.8899999999999998E-2</v>
      </c>
      <c r="N353" s="87">
        <v>1203645.4399999999</v>
      </c>
      <c r="O353" s="87">
        <v>101.86</v>
      </c>
      <c r="P353" s="87">
        <v>439.53291839846401</v>
      </c>
      <c r="Q353" s="92">
        <v>6.3E-3</v>
      </c>
      <c r="R353" s="92">
        <v>8.9999999999999998E-4</v>
      </c>
      <c r="W353" s="95"/>
    </row>
    <row r="354" spans="1:23">
      <c r="A354" s="102"/>
      <c r="B354" t="s">
        <v>2848</v>
      </c>
      <c r="C354" t="s">
        <v>2034</v>
      </c>
      <c r="D354" s="102">
        <v>9074</v>
      </c>
      <c r="E354"/>
      <c r="F354" t="s">
        <v>943</v>
      </c>
      <c r="G354" s="89">
        <v>44684</v>
      </c>
      <c r="H354" t="s">
        <v>1044</v>
      </c>
      <c r="I354" s="87">
        <v>2.92</v>
      </c>
      <c r="J354" t="s">
        <v>1049</v>
      </c>
      <c r="K354" t="s">
        <v>201</v>
      </c>
      <c r="L354" s="92">
        <v>7.7700000000000005E-2</v>
      </c>
      <c r="M354" s="92">
        <v>8.8700000000000001E-2</v>
      </c>
      <c r="N354" s="87">
        <v>60888.73</v>
      </c>
      <c r="O354" s="87">
        <v>101.96</v>
      </c>
      <c r="P354" s="87">
        <v>22.256450455218001</v>
      </c>
      <c r="Q354" s="92">
        <v>2.9999999999999997E-4</v>
      </c>
      <c r="R354" s="92">
        <v>0</v>
      </c>
      <c r="W354" s="95"/>
    </row>
    <row r="355" spans="1:23">
      <c r="A355" s="102"/>
      <c r="B355" t="s">
        <v>2848</v>
      </c>
      <c r="C355" t="s">
        <v>2034</v>
      </c>
      <c r="D355" s="102">
        <v>9220</v>
      </c>
      <c r="E355"/>
      <c r="F355" t="s">
        <v>943</v>
      </c>
      <c r="G355" s="89">
        <v>44811</v>
      </c>
      <c r="H355" t="s">
        <v>1044</v>
      </c>
      <c r="I355" s="87">
        <v>2.95</v>
      </c>
      <c r="J355" t="s">
        <v>1049</v>
      </c>
      <c r="K355" t="s">
        <v>201</v>
      </c>
      <c r="L355" s="92">
        <v>7.9600000000000004E-2</v>
      </c>
      <c r="M355" s="92">
        <v>7.9899999999999999E-2</v>
      </c>
      <c r="N355" s="87">
        <v>90103.32</v>
      </c>
      <c r="O355" s="87">
        <v>101.42</v>
      </c>
      <c r="P355" s="87">
        <v>32.760729191124</v>
      </c>
      <c r="Q355" s="92">
        <v>5.0000000000000001E-4</v>
      </c>
      <c r="R355" s="92">
        <v>1E-4</v>
      </c>
      <c r="W355" s="95"/>
    </row>
    <row r="356" spans="1:23">
      <c r="A356" s="102"/>
      <c r="B356" t="s">
        <v>2848</v>
      </c>
      <c r="C356" t="s">
        <v>2034</v>
      </c>
      <c r="D356" s="102">
        <v>9599</v>
      </c>
      <c r="E356"/>
      <c r="F356" t="s">
        <v>943</v>
      </c>
      <c r="G356" s="89">
        <v>45089</v>
      </c>
      <c r="H356" t="s">
        <v>1044</v>
      </c>
      <c r="I356" s="87">
        <v>2.95</v>
      </c>
      <c r="J356" t="s">
        <v>1049</v>
      </c>
      <c r="K356" t="s">
        <v>201</v>
      </c>
      <c r="L356" s="92">
        <v>0.08</v>
      </c>
      <c r="M356" s="92">
        <v>8.3099999999999993E-2</v>
      </c>
      <c r="N356" s="87">
        <v>85857.55</v>
      </c>
      <c r="O356" s="87">
        <v>100.45</v>
      </c>
      <c r="P356" s="87">
        <v>30.9184413675375</v>
      </c>
      <c r="Q356" s="92">
        <v>4.0000000000000002E-4</v>
      </c>
      <c r="R356" s="92">
        <v>1E-4</v>
      </c>
      <c r="W356" s="95"/>
    </row>
    <row r="357" spans="1:23">
      <c r="A357" s="102"/>
      <c r="B357" t="s">
        <v>2848</v>
      </c>
      <c r="C357" t="s">
        <v>2034</v>
      </c>
      <c r="D357" s="102">
        <v>9748</v>
      </c>
      <c r="E357"/>
      <c r="F357" t="s">
        <v>943</v>
      </c>
      <c r="G357" s="89">
        <v>45180</v>
      </c>
      <c r="H357" t="s">
        <v>1044</v>
      </c>
      <c r="I357" s="87">
        <v>2.95</v>
      </c>
      <c r="J357" t="s">
        <v>1049</v>
      </c>
      <c r="K357" t="s">
        <v>201</v>
      </c>
      <c r="L357" s="92">
        <v>0.08</v>
      </c>
      <c r="M357" s="92">
        <v>8.3699999999999997E-2</v>
      </c>
      <c r="N357" s="87">
        <v>124326.04</v>
      </c>
      <c r="O357" s="87">
        <v>100.3</v>
      </c>
      <c r="P357" s="87">
        <v>44.704597996019999</v>
      </c>
      <c r="Q357" s="92">
        <v>5.9999999999999995E-4</v>
      </c>
      <c r="R357" s="92">
        <v>1E-4</v>
      </c>
      <c r="W357" s="95"/>
    </row>
    <row r="358" spans="1:23">
      <c r="A358" s="102"/>
      <c r="B358" t="s">
        <v>2899</v>
      </c>
      <c r="C358" t="s">
        <v>2034</v>
      </c>
      <c r="D358" s="102">
        <v>7088</v>
      </c>
      <c r="E358"/>
      <c r="F358" t="s">
        <v>916</v>
      </c>
      <c r="G358" s="89">
        <v>43684</v>
      </c>
      <c r="H358" t="s">
        <v>210</v>
      </c>
      <c r="I358" s="87">
        <v>7.21</v>
      </c>
      <c r="J358" t="s">
        <v>930</v>
      </c>
      <c r="K358" t="s">
        <v>106</v>
      </c>
      <c r="L358" s="92">
        <v>4.36E-2</v>
      </c>
      <c r="M358" s="92">
        <v>3.7900000000000003E-2</v>
      </c>
      <c r="N358" s="87">
        <v>106440.18</v>
      </c>
      <c r="O358" s="87">
        <v>105.35</v>
      </c>
      <c r="P358" s="87">
        <v>431.60657434587</v>
      </c>
      <c r="Q358" s="92">
        <v>6.1999999999999998E-3</v>
      </c>
      <c r="R358" s="92">
        <v>8.9999999999999998E-4</v>
      </c>
      <c r="W358" s="95"/>
    </row>
    <row r="359" spans="1:23">
      <c r="A359" s="102"/>
      <c r="B359" t="s">
        <v>2900</v>
      </c>
      <c r="C359" t="s">
        <v>2034</v>
      </c>
      <c r="D359" s="102">
        <v>7310</v>
      </c>
      <c r="E359"/>
      <c r="F359" t="s">
        <v>1041</v>
      </c>
      <c r="G359" s="89">
        <v>43811</v>
      </c>
      <c r="H359" t="s">
        <v>314</v>
      </c>
      <c r="I359" s="87">
        <v>7.07</v>
      </c>
      <c r="J359" t="s">
        <v>930</v>
      </c>
      <c r="K359" t="s">
        <v>106</v>
      </c>
      <c r="L359" s="92">
        <v>4.48E-2</v>
      </c>
      <c r="M359" s="92">
        <v>7.0499999999999993E-2</v>
      </c>
      <c r="N359" s="87">
        <v>33182.370000000003</v>
      </c>
      <c r="O359" s="87">
        <v>87</v>
      </c>
      <c r="P359" s="87">
        <v>111.1154796531</v>
      </c>
      <c r="Q359" s="92">
        <v>1.6000000000000001E-3</v>
      </c>
      <c r="R359" s="92">
        <v>2.0000000000000001E-4</v>
      </c>
      <c r="W359" s="95"/>
    </row>
    <row r="360" spans="1:23">
      <c r="A360" s="102"/>
      <c r="B360" t="s">
        <v>2901</v>
      </c>
      <c r="C360" t="s">
        <v>2034</v>
      </c>
      <c r="D360" s="102">
        <v>404555</v>
      </c>
      <c r="E360"/>
      <c r="F360" t="s">
        <v>923</v>
      </c>
      <c r="G360" s="89">
        <v>42354</v>
      </c>
      <c r="H360" t="s">
        <v>2044</v>
      </c>
      <c r="I360" s="87">
        <v>2.2400000000000002</v>
      </c>
      <c r="J360" t="s">
        <v>930</v>
      </c>
      <c r="K360" t="s">
        <v>106</v>
      </c>
      <c r="L360" s="92">
        <v>5.0200000000000002E-2</v>
      </c>
      <c r="M360" s="92">
        <v>7.3999999999999996E-2</v>
      </c>
      <c r="N360" s="87">
        <v>67043.83</v>
      </c>
      <c r="O360" s="87">
        <v>96.51</v>
      </c>
      <c r="P360" s="87">
        <v>249.045697281717</v>
      </c>
      <c r="Q360" s="92">
        <v>3.5999999999999999E-3</v>
      </c>
      <c r="R360" s="92">
        <v>5.0000000000000001E-4</v>
      </c>
      <c r="W360" s="95"/>
    </row>
    <row r="361" spans="1:23">
      <c r="A361" s="102"/>
      <c r="B361" t="s">
        <v>2897</v>
      </c>
      <c r="C361" t="s">
        <v>2034</v>
      </c>
      <c r="D361" s="102">
        <v>6932</v>
      </c>
      <c r="E361"/>
      <c r="F361" t="s">
        <v>2921</v>
      </c>
      <c r="G361" s="89">
        <v>43098</v>
      </c>
      <c r="H361" t="s">
        <v>209</v>
      </c>
      <c r="I361" s="87">
        <v>1.49</v>
      </c>
      <c r="J361" t="s">
        <v>930</v>
      </c>
      <c r="K361" t="s">
        <v>106</v>
      </c>
      <c r="L361" s="92">
        <v>8.1699999999999995E-2</v>
      </c>
      <c r="M361" s="92">
        <v>7.0699999999999999E-2</v>
      </c>
      <c r="N361" s="87">
        <v>92046</v>
      </c>
      <c r="O361" s="87">
        <v>103.71</v>
      </c>
      <c r="P361" s="87">
        <v>367.42902950339999</v>
      </c>
      <c r="Q361" s="92">
        <v>5.3E-3</v>
      </c>
      <c r="R361" s="92">
        <v>8.0000000000000004E-4</v>
      </c>
      <c r="W361" s="95"/>
    </row>
    <row r="362" spans="1:23">
      <c r="A362" s="102"/>
      <c r="B362" t="s">
        <v>2897</v>
      </c>
      <c r="C362" t="s">
        <v>2034</v>
      </c>
      <c r="D362" s="102">
        <v>7291</v>
      </c>
      <c r="E362"/>
      <c r="F362" t="s">
        <v>2921</v>
      </c>
      <c r="G362" s="89">
        <v>43798</v>
      </c>
      <c r="H362" t="s">
        <v>209</v>
      </c>
      <c r="I362" s="87">
        <v>1.49</v>
      </c>
      <c r="J362" t="s">
        <v>930</v>
      </c>
      <c r="K362" t="s">
        <v>106</v>
      </c>
      <c r="L362" s="92">
        <v>8.1699999999999995E-2</v>
      </c>
      <c r="M362" s="92">
        <v>7.9399999999999998E-2</v>
      </c>
      <c r="N362" s="87">
        <v>5414.47</v>
      </c>
      <c r="O362" s="87">
        <v>103.6</v>
      </c>
      <c r="P362" s="87">
        <v>21.590545651079999</v>
      </c>
      <c r="Q362" s="92">
        <v>2.9999999999999997E-4</v>
      </c>
      <c r="R362" s="92">
        <v>0</v>
      </c>
      <c r="W362" s="95"/>
    </row>
    <row r="363" spans="1:23">
      <c r="A363" s="102"/>
      <c r="B363" t="s">
        <v>2906</v>
      </c>
      <c r="C363" t="s">
        <v>2034</v>
      </c>
      <c r="D363" s="102">
        <v>6872</v>
      </c>
      <c r="E363"/>
      <c r="F363" t="s">
        <v>2921</v>
      </c>
      <c r="G363" s="89">
        <v>43570</v>
      </c>
      <c r="H363" t="s">
        <v>209</v>
      </c>
      <c r="I363" s="87">
        <v>2.42</v>
      </c>
      <c r="J363" t="s">
        <v>930</v>
      </c>
      <c r="K363" t="s">
        <v>106</v>
      </c>
      <c r="L363" s="92">
        <v>7.6700000000000004E-2</v>
      </c>
      <c r="M363" s="92">
        <v>7.4899999999999994E-2</v>
      </c>
      <c r="N363" s="87">
        <v>55369.56</v>
      </c>
      <c r="O363" s="87">
        <v>102.3</v>
      </c>
      <c r="P363" s="87">
        <v>218.01913747812</v>
      </c>
      <c r="Q363" s="92">
        <v>3.0999999999999999E-3</v>
      </c>
      <c r="R363" s="92">
        <v>5.0000000000000001E-4</v>
      </c>
      <c r="W363" s="95"/>
    </row>
    <row r="364" spans="1:23">
      <c r="A364" s="102"/>
      <c r="B364" t="s">
        <v>2906</v>
      </c>
      <c r="C364" t="s">
        <v>2034</v>
      </c>
      <c r="D364" s="102">
        <v>6812</v>
      </c>
      <c r="E364"/>
      <c r="F364" t="s">
        <v>2921</v>
      </c>
      <c r="G364" s="89">
        <v>43536</v>
      </c>
      <c r="H364" t="s">
        <v>209</v>
      </c>
      <c r="I364" s="87">
        <v>2.42</v>
      </c>
      <c r="J364" t="s">
        <v>930</v>
      </c>
      <c r="K364" t="s">
        <v>106</v>
      </c>
      <c r="L364" s="92">
        <v>7.6700000000000004E-2</v>
      </c>
      <c r="M364" s="92">
        <v>7.4899999999999994E-2</v>
      </c>
      <c r="N364" s="87">
        <v>68622.69</v>
      </c>
      <c r="O364" s="87">
        <v>102.29</v>
      </c>
      <c r="P364" s="87">
        <v>270.177281814249</v>
      </c>
      <c r="Q364" s="92">
        <v>3.8999999999999998E-3</v>
      </c>
      <c r="R364" s="92">
        <v>5.9999999999999995E-4</v>
      </c>
      <c r="W364" s="95"/>
    </row>
    <row r="365" spans="1:23">
      <c r="A365" s="102"/>
      <c r="B365" t="s">
        <v>2906</v>
      </c>
      <c r="C365" t="s">
        <v>2034</v>
      </c>
      <c r="D365" s="102">
        <v>7258</v>
      </c>
      <c r="E365"/>
      <c r="F365" t="s">
        <v>2921</v>
      </c>
      <c r="G365" s="89">
        <v>43774</v>
      </c>
      <c r="H365" t="s">
        <v>209</v>
      </c>
      <c r="I365" s="87">
        <v>2.42</v>
      </c>
      <c r="J365" t="s">
        <v>930</v>
      </c>
      <c r="K365" t="s">
        <v>106</v>
      </c>
      <c r="L365" s="92">
        <v>7.6700000000000004E-2</v>
      </c>
      <c r="M365" s="92">
        <v>7.3099999999999998E-2</v>
      </c>
      <c r="N365" s="87">
        <v>50566.77</v>
      </c>
      <c r="O365" s="87">
        <v>102.3</v>
      </c>
      <c r="P365" s="87">
        <v>199.10802217778999</v>
      </c>
      <c r="Q365" s="92">
        <v>2.8999999999999998E-3</v>
      </c>
      <c r="R365" s="92">
        <v>4.0000000000000002E-4</v>
      </c>
      <c r="W365" s="95"/>
    </row>
    <row r="366" spans="1:23">
      <c r="A366" s="102"/>
      <c r="B366" t="s">
        <v>2909</v>
      </c>
      <c r="C366" t="s">
        <v>2034</v>
      </c>
      <c r="D366" s="102">
        <v>6861</v>
      </c>
      <c r="E366"/>
      <c r="F366" t="s">
        <v>2921</v>
      </c>
      <c r="G366" s="89">
        <v>43563</v>
      </c>
      <c r="H366" t="s">
        <v>209</v>
      </c>
      <c r="I366" s="87">
        <v>0.52</v>
      </c>
      <c r="J366" t="s">
        <v>970</v>
      </c>
      <c r="K366" t="s">
        <v>106</v>
      </c>
      <c r="L366" s="92">
        <v>8.0299999999999996E-2</v>
      </c>
      <c r="M366" s="92">
        <v>8.9899999999999994E-2</v>
      </c>
      <c r="N366" s="87">
        <v>374745.29</v>
      </c>
      <c r="O366" s="87">
        <v>100.33999999999972</v>
      </c>
      <c r="P366" s="87">
        <v>1447.29876292211</v>
      </c>
      <c r="Q366" s="92">
        <v>2.0899999999999998E-2</v>
      </c>
      <c r="R366" s="92">
        <v>3.0999999999999999E-3</v>
      </c>
      <c r="W366" s="95"/>
    </row>
    <row r="367" spans="1:23">
      <c r="A367" s="102"/>
      <c r="B367" t="s">
        <v>2897</v>
      </c>
      <c r="C367" t="s">
        <v>2034</v>
      </c>
      <c r="D367" s="102">
        <v>9335</v>
      </c>
      <c r="E367"/>
      <c r="F367" t="s">
        <v>2921</v>
      </c>
      <c r="G367" s="89">
        <v>44064</v>
      </c>
      <c r="H367" t="s">
        <v>209</v>
      </c>
      <c r="I367" s="87">
        <v>2.4300000000000002</v>
      </c>
      <c r="J367" t="s">
        <v>930</v>
      </c>
      <c r="K367" t="s">
        <v>106</v>
      </c>
      <c r="L367" s="92">
        <v>8.9200000000000002E-2</v>
      </c>
      <c r="M367" s="92">
        <v>0.1023</v>
      </c>
      <c r="N367" s="87">
        <v>319727.17</v>
      </c>
      <c r="O367" s="87">
        <v>98.9</v>
      </c>
      <c r="P367" s="87">
        <v>1217.09294867937</v>
      </c>
      <c r="Q367" s="92">
        <v>1.7500000000000002E-2</v>
      </c>
      <c r="R367" s="92">
        <v>2.5999999999999999E-3</v>
      </c>
      <c r="W367" s="95"/>
    </row>
    <row r="368" spans="1:23">
      <c r="A368" s="102"/>
      <c r="B368" t="s">
        <v>2897</v>
      </c>
      <c r="C368" t="s">
        <v>2034</v>
      </c>
      <c r="D368" s="102">
        <v>464740</v>
      </c>
      <c r="E368"/>
      <c r="F368" t="s">
        <v>2921</v>
      </c>
      <c r="G368" s="89">
        <v>42817</v>
      </c>
      <c r="H368" t="s">
        <v>209</v>
      </c>
      <c r="I368" s="87">
        <v>1.59</v>
      </c>
      <c r="J368" t="s">
        <v>930</v>
      </c>
      <c r="K368" t="s">
        <v>106</v>
      </c>
      <c r="L368" s="92">
        <v>5.7799999999999997E-2</v>
      </c>
      <c r="M368" s="92">
        <v>8.6400000000000005E-2</v>
      </c>
      <c r="N368" s="87">
        <v>33965.64</v>
      </c>
      <c r="O368" s="87">
        <v>97.41</v>
      </c>
      <c r="P368" s="87">
        <v>127.347744277476</v>
      </c>
      <c r="Q368" s="92">
        <v>1.8E-3</v>
      </c>
      <c r="R368" s="92">
        <v>2.9999999999999997E-4</v>
      </c>
      <c r="W368" s="95"/>
    </row>
    <row r="369" spans="1:23">
      <c r="A369" s="102"/>
      <c r="B369" t="s">
        <v>2904</v>
      </c>
      <c r="C369" t="s">
        <v>2034</v>
      </c>
      <c r="D369" s="102">
        <v>491862</v>
      </c>
      <c r="E369"/>
      <c r="F369" t="s">
        <v>2921</v>
      </c>
      <c r="G369" s="89">
        <v>43083</v>
      </c>
      <c r="H369" t="s">
        <v>209</v>
      </c>
      <c r="I369" s="87">
        <v>0.53</v>
      </c>
      <c r="J369" t="s">
        <v>930</v>
      </c>
      <c r="K369" t="s">
        <v>116</v>
      </c>
      <c r="L369" s="92">
        <v>7.0499999999999993E-2</v>
      </c>
      <c r="M369" s="92">
        <v>7.8E-2</v>
      </c>
      <c r="N369" s="87">
        <v>9180.36</v>
      </c>
      <c r="O369" s="87">
        <v>101.57</v>
      </c>
      <c r="P369" s="87">
        <v>26.626085912286001</v>
      </c>
      <c r="Q369" s="92">
        <v>4.0000000000000002E-4</v>
      </c>
      <c r="R369" s="92">
        <v>1E-4</v>
      </c>
      <c r="W369" s="95"/>
    </row>
    <row r="370" spans="1:23">
      <c r="A370" s="102"/>
      <c r="B370" t="s">
        <v>2904</v>
      </c>
      <c r="C370" t="s">
        <v>2034</v>
      </c>
      <c r="D370" s="102">
        <v>491863</v>
      </c>
      <c r="E370"/>
      <c r="F370" t="s">
        <v>2921</v>
      </c>
      <c r="G370" s="89">
        <v>43083</v>
      </c>
      <c r="H370" t="s">
        <v>209</v>
      </c>
      <c r="I370" s="87">
        <v>5.04</v>
      </c>
      <c r="J370" t="s">
        <v>930</v>
      </c>
      <c r="K370" t="s">
        <v>116</v>
      </c>
      <c r="L370" s="92">
        <v>7.1999999999999995E-2</v>
      </c>
      <c r="M370" s="92">
        <v>7.4700000000000003E-2</v>
      </c>
      <c r="N370" s="87">
        <v>19901.91</v>
      </c>
      <c r="O370" s="87">
        <v>101.98</v>
      </c>
      <c r="P370" s="87">
        <v>57.955136104299001</v>
      </c>
      <c r="Q370" s="92">
        <v>8.0000000000000004E-4</v>
      </c>
      <c r="R370" s="92">
        <v>1E-4</v>
      </c>
      <c r="W370" s="95"/>
    </row>
    <row r="371" spans="1:23">
      <c r="A371" s="102"/>
      <c r="B371" t="s">
        <v>2904</v>
      </c>
      <c r="C371" t="s">
        <v>2034</v>
      </c>
      <c r="D371" s="102">
        <v>491864</v>
      </c>
      <c r="E371"/>
      <c r="F371" t="s">
        <v>2921</v>
      </c>
      <c r="G371" s="89">
        <v>43083</v>
      </c>
      <c r="H371" t="s">
        <v>209</v>
      </c>
      <c r="I371" s="87">
        <v>5.22</v>
      </c>
      <c r="J371" t="s">
        <v>930</v>
      </c>
      <c r="K371" t="s">
        <v>116</v>
      </c>
      <c r="L371" s="92">
        <v>4.4999999999999998E-2</v>
      </c>
      <c r="M371" s="92">
        <v>7.51E-2</v>
      </c>
      <c r="N371" s="87">
        <v>79607.62</v>
      </c>
      <c r="O371" s="87">
        <v>87.21</v>
      </c>
      <c r="P371" s="87">
        <v>198.245387325411</v>
      </c>
      <c r="Q371" s="92">
        <v>2.8999999999999998E-3</v>
      </c>
      <c r="R371" s="92">
        <v>4.0000000000000002E-4</v>
      </c>
      <c r="W371" s="95"/>
    </row>
    <row r="372" spans="1:23">
      <c r="A372" s="102"/>
      <c r="B372" t="s">
        <v>2915</v>
      </c>
      <c r="C372" t="s">
        <v>2034</v>
      </c>
      <c r="D372" s="102">
        <v>9186</v>
      </c>
      <c r="E372"/>
      <c r="F372" t="s">
        <v>2921</v>
      </c>
      <c r="G372" s="89">
        <v>44778</v>
      </c>
      <c r="H372" t="s">
        <v>209</v>
      </c>
      <c r="I372" s="87">
        <v>3.39</v>
      </c>
      <c r="J372" t="s">
        <v>960</v>
      </c>
      <c r="K372" t="s">
        <v>110</v>
      </c>
      <c r="L372" s="92">
        <v>7.1900000000000006E-2</v>
      </c>
      <c r="M372" s="92">
        <v>7.3099999999999998E-2</v>
      </c>
      <c r="N372" s="87">
        <v>133785.35999999999</v>
      </c>
      <c r="O372" s="87">
        <v>104.35</v>
      </c>
      <c r="P372" s="87">
        <v>566.44738147170006</v>
      </c>
      <c r="Q372" s="92">
        <v>8.2000000000000007E-3</v>
      </c>
      <c r="R372" s="92">
        <v>1.1999999999999999E-3</v>
      </c>
      <c r="W372" s="95"/>
    </row>
    <row r="373" spans="1:23">
      <c r="A373" s="102"/>
      <c r="B373" t="s">
        <v>2915</v>
      </c>
      <c r="C373" t="s">
        <v>2034</v>
      </c>
      <c r="D373" s="102">
        <v>9187</v>
      </c>
      <c r="E373"/>
      <c r="F373" t="s">
        <v>2921</v>
      </c>
      <c r="G373" s="89">
        <v>44778</v>
      </c>
      <c r="H373" t="s">
        <v>209</v>
      </c>
      <c r="I373" s="87">
        <v>3.3</v>
      </c>
      <c r="J373" t="s">
        <v>960</v>
      </c>
      <c r="K373" t="s">
        <v>106</v>
      </c>
      <c r="L373" s="92">
        <v>8.2699999999999996E-2</v>
      </c>
      <c r="M373" s="92">
        <v>8.9099999999999999E-2</v>
      </c>
      <c r="N373" s="87">
        <v>368402.01</v>
      </c>
      <c r="O373" s="87">
        <v>103.9</v>
      </c>
      <c r="P373" s="87">
        <v>1473.2805306131099</v>
      </c>
      <c r="Q373" s="92">
        <v>2.12E-2</v>
      </c>
      <c r="R373" s="92">
        <v>3.2000000000000002E-3</v>
      </c>
      <c r="W373" s="95"/>
    </row>
    <row r="374" spans="1:23">
      <c r="A374" s="102"/>
      <c r="B374" t="s">
        <v>2902</v>
      </c>
      <c r="C374" t="s">
        <v>2034</v>
      </c>
      <c r="D374" s="102">
        <v>469140</v>
      </c>
      <c r="E374"/>
      <c r="F374" t="s">
        <v>2921</v>
      </c>
      <c r="G374" s="89">
        <v>45116</v>
      </c>
      <c r="H374" t="s">
        <v>209</v>
      </c>
      <c r="I374" s="87">
        <v>0.73</v>
      </c>
      <c r="J374" t="s">
        <v>930</v>
      </c>
      <c r="K374" t="s">
        <v>106</v>
      </c>
      <c r="L374" s="92">
        <v>8.1600000000000006E-2</v>
      </c>
      <c r="M374" s="92">
        <v>8.3599999999999994E-2</v>
      </c>
      <c r="N374" s="87">
        <v>24170.42</v>
      </c>
      <c r="O374" s="87">
        <v>100.28</v>
      </c>
      <c r="P374" s="87">
        <v>93.292436030424</v>
      </c>
      <c r="Q374" s="92">
        <v>1.2999999999999999E-3</v>
      </c>
      <c r="R374" s="92">
        <v>2.0000000000000001E-4</v>
      </c>
      <c r="W374" s="95"/>
    </row>
    <row r="375" spans="1:23">
      <c r="A375" s="102"/>
      <c r="B375" t="s">
        <v>2902</v>
      </c>
      <c r="C375" t="s">
        <v>2034</v>
      </c>
      <c r="D375" s="102">
        <v>9657</v>
      </c>
      <c r="E375"/>
      <c r="F375" t="s">
        <v>2921</v>
      </c>
      <c r="G375" s="89">
        <v>45116</v>
      </c>
      <c r="H375" t="s">
        <v>209</v>
      </c>
      <c r="I375" s="87">
        <v>0.55000000000000004</v>
      </c>
      <c r="J375" t="s">
        <v>930</v>
      </c>
      <c r="K375" t="s">
        <v>106</v>
      </c>
      <c r="L375" s="92">
        <v>8.1600000000000006E-2</v>
      </c>
      <c r="M375" s="92">
        <v>8.3599999999999994E-2</v>
      </c>
      <c r="N375" s="87">
        <v>201.05</v>
      </c>
      <c r="O375" s="87">
        <v>99</v>
      </c>
      <c r="P375" s="87">
        <v>0.76610303550000003</v>
      </c>
      <c r="Q375" s="92">
        <v>0</v>
      </c>
      <c r="R375" s="92">
        <v>0</v>
      </c>
      <c r="W375" s="95"/>
    </row>
    <row r="376" spans="1:23">
      <c r="A376" s="102"/>
      <c r="B376" t="s">
        <v>2911</v>
      </c>
      <c r="C376" t="s">
        <v>2034</v>
      </c>
      <c r="D376" s="102">
        <v>8706</v>
      </c>
      <c r="E376"/>
      <c r="F376" t="s">
        <v>2921</v>
      </c>
      <c r="G376" s="89">
        <v>44498</v>
      </c>
      <c r="H376" t="s">
        <v>209</v>
      </c>
      <c r="I376" s="87">
        <v>3.09</v>
      </c>
      <c r="J376" t="s">
        <v>930</v>
      </c>
      <c r="K376" t="s">
        <v>106</v>
      </c>
      <c r="L376" s="92">
        <v>8.6400000000000005E-2</v>
      </c>
      <c r="M376" s="92">
        <v>8.9200000000000002E-2</v>
      </c>
      <c r="N376" s="87">
        <v>166656.04999999999</v>
      </c>
      <c r="O376" s="87">
        <v>102.59</v>
      </c>
      <c r="P376" s="87">
        <v>658.07292808405498</v>
      </c>
      <c r="Q376" s="92">
        <v>9.4999999999999998E-3</v>
      </c>
      <c r="R376" s="92">
        <v>1.4E-3</v>
      </c>
      <c r="W376" s="95"/>
    </row>
    <row r="377" spans="1:23">
      <c r="A377" s="102"/>
      <c r="B377" t="s">
        <v>2849</v>
      </c>
      <c r="C377" t="s">
        <v>2034</v>
      </c>
      <c r="D377" s="102">
        <v>8702</v>
      </c>
      <c r="E377"/>
      <c r="F377" t="s">
        <v>2921</v>
      </c>
      <c r="G377" s="89">
        <v>44497</v>
      </c>
      <c r="H377" t="s">
        <v>209</v>
      </c>
      <c r="I377" s="87">
        <v>0.12</v>
      </c>
      <c r="J377" t="s">
        <v>970</v>
      </c>
      <c r="K377" t="s">
        <v>106</v>
      </c>
      <c r="L377" s="92">
        <v>7.2700000000000001E-2</v>
      </c>
      <c r="M377" s="92">
        <v>7.9299999999999995E-2</v>
      </c>
      <c r="N377" s="87">
        <v>296.7</v>
      </c>
      <c r="O377" s="87">
        <v>100.23</v>
      </c>
      <c r="P377" s="87">
        <v>1.1446248960900001</v>
      </c>
      <c r="Q377" s="92">
        <v>0</v>
      </c>
      <c r="R377" s="92">
        <v>0</v>
      </c>
      <c r="W377" s="95"/>
    </row>
    <row r="378" spans="1:23">
      <c r="A378" s="102"/>
      <c r="B378" t="s">
        <v>2849</v>
      </c>
      <c r="C378" t="s">
        <v>2034</v>
      </c>
      <c r="D378" s="102">
        <v>9118</v>
      </c>
      <c r="E378"/>
      <c r="F378" t="s">
        <v>2921</v>
      </c>
      <c r="G378" s="89">
        <v>44733</v>
      </c>
      <c r="H378" t="s">
        <v>209</v>
      </c>
      <c r="I378" s="87">
        <v>0.12</v>
      </c>
      <c r="J378" t="s">
        <v>970</v>
      </c>
      <c r="K378" t="s">
        <v>106</v>
      </c>
      <c r="L378" s="92">
        <v>7.2700000000000001E-2</v>
      </c>
      <c r="M378" s="92">
        <v>7.9299999999999995E-2</v>
      </c>
      <c r="N378" s="87">
        <v>1181.51</v>
      </c>
      <c r="O378" s="87">
        <v>100.23</v>
      </c>
      <c r="P378" s="87">
        <v>4.5580915435770004</v>
      </c>
      <c r="Q378" s="92">
        <v>1E-4</v>
      </c>
      <c r="R378" s="92">
        <v>0</v>
      </c>
      <c r="W378" s="95"/>
    </row>
    <row r="379" spans="1:23">
      <c r="A379" s="102"/>
      <c r="B379" t="s">
        <v>2849</v>
      </c>
      <c r="C379" t="s">
        <v>2034</v>
      </c>
      <c r="D379" s="102">
        <v>9233</v>
      </c>
      <c r="E379"/>
      <c r="F379" t="s">
        <v>2921</v>
      </c>
      <c r="G379" s="89">
        <v>44819</v>
      </c>
      <c r="H379" t="s">
        <v>209</v>
      </c>
      <c r="I379" s="87">
        <v>0.12</v>
      </c>
      <c r="J379" t="s">
        <v>970</v>
      </c>
      <c r="K379" t="s">
        <v>106</v>
      </c>
      <c r="L379" s="92">
        <v>7.2700000000000001E-2</v>
      </c>
      <c r="M379" s="92">
        <v>7.9299999999999995E-2</v>
      </c>
      <c r="N379" s="87">
        <v>231.91</v>
      </c>
      <c r="O379" s="87">
        <v>100.62</v>
      </c>
      <c r="P379" s="87">
        <v>0.89815584385799996</v>
      </c>
      <c r="Q379" s="92">
        <v>0</v>
      </c>
      <c r="R379" s="92">
        <v>0</v>
      </c>
      <c r="W379" s="95"/>
    </row>
    <row r="380" spans="1:23">
      <c r="A380" s="102"/>
      <c r="B380" t="s">
        <v>2849</v>
      </c>
      <c r="C380" t="s">
        <v>2034</v>
      </c>
      <c r="D380" s="102">
        <v>9276</v>
      </c>
      <c r="E380"/>
      <c r="F380" t="s">
        <v>2921</v>
      </c>
      <c r="G380" s="89">
        <v>44854</v>
      </c>
      <c r="H380" t="s">
        <v>209</v>
      </c>
      <c r="I380" s="87">
        <v>0.12</v>
      </c>
      <c r="J380" t="s">
        <v>970</v>
      </c>
      <c r="K380" t="s">
        <v>106</v>
      </c>
      <c r="L380" s="92">
        <v>7.2700000000000001E-2</v>
      </c>
      <c r="M380" s="92">
        <v>7.9299999999999995E-2</v>
      </c>
      <c r="N380" s="87">
        <v>55.64</v>
      </c>
      <c r="O380" s="87">
        <v>100.62</v>
      </c>
      <c r="P380" s="87">
        <v>0.21548614183199999</v>
      </c>
      <c r="Q380" s="92">
        <v>0</v>
      </c>
      <c r="R380" s="92">
        <v>0</v>
      </c>
      <c r="W380" s="95"/>
    </row>
    <row r="381" spans="1:23">
      <c r="A381" s="102"/>
      <c r="B381" t="s">
        <v>2849</v>
      </c>
      <c r="C381" t="s">
        <v>2034</v>
      </c>
      <c r="D381" s="102">
        <v>9430</v>
      </c>
      <c r="E381"/>
      <c r="F381" t="s">
        <v>2921</v>
      </c>
      <c r="G381" s="89">
        <v>44950</v>
      </c>
      <c r="H381" t="s">
        <v>209</v>
      </c>
      <c r="I381" s="87">
        <v>0.12</v>
      </c>
      <c r="J381" t="s">
        <v>970</v>
      </c>
      <c r="K381" t="s">
        <v>106</v>
      </c>
      <c r="L381" s="92">
        <v>7.2700000000000001E-2</v>
      </c>
      <c r="M381" s="92">
        <v>7.9299999999999995E-2</v>
      </c>
      <c r="N381" s="87">
        <v>304.08</v>
      </c>
      <c r="O381" s="87">
        <v>100.62</v>
      </c>
      <c r="P381" s="87">
        <v>1.1776604243040001</v>
      </c>
      <c r="Q381" s="92">
        <v>0</v>
      </c>
      <c r="R381" s="92">
        <v>0</v>
      </c>
      <c r="W381" s="95"/>
    </row>
    <row r="382" spans="1:23">
      <c r="A382" s="102"/>
      <c r="B382" t="s">
        <v>2849</v>
      </c>
      <c r="C382" t="s">
        <v>2034</v>
      </c>
      <c r="D382" s="102">
        <v>9539</v>
      </c>
      <c r="E382"/>
      <c r="F382" t="s">
        <v>2921</v>
      </c>
      <c r="G382" s="89">
        <v>45029</v>
      </c>
      <c r="H382" t="s">
        <v>209</v>
      </c>
      <c r="I382" s="87">
        <v>0.12</v>
      </c>
      <c r="J382" t="s">
        <v>970</v>
      </c>
      <c r="K382" t="s">
        <v>106</v>
      </c>
      <c r="L382" s="92">
        <v>7.2700000000000001E-2</v>
      </c>
      <c r="M382" s="92">
        <v>7.9299999999999995E-2</v>
      </c>
      <c r="N382" s="87">
        <v>101.36</v>
      </c>
      <c r="O382" s="87">
        <v>100.62</v>
      </c>
      <c r="P382" s="87">
        <v>0.39255347476800001</v>
      </c>
      <c r="Q382" s="92">
        <v>0</v>
      </c>
      <c r="R382" s="92">
        <v>0</v>
      </c>
      <c r="W382" s="95"/>
    </row>
    <row r="383" spans="1:23">
      <c r="A383" s="102"/>
      <c r="B383" t="s">
        <v>2849</v>
      </c>
      <c r="C383" t="s">
        <v>2034</v>
      </c>
      <c r="D383" s="102">
        <v>8119</v>
      </c>
      <c r="E383"/>
      <c r="F383" t="s">
        <v>2921</v>
      </c>
      <c r="G383" s="89">
        <v>44169</v>
      </c>
      <c r="H383" t="s">
        <v>209</v>
      </c>
      <c r="I383" s="87">
        <v>0.12</v>
      </c>
      <c r="J383" t="s">
        <v>970</v>
      </c>
      <c r="K383" t="s">
        <v>106</v>
      </c>
      <c r="L383" s="92">
        <v>7.2700000000000001E-2</v>
      </c>
      <c r="M383" s="92">
        <v>7.9299999999999995E-2</v>
      </c>
      <c r="N383" s="87">
        <v>943.75</v>
      </c>
      <c r="O383" s="87">
        <v>100.9</v>
      </c>
      <c r="P383" s="87">
        <v>3.6651861937499999</v>
      </c>
      <c r="Q383" s="92">
        <v>1E-4</v>
      </c>
      <c r="R383" s="92">
        <v>0</v>
      </c>
      <c r="W383" s="95"/>
    </row>
    <row r="384" spans="1:23">
      <c r="A384" s="102"/>
      <c r="B384" t="s">
        <v>2849</v>
      </c>
      <c r="C384" t="s">
        <v>2034</v>
      </c>
      <c r="D384" s="102">
        <v>8418</v>
      </c>
      <c r="E384"/>
      <c r="F384" t="s">
        <v>2921</v>
      </c>
      <c r="G384" s="89">
        <v>44326</v>
      </c>
      <c r="H384" t="s">
        <v>209</v>
      </c>
      <c r="I384" s="87">
        <v>0.12</v>
      </c>
      <c r="J384" t="s">
        <v>970</v>
      </c>
      <c r="K384" t="s">
        <v>106</v>
      </c>
      <c r="L384" s="92">
        <v>7.2700000000000001E-2</v>
      </c>
      <c r="M384" s="92">
        <v>7.9299999999999995E-2</v>
      </c>
      <c r="N384" s="87">
        <v>199.69</v>
      </c>
      <c r="O384" s="87">
        <v>100.62</v>
      </c>
      <c r="P384" s="87">
        <v>0.77337217222200005</v>
      </c>
      <c r="Q384" s="92">
        <v>0</v>
      </c>
      <c r="R384" s="92">
        <v>0</v>
      </c>
      <c r="W384" s="95"/>
    </row>
    <row r="385" spans="1:23">
      <c r="A385" s="102"/>
      <c r="B385" t="s">
        <v>2849</v>
      </c>
      <c r="C385" t="s">
        <v>2034</v>
      </c>
      <c r="D385" s="102">
        <v>8060</v>
      </c>
      <c r="E385"/>
      <c r="F385" t="s">
        <v>2921</v>
      </c>
      <c r="G385" s="89">
        <v>44150</v>
      </c>
      <c r="H385" t="s">
        <v>209</v>
      </c>
      <c r="I385" s="87">
        <v>0.12</v>
      </c>
      <c r="J385" t="s">
        <v>970</v>
      </c>
      <c r="K385" t="s">
        <v>106</v>
      </c>
      <c r="L385" s="92">
        <v>7.2700000000000001E-2</v>
      </c>
      <c r="M385" s="92">
        <v>7.9299999999999995E-2</v>
      </c>
      <c r="N385" s="87">
        <v>398056.89</v>
      </c>
      <c r="O385" s="87">
        <v>100.22999999999981</v>
      </c>
      <c r="P385" s="87">
        <v>1535.6448478401001</v>
      </c>
      <c r="Q385" s="92">
        <v>2.2100000000000002E-2</v>
      </c>
      <c r="R385" s="92">
        <v>3.3E-3</v>
      </c>
      <c r="W385" s="95"/>
    </row>
    <row r="386" spans="1:23">
      <c r="A386" s="102"/>
      <c r="B386" t="s">
        <v>2908</v>
      </c>
      <c r="C386" t="s">
        <v>2034</v>
      </c>
      <c r="D386" s="102">
        <v>8718</v>
      </c>
      <c r="E386"/>
      <c r="F386" t="s">
        <v>2921</v>
      </c>
      <c r="G386" s="89">
        <v>44508</v>
      </c>
      <c r="H386" t="s">
        <v>209</v>
      </c>
      <c r="I386" s="87">
        <v>3.02</v>
      </c>
      <c r="J386" t="s">
        <v>930</v>
      </c>
      <c r="K386" t="s">
        <v>106</v>
      </c>
      <c r="L386" s="92">
        <v>8.7900000000000006E-2</v>
      </c>
      <c r="M386" s="92">
        <v>9.0200000000000002E-2</v>
      </c>
      <c r="N386" s="87">
        <v>330190.89</v>
      </c>
      <c r="O386" s="87">
        <v>100.57000000000023</v>
      </c>
      <c r="P386" s="87">
        <v>1278.1488926029799</v>
      </c>
      <c r="Q386" s="92">
        <v>1.84E-2</v>
      </c>
      <c r="R386" s="92">
        <v>2.8E-3</v>
      </c>
      <c r="W386" s="95"/>
    </row>
    <row r="387" spans="1:23">
      <c r="A387" s="102"/>
      <c r="B387" t="s">
        <v>2851</v>
      </c>
      <c r="C387" t="s">
        <v>2034</v>
      </c>
      <c r="D387" s="102">
        <v>8806</v>
      </c>
      <c r="E387"/>
      <c r="F387" t="s">
        <v>2921</v>
      </c>
      <c r="G387" s="89">
        <v>44137</v>
      </c>
      <c r="H387" t="s">
        <v>209</v>
      </c>
      <c r="I387" s="87">
        <v>0.94</v>
      </c>
      <c r="J387" t="s">
        <v>970</v>
      </c>
      <c r="K387" t="s">
        <v>106</v>
      </c>
      <c r="L387" s="92">
        <v>7.4399999999999994E-2</v>
      </c>
      <c r="M387" s="92">
        <v>8.8300000000000003E-2</v>
      </c>
      <c r="N387" s="87">
        <v>456878.3</v>
      </c>
      <c r="O387" s="87">
        <v>99.67</v>
      </c>
      <c r="P387" s="87">
        <v>1752.7214455968899</v>
      </c>
      <c r="Q387" s="92">
        <v>2.53E-2</v>
      </c>
      <c r="R387" s="92">
        <v>3.8E-3</v>
      </c>
      <c r="W387" s="95"/>
    </row>
    <row r="388" spans="1:23">
      <c r="A388" s="102"/>
      <c r="B388" t="s">
        <v>2851</v>
      </c>
      <c r="C388" t="s">
        <v>2034</v>
      </c>
      <c r="D388" s="102">
        <v>9044</v>
      </c>
      <c r="E388"/>
      <c r="F388" t="s">
        <v>2921</v>
      </c>
      <c r="G388" s="89">
        <v>44679</v>
      </c>
      <c r="H388" t="s">
        <v>209</v>
      </c>
      <c r="I388" s="87">
        <v>0.94</v>
      </c>
      <c r="J388" t="s">
        <v>970</v>
      </c>
      <c r="K388" t="s">
        <v>106</v>
      </c>
      <c r="L388" s="92">
        <v>7.4499999999999997E-2</v>
      </c>
      <c r="M388" s="92">
        <v>8.8300000000000003E-2</v>
      </c>
      <c r="N388" s="87">
        <v>3934.29</v>
      </c>
      <c r="O388" s="87">
        <v>99.67</v>
      </c>
      <c r="P388" s="87">
        <v>15.093110038707</v>
      </c>
      <c r="Q388" s="92">
        <v>2.0000000000000001E-4</v>
      </c>
      <c r="R388" s="92">
        <v>0</v>
      </c>
      <c r="W388" s="95"/>
    </row>
    <row r="389" spans="1:23">
      <c r="A389" s="102"/>
      <c r="B389" t="s">
        <v>2851</v>
      </c>
      <c r="C389" t="s">
        <v>2034</v>
      </c>
      <c r="D389" s="102">
        <v>9224</v>
      </c>
      <c r="E389"/>
      <c r="F389" t="s">
        <v>2921</v>
      </c>
      <c r="G389" s="89">
        <v>44810</v>
      </c>
      <c r="H389" t="s">
        <v>209</v>
      </c>
      <c r="I389" s="87">
        <v>0.94</v>
      </c>
      <c r="J389" t="s">
        <v>970</v>
      </c>
      <c r="K389" t="s">
        <v>106</v>
      </c>
      <c r="L389" s="92">
        <v>7.4499999999999997E-2</v>
      </c>
      <c r="M389" s="92">
        <v>8.8300000000000003E-2</v>
      </c>
      <c r="N389" s="87">
        <v>7119.4</v>
      </c>
      <c r="O389" s="87">
        <v>99.67</v>
      </c>
      <c r="P389" s="87">
        <v>27.312142117019999</v>
      </c>
      <c r="Q389" s="92">
        <v>4.0000000000000002E-4</v>
      </c>
      <c r="R389" s="92">
        <v>1E-4</v>
      </c>
      <c r="W389" s="95"/>
    </row>
    <row r="390" spans="1:23">
      <c r="A390" s="102"/>
      <c r="B390" t="s">
        <v>2903</v>
      </c>
      <c r="C390" t="s">
        <v>2034</v>
      </c>
      <c r="D390" s="102">
        <v>475042</v>
      </c>
      <c r="E390"/>
      <c r="F390" t="s">
        <v>2921</v>
      </c>
      <c r="G390" s="89">
        <v>42921</v>
      </c>
      <c r="H390" t="s">
        <v>209</v>
      </c>
      <c r="I390" s="87">
        <v>5.39</v>
      </c>
      <c r="J390" t="s">
        <v>930</v>
      </c>
      <c r="K390" t="s">
        <v>106</v>
      </c>
      <c r="L390" s="92">
        <v>7.8899999999999998E-2</v>
      </c>
      <c r="M390" s="92">
        <v>7.9799999999999996E-2</v>
      </c>
      <c r="N390" s="87">
        <v>51005.81</v>
      </c>
      <c r="O390" s="87">
        <v>14.656955999999992</v>
      </c>
      <c r="P390" s="87">
        <v>28.774735748073699</v>
      </c>
      <c r="Q390" s="92">
        <v>4.0000000000000002E-4</v>
      </c>
      <c r="R390" s="92">
        <v>1E-4</v>
      </c>
      <c r="W390" s="95"/>
    </row>
    <row r="391" spans="1:23">
      <c r="A391" s="102"/>
      <c r="B391" t="s">
        <v>2903</v>
      </c>
      <c r="C391" t="s">
        <v>2034</v>
      </c>
      <c r="D391" s="102">
        <v>524763</v>
      </c>
      <c r="E391"/>
      <c r="F391" t="s">
        <v>2921</v>
      </c>
      <c r="G391" s="89">
        <v>43342</v>
      </c>
      <c r="H391" t="s">
        <v>209</v>
      </c>
      <c r="I391" s="87">
        <v>1.05</v>
      </c>
      <c r="J391" t="s">
        <v>930</v>
      </c>
      <c r="K391" t="s">
        <v>106</v>
      </c>
      <c r="L391" s="92">
        <v>7.8899999999999998E-2</v>
      </c>
      <c r="M391" s="92">
        <v>7.1199999999999999E-2</v>
      </c>
      <c r="N391" s="87">
        <v>9681.0400000000009</v>
      </c>
      <c r="O391" s="87">
        <v>14.558923999999999</v>
      </c>
      <c r="P391" s="87">
        <v>5.4249932803809502</v>
      </c>
      <c r="Q391" s="92">
        <v>1E-4</v>
      </c>
      <c r="R391" s="92">
        <v>0</v>
      </c>
      <c r="W391" s="95"/>
    </row>
    <row r="392" spans="1:23">
      <c r="A392" s="102"/>
      <c r="B392" t="s">
        <v>2852</v>
      </c>
      <c r="C392" t="s">
        <v>2034</v>
      </c>
      <c r="D392" s="102">
        <v>9405</v>
      </c>
      <c r="E392"/>
      <c r="F392" t="s">
        <v>2921</v>
      </c>
      <c r="G392" s="89">
        <v>43866</v>
      </c>
      <c r="H392" t="s">
        <v>209</v>
      </c>
      <c r="I392" s="87">
        <v>1.06</v>
      </c>
      <c r="J392" t="s">
        <v>970</v>
      </c>
      <c r="K392" t="s">
        <v>106</v>
      </c>
      <c r="L392" s="92">
        <v>7.6899999999999996E-2</v>
      </c>
      <c r="M392" s="92">
        <v>9.5899999999999999E-2</v>
      </c>
      <c r="N392" s="87">
        <v>389185.74</v>
      </c>
      <c r="O392" s="87">
        <v>98.930000000000135</v>
      </c>
      <c r="P392" s="87">
        <v>1481.9475709881201</v>
      </c>
      <c r="Q392" s="92">
        <v>2.1399999999999999E-2</v>
      </c>
      <c r="R392" s="92">
        <v>3.2000000000000002E-3</v>
      </c>
      <c r="W392" s="95"/>
    </row>
    <row r="393" spans="1:23">
      <c r="A393" s="102"/>
      <c r="B393" t="s">
        <v>2852</v>
      </c>
      <c r="C393" t="s">
        <v>2034</v>
      </c>
      <c r="D393" s="102">
        <v>9439</v>
      </c>
      <c r="E393"/>
      <c r="F393" t="s">
        <v>2921</v>
      </c>
      <c r="G393" s="89">
        <v>44953</v>
      </c>
      <c r="H393" t="s">
        <v>209</v>
      </c>
      <c r="I393" s="87">
        <v>1.06</v>
      </c>
      <c r="J393" t="s">
        <v>970</v>
      </c>
      <c r="K393" t="s">
        <v>106</v>
      </c>
      <c r="L393" s="92">
        <v>7.6899999999999996E-2</v>
      </c>
      <c r="M393" s="92">
        <v>9.5899999999999999E-2</v>
      </c>
      <c r="N393" s="87">
        <v>1117.71</v>
      </c>
      <c r="O393" s="87">
        <v>99.77</v>
      </c>
      <c r="P393" s="87">
        <v>4.2921710386829997</v>
      </c>
      <c r="Q393" s="92">
        <v>1E-4</v>
      </c>
      <c r="R393" s="92">
        <v>0</v>
      </c>
      <c r="W393" s="95"/>
    </row>
    <row r="394" spans="1:23">
      <c r="A394" s="102"/>
      <c r="B394" t="s">
        <v>2852</v>
      </c>
      <c r="C394" t="s">
        <v>2034</v>
      </c>
      <c r="D394" s="102">
        <v>9447</v>
      </c>
      <c r="E394"/>
      <c r="F394" t="s">
        <v>2921</v>
      </c>
      <c r="G394" s="89">
        <v>44959</v>
      </c>
      <c r="H394" t="s">
        <v>209</v>
      </c>
      <c r="I394" s="87">
        <v>1.06</v>
      </c>
      <c r="J394" t="s">
        <v>970</v>
      </c>
      <c r="K394" t="s">
        <v>106</v>
      </c>
      <c r="L394" s="92">
        <v>7.6899999999999996E-2</v>
      </c>
      <c r="M394" s="92">
        <v>9.5899999999999999E-2</v>
      </c>
      <c r="N394" s="87">
        <v>628.30999999999995</v>
      </c>
      <c r="O394" s="87">
        <v>99.77</v>
      </c>
      <c r="P394" s="87">
        <v>2.4128029500629999</v>
      </c>
      <c r="Q394" s="92">
        <v>0</v>
      </c>
      <c r="R394" s="92">
        <v>0</v>
      </c>
      <c r="W394" s="95"/>
    </row>
    <row r="395" spans="1:23">
      <c r="A395" s="102"/>
      <c r="B395" t="s">
        <v>2852</v>
      </c>
      <c r="C395" t="s">
        <v>2034</v>
      </c>
      <c r="D395" s="102">
        <v>9467</v>
      </c>
      <c r="E395"/>
      <c r="F395" t="s">
        <v>2921</v>
      </c>
      <c r="G395" s="89">
        <v>44966</v>
      </c>
      <c r="H395" t="s">
        <v>209</v>
      </c>
      <c r="I395" s="87">
        <v>1.06</v>
      </c>
      <c r="J395" t="s">
        <v>970</v>
      </c>
      <c r="K395" t="s">
        <v>106</v>
      </c>
      <c r="L395" s="92">
        <v>7.6899999999999996E-2</v>
      </c>
      <c r="M395" s="92">
        <v>9.6699999999999994E-2</v>
      </c>
      <c r="N395" s="87">
        <v>941.42</v>
      </c>
      <c r="O395" s="87">
        <v>99.7</v>
      </c>
      <c r="P395" s="87">
        <v>3.61265500326</v>
      </c>
      <c r="Q395" s="92">
        <v>1E-4</v>
      </c>
      <c r="R395" s="92">
        <v>0</v>
      </c>
      <c r="W395" s="95"/>
    </row>
    <row r="396" spans="1:23">
      <c r="A396" s="102"/>
      <c r="B396" t="s">
        <v>2852</v>
      </c>
      <c r="C396" t="s">
        <v>2034</v>
      </c>
      <c r="D396" s="102">
        <v>9491</v>
      </c>
      <c r="E396"/>
      <c r="F396" t="s">
        <v>2921</v>
      </c>
      <c r="G396" s="89">
        <v>44986</v>
      </c>
      <c r="H396" t="s">
        <v>209</v>
      </c>
      <c r="I396" s="87">
        <v>1.06</v>
      </c>
      <c r="J396" t="s">
        <v>970</v>
      </c>
      <c r="K396" t="s">
        <v>106</v>
      </c>
      <c r="L396" s="92">
        <v>7.6899999999999996E-2</v>
      </c>
      <c r="M396" s="92">
        <v>9.6699999999999994E-2</v>
      </c>
      <c r="N396" s="87">
        <v>3662.13</v>
      </c>
      <c r="O396" s="87">
        <v>98.86</v>
      </c>
      <c r="P396" s="87">
        <v>13.934849232582</v>
      </c>
      <c r="Q396" s="92">
        <v>2.0000000000000001E-4</v>
      </c>
      <c r="R396" s="92">
        <v>0</v>
      </c>
      <c r="W396" s="95"/>
    </row>
    <row r="397" spans="1:23">
      <c r="A397" s="102"/>
      <c r="B397" t="s">
        <v>2852</v>
      </c>
      <c r="C397" t="s">
        <v>2034</v>
      </c>
      <c r="D397" s="102">
        <v>9510</v>
      </c>
      <c r="E397"/>
      <c r="F397" t="s">
        <v>2921</v>
      </c>
      <c r="G397" s="89">
        <v>44994</v>
      </c>
      <c r="H397" t="s">
        <v>209</v>
      </c>
      <c r="I397" s="87">
        <v>1.06</v>
      </c>
      <c r="J397" t="s">
        <v>970</v>
      </c>
      <c r="K397" t="s">
        <v>106</v>
      </c>
      <c r="L397" s="92">
        <v>7.6899999999999996E-2</v>
      </c>
      <c r="M397" s="92">
        <v>9.6600000000000005E-2</v>
      </c>
      <c r="N397" s="87">
        <v>714.8</v>
      </c>
      <c r="O397" s="87">
        <v>99.7</v>
      </c>
      <c r="P397" s="87">
        <v>2.7430114043999998</v>
      </c>
      <c r="Q397" s="92">
        <v>0</v>
      </c>
      <c r="R397" s="92">
        <v>0</v>
      </c>
      <c r="W397" s="95"/>
    </row>
    <row r="398" spans="1:23">
      <c r="A398" s="102"/>
      <c r="B398" t="s">
        <v>2852</v>
      </c>
      <c r="C398" t="s">
        <v>2034</v>
      </c>
      <c r="D398" s="102">
        <v>9560</v>
      </c>
      <c r="E398"/>
      <c r="F398" t="s">
        <v>2921</v>
      </c>
      <c r="G398" s="89">
        <v>45058</v>
      </c>
      <c r="H398" t="s">
        <v>209</v>
      </c>
      <c r="I398" s="87">
        <v>1.06</v>
      </c>
      <c r="J398" t="s">
        <v>970</v>
      </c>
      <c r="K398" t="s">
        <v>106</v>
      </c>
      <c r="L398" s="92">
        <v>7.6899999999999996E-2</v>
      </c>
      <c r="M398" s="92">
        <v>9.6699999999999994E-2</v>
      </c>
      <c r="N398" s="87">
        <v>3864.69</v>
      </c>
      <c r="O398" s="87">
        <v>98.86</v>
      </c>
      <c r="P398" s="87">
        <v>14.705614623365999</v>
      </c>
      <c r="Q398" s="92">
        <v>2.0000000000000001E-4</v>
      </c>
      <c r="R398" s="92">
        <v>0</v>
      </c>
      <c r="W398" s="95"/>
    </row>
    <row r="399" spans="1:23">
      <c r="A399" s="102"/>
      <c r="B399" t="s">
        <v>2910</v>
      </c>
      <c r="C399" t="s">
        <v>2034</v>
      </c>
      <c r="D399" s="102">
        <v>9606</v>
      </c>
      <c r="E399"/>
      <c r="F399" t="s">
        <v>2921</v>
      </c>
      <c r="G399" s="89">
        <v>44136</v>
      </c>
      <c r="H399" t="s">
        <v>209</v>
      </c>
      <c r="I399" s="87">
        <v>0.09</v>
      </c>
      <c r="J399" t="s">
        <v>970</v>
      </c>
      <c r="K399" t="s">
        <v>106</v>
      </c>
      <c r="L399" s="92">
        <v>7.0099999999999996E-2</v>
      </c>
      <c r="M399" s="92">
        <v>9.9000000000000008E-3</v>
      </c>
      <c r="N399" s="87">
        <v>265595.56</v>
      </c>
      <c r="O399" s="87">
        <v>86.502415999999982</v>
      </c>
      <c r="P399" s="87">
        <v>884.29457175042</v>
      </c>
      <c r="Q399" s="92">
        <v>1.2699999999999999E-2</v>
      </c>
      <c r="R399" s="92">
        <v>1.9E-3</v>
      </c>
      <c r="W399" s="95"/>
    </row>
    <row r="400" spans="1:23">
      <c r="A400" s="102"/>
      <c r="B400" t="s">
        <v>2905</v>
      </c>
      <c r="C400" t="s">
        <v>2034</v>
      </c>
      <c r="D400" s="102">
        <v>6588</v>
      </c>
      <c r="E400"/>
      <c r="F400" t="s">
        <v>2921</v>
      </c>
      <c r="G400" s="89">
        <v>43397</v>
      </c>
      <c r="H400" t="s">
        <v>209</v>
      </c>
      <c r="I400" s="87">
        <v>0.76</v>
      </c>
      <c r="J400" t="s">
        <v>970</v>
      </c>
      <c r="K400" t="s">
        <v>106</v>
      </c>
      <c r="L400" s="92">
        <v>7.6899999999999996E-2</v>
      </c>
      <c r="M400" s="92">
        <v>8.8300000000000003E-2</v>
      </c>
      <c r="N400" s="87">
        <v>241341.47</v>
      </c>
      <c r="O400" s="87">
        <v>99.88</v>
      </c>
      <c r="P400" s="87">
        <v>927.80861004836402</v>
      </c>
      <c r="Q400" s="92">
        <v>1.34E-2</v>
      </c>
      <c r="R400" s="92">
        <v>2E-3</v>
      </c>
      <c r="W400" s="95"/>
    </row>
    <row r="401" spans="1:23">
      <c r="A401" s="102"/>
      <c r="B401" t="s">
        <v>2907</v>
      </c>
      <c r="C401" t="s">
        <v>2034</v>
      </c>
      <c r="D401" s="102">
        <v>9299</v>
      </c>
      <c r="E401"/>
      <c r="F401" t="s">
        <v>2921</v>
      </c>
      <c r="G401" s="89">
        <v>44144</v>
      </c>
      <c r="H401" t="s">
        <v>209</v>
      </c>
      <c r="I401" s="87">
        <v>0.25</v>
      </c>
      <c r="J401" t="s">
        <v>970</v>
      </c>
      <c r="K401" t="s">
        <v>106</v>
      </c>
      <c r="L401" s="92">
        <v>7.8799999999999995E-2</v>
      </c>
      <c r="M401" s="92">
        <v>1E-4</v>
      </c>
      <c r="N401" s="87">
        <v>300481.84000000003</v>
      </c>
      <c r="O401" s="87">
        <v>76.690121000000033</v>
      </c>
      <c r="P401" s="87">
        <v>886.96312382757299</v>
      </c>
      <c r="Q401" s="92">
        <v>1.2800000000000001E-2</v>
      </c>
      <c r="R401" s="92">
        <v>1.9E-3</v>
      </c>
      <c r="W401" s="95"/>
    </row>
    <row r="402" spans="1:23">
      <c r="A402" s="102"/>
      <c r="B402" t="s">
        <v>2853</v>
      </c>
      <c r="C402" t="s">
        <v>2034</v>
      </c>
      <c r="D402" s="102">
        <v>8977</v>
      </c>
      <c r="E402"/>
      <c r="F402" t="s">
        <v>2921</v>
      </c>
      <c r="G402" s="89">
        <v>44553</v>
      </c>
      <c r="H402" t="s">
        <v>209</v>
      </c>
      <c r="I402" s="87">
        <v>2.34</v>
      </c>
      <c r="J402" t="s">
        <v>1049</v>
      </c>
      <c r="K402" t="s">
        <v>110</v>
      </c>
      <c r="L402" s="92">
        <v>6.1100000000000002E-2</v>
      </c>
      <c r="M402" s="92">
        <v>7.0400000000000004E-2</v>
      </c>
      <c r="N402" s="87">
        <v>1895.43</v>
      </c>
      <c r="O402" s="87">
        <v>101.7</v>
      </c>
      <c r="P402" s="87">
        <v>7.821449247825</v>
      </c>
      <c r="Q402" s="92">
        <v>1E-4</v>
      </c>
      <c r="R402" s="92">
        <v>0</v>
      </c>
      <c r="W402" s="95"/>
    </row>
    <row r="403" spans="1:23">
      <c r="A403" s="102"/>
      <c r="B403" t="s">
        <v>2853</v>
      </c>
      <c r="C403" t="s">
        <v>2034</v>
      </c>
      <c r="D403" s="102">
        <v>8978</v>
      </c>
      <c r="E403"/>
      <c r="F403" t="s">
        <v>2921</v>
      </c>
      <c r="G403" s="89">
        <v>44553</v>
      </c>
      <c r="H403" t="s">
        <v>209</v>
      </c>
      <c r="I403" s="87">
        <v>2.34</v>
      </c>
      <c r="J403" t="s">
        <v>1049</v>
      </c>
      <c r="K403" t="s">
        <v>110</v>
      </c>
      <c r="L403" s="92">
        <v>6.1100000000000002E-2</v>
      </c>
      <c r="M403" s="92">
        <v>7.1400000000000005E-2</v>
      </c>
      <c r="N403" s="87">
        <v>2436.9899999999998</v>
      </c>
      <c r="O403" s="87">
        <v>101.93</v>
      </c>
      <c r="P403" s="87">
        <v>10.078927002652501</v>
      </c>
      <c r="Q403" s="92">
        <v>1E-4</v>
      </c>
      <c r="R403" s="92">
        <v>0</v>
      </c>
      <c r="W403" s="95"/>
    </row>
    <row r="404" spans="1:23">
      <c r="A404" s="102"/>
      <c r="B404" t="s">
        <v>2853</v>
      </c>
      <c r="C404" t="s">
        <v>2034</v>
      </c>
      <c r="D404" s="102">
        <v>8979</v>
      </c>
      <c r="E404"/>
      <c r="F404" t="s">
        <v>2921</v>
      </c>
      <c r="G404" s="89">
        <v>44553</v>
      </c>
      <c r="H404" t="s">
        <v>209</v>
      </c>
      <c r="I404" s="87">
        <v>2.34</v>
      </c>
      <c r="J404" t="s">
        <v>1049</v>
      </c>
      <c r="K404" t="s">
        <v>110</v>
      </c>
      <c r="L404" s="92">
        <v>6.1100000000000002E-2</v>
      </c>
      <c r="M404" s="92">
        <v>7.0300000000000001E-2</v>
      </c>
      <c r="N404" s="87">
        <v>11372.6</v>
      </c>
      <c r="O404" s="87">
        <v>102.17</v>
      </c>
      <c r="P404" s="87">
        <v>47.145656341650003</v>
      </c>
      <c r="Q404" s="92">
        <v>6.9999999999999999E-4</v>
      </c>
      <c r="R404" s="92">
        <v>1E-4</v>
      </c>
      <c r="W404" s="95"/>
    </row>
    <row r="405" spans="1:23">
      <c r="A405" s="102"/>
      <c r="B405" t="s">
        <v>2853</v>
      </c>
      <c r="C405" t="s">
        <v>2034</v>
      </c>
      <c r="D405" s="102">
        <v>9313</v>
      </c>
      <c r="E405"/>
      <c r="F405" t="s">
        <v>2921</v>
      </c>
      <c r="G405" s="89">
        <v>44886</v>
      </c>
      <c r="H405" t="s">
        <v>209</v>
      </c>
      <c r="I405" s="87">
        <v>2.34</v>
      </c>
      <c r="J405" t="s">
        <v>1049</v>
      </c>
      <c r="K405" t="s">
        <v>110</v>
      </c>
      <c r="L405" s="92">
        <v>6.1100000000000002E-2</v>
      </c>
      <c r="M405" s="92">
        <v>7.0199999999999999E-2</v>
      </c>
      <c r="N405" s="87">
        <v>2775.46</v>
      </c>
      <c r="O405" s="87">
        <v>102.2</v>
      </c>
      <c r="P405" s="87">
        <v>11.509180386900001</v>
      </c>
      <c r="Q405" s="92">
        <v>2.0000000000000001E-4</v>
      </c>
      <c r="R405" s="92">
        <v>0</v>
      </c>
      <c r="W405" s="95"/>
    </row>
    <row r="406" spans="1:23">
      <c r="A406" s="102"/>
      <c r="B406" t="s">
        <v>2853</v>
      </c>
      <c r="C406" t="s">
        <v>2034</v>
      </c>
      <c r="D406" s="102">
        <v>9496</v>
      </c>
      <c r="E406"/>
      <c r="F406" t="s">
        <v>2921</v>
      </c>
      <c r="G406" s="89">
        <v>44985</v>
      </c>
      <c r="H406" t="s">
        <v>209</v>
      </c>
      <c r="I406" s="87">
        <v>2.34</v>
      </c>
      <c r="J406" t="s">
        <v>1049</v>
      </c>
      <c r="K406" t="s">
        <v>110</v>
      </c>
      <c r="L406" s="92">
        <v>6.1100000000000002E-2</v>
      </c>
      <c r="M406" s="92">
        <v>7.0199999999999999E-2</v>
      </c>
      <c r="N406" s="87">
        <v>4332.42</v>
      </c>
      <c r="O406" s="87">
        <v>102.2</v>
      </c>
      <c r="P406" s="87">
        <v>17.965527621300001</v>
      </c>
      <c r="Q406" s="92">
        <v>2.9999999999999997E-4</v>
      </c>
      <c r="R406" s="92">
        <v>0</v>
      </c>
      <c r="W406" s="95"/>
    </row>
    <row r="407" spans="1:23">
      <c r="A407" s="102"/>
      <c r="B407" t="s">
        <v>2853</v>
      </c>
      <c r="C407" t="s">
        <v>2034</v>
      </c>
      <c r="D407" s="102">
        <v>9547</v>
      </c>
      <c r="E407"/>
      <c r="F407" t="s">
        <v>2921</v>
      </c>
      <c r="G407" s="89">
        <v>45036</v>
      </c>
      <c r="H407" t="s">
        <v>209</v>
      </c>
      <c r="I407" s="87">
        <v>2.34</v>
      </c>
      <c r="J407" t="s">
        <v>1049</v>
      </c>
      <c r="K407" t="s">
        <v>110</v>
      </c>
      <c r="L407" s="92">
        <v>6.1100000000000002E-2</v>
      </c>
      <c r="M407" s="92">
        <v>7.0099999999999996E-2</v>
      </c>
      <c r="N407" s="87">
        <v>1015.41</v>
      </c>
      <c r="O407" s="87">
        <v>101.75</v>
      </c>
      <c r="P407" s="87">
        <v>4.1921265313124998</v>
      </c>
      <c r="Q407" s="92">
        <v>1E-4</v>
      </c>
      <c r="R407" s="92">
        <v>0</v>
      </c>
      <c r="W407" s="95"/>
    </row>
    <row r="408" spans="1:23">
      <c r="A408" s="102"/>
      <c r="B408" t="s">
        <v>2853</v>
      </c>
      <c r="C408" t="s">
        <v>2034</v>
      </c>
      <c r="D408" s="102">
        <v>9718</v>
      </c>
      <c r="E408"/>
      <c r="F408" t="s">
        <v>2921</v>
      </c>
      <c r="G408" s="89">
        <v>45163</v>
      </c>
      <c r="H408" t="s">
        <v>209</v>
      </c>
      <c r="I408" s="87">
        <v>2.39</v>
      </c>
      <c r="J408" t="s">
        <v>1049</v>
      </c>
      <c r="K408" t="s">
        <v>110</v>
      </c>
      <c r="L408" s="92">
        <v>6.4299999999999996E-2</v>
      </c>
      <c r="M408" s="92">
        <v>7.2499999999999995E-2</v>
      </c>
      <c r="N408" s="87">
        <v>9374.2800000000007</v>
      </c>
      <c r="O408" s="87">
        <v>99.6</v>
      </c>
      <c r="P408" s="87">
        <v>37.883996535599998</v>
      </c>
      <c r="Q408" s="92">
        <v>5.0000000000000001E-4</v>
      </c>
      <c r="R408" s="92">
        <v>1E-4</v>
      </c>
      <c r="W408" s="95"/>
    </row>
    <row r="409" spans="1:23">
      <c r="A409" s="102"/>
      <c r="B409" t="s">
        <v>2914</v>
      </c>
      <c r="C409" t="s">
        <v>2034</v>
      </c>
      <c r="D409" s="102">
        <v>7382</v>
      </c>
      <c r="E409"/>
      <c r="F409" t="s">
        <v>2921</v>
      </c>
      <c r="G409" s="89">
        <v>43860</v>
      </c>
      <c r="H409" t="s">
        <v>209</v>
      </c>
      <c r="I409" s="87">
        <v>2.58</v>
      </c>
      <c r="J409" t="s">
        <v>930</v>
      </c>
      <c r="K409" t="s">
        <v>106</v>
      </c>
      <c r="L409" s="92">
        <v>8.1699999999999995E-2</v>
      </c>
      <c r="M409" s="92">
        <v>8.3599999999999994E-2</v>
      </c>
      <c r="N409" s="87">
        <v>206672.1</v>
      </c>
      <c r="O409" s="87">
        <v>102.76</v>
      </c>
      <c r="P409" s="87">
        <v>817.43618609604005</v>
      </c>
      <c r="Q409" s="92">
        <v>1.18E-2</v>
      </c>
      <c r="R409" s="92">
        <v>1.8E-3</v>
      </c>
      <c r="W409" s="95"/>
    </row>
    <row r="410" spans="1:23">
      <c r="A410" s="102"/>
      <c r="B410" t="s">
        <v>2912</v>
      </c>
      <c r="C410" t="s">
        <v>2034</v>
      </c>
      <c r="D410" s="102">
        <v>9158</v>
      </c>
      <c r="E410"/>
      <c r="F410" t="s">
        <v>2921</v>
      </c>
      <c r="G410" s="89">
        <v>44179</v>
      </c>
      <c r="H410" t="s">
        <v>209</v>
      </c>
      <c r="I410" s="87">
        <v>2.4700000000000002</v>
      </c>
      <c r="J410" t="s">
        <v>930</v>
      </c>
      <c r="K410" t="s">
        <v>106</v>
      </c>
      <c r="L410" s="92">
        <v>8.0399999999999999E-2</v>
      </c>
      <c r="M410" s="92">
        <v>9.6600000000000005E-2</v>
      </c>
      <c r="N410" s="87">
        <v>93569.98</v>
      </c>
      <c r="O410" s="87">
        <v>100.8</v>
      </c>
      <c r="P410" s="87">
        <v>363.03205984416002</v>
      </c>
      <c r="Q410" s="92">
        <v>5.1999999999999998E-3</v>
      </c>
      <c r="R410" s="92">
        <v>8.0000000000000004E-4</v>
      </c>
      <c r="W410" s="95"/>
    </row>
    <row r="411" spans="1:23">
      <c r="A411" s="102"/>
      <c r="B411" t="s">
        <v>2913</v>
      </c>
      <c r="C411" t="s">
        <v>2034</v>
      </c>
      <c r="D411" s="102">
        <v>7823</v>
      </c>
      <c r="E411"/>
      <c r="F411" t="s">
        <v>2921</v>
      </c>
      <c r="G411" s="89">
        <v>44027</v>
      </c>
      <c r="H411" t="s">
        <v>209</v>
      </c>
      <c r="I411" s="87">
        <v>3.37</v>
      </c>
      <c r="J411" t="s">
        <v>1049</v>
      </c>
      <c r="K411" t="s">
        <v>110</v>
      </c>
      <c r="L411" s="92">
        <v>2.35E-2</v>
      </c>
      <c r="M411" s="92">
        <v>2.1399999999999999E-2</v>
      </c>
      <c r="N411" s="87">
        <v>143416.67000000001</v>
      </c>
      <c r="O411" s="87">
        <v>101.43000000000009</v>
      </c>
      <c r="P411" s="87">
        <v>590.23449640590798</v>
      </c>
      <c r="Q411" s="92">
        <v>8.5000000000000006E-3</v>
      </c>
      <c r="R411" s="92">
        <v>1.2999999999999999E-3</v>
      </c>
      <c r="W411" s="95"/>
    </row>
    <row r="412" spans="1:23">
      <c r="A412" s="102"/>
      <c r="B412" t="s">
        <v>2913</v>
      </c>
      <c r="C412" t="s">
        <v>2034</v>
      </c>
      <c r="D412" s="102">
        <v>7993</v>
      </c>
      <c r="E412"/>
      <c r="F412" t="s">
        <v>2921</v>
      </c>
      <c r="G412" s="89">
        <v>44119</v>
      </c>
      <c r="H412" t="s">
        <v>209</v>
      </c>
      <c r="I412" s="87">
        <v>3.37</v>
      </c>
      <c r="J412" t="s">
        <v>1049</v>
      </c>
      <c r="K412" t="s">
        <v>110</v>
      </c>
      <c r="L412" s="92">
        <v>2.35E-2</v>
      </c>
      <c r="M412" s="92">
        <v>2.1399999999999999E-2</v>
      </c>
      <c r="N412" s="87">
        <v>143416.67000000001</v>
      </c>
      <c r="O412" s="87">
        <v>101.43000000000009</v>
      </c>
      <c r="P412" s="87">
        <v>590.23449640590798</v>
      </c>
      <c r="Q412" s="92">
        <v>8.5000000000000006E-3</v>
      </c>
      <c r="R412" s="92">
        <v>1.2999999999999999E-3</v>
      </c>
      <c r="W412" s="95"/>
    </row>
    <row r="413" spans="1:23">
      <c r="A413" s="102"/>
      <c r="B413" t="s">
        <v>2913</v>
      </c>
      <c r="C413" t="s">
        <v>2034</v>
      </c>
      <c r="D413" s="102">
        <v>8187</v>
      </c>
      <c r="E413"/>
      <c r="F413" t="s">
        <v>2921</v>
      </c>
      <c r="G413" s="89">
        <v>44211</v>
      </c>
      <c r="H413" t="s">
        <v>209</v>
      </c>
      <c r="I413" s="87">
        <v>3.37</v>
      </c>
      <c r="J413" t="s">
        <v>1049</v>
      </c>
      <c r="K413" t="s">
        <v>110</v>
      </c>
      <c r="L413" s="92">
        <v>2.35E-2</v>
      </c>
      <c r="M413" s="92">
        <v>2.1399999999999999E-2</v>
      </c>
      <c r="N413" s="87">
        <v>143416.67000000001</v>
      </c>
      <c r="O413" s="87">
        <v>101.43000000000009</v>
      </c>
      <c r="P413" s="87">
        <v>590.23449640590798</v>
      </c>
      <c r="Q413" s="92">
        <v>8.5000000000000006E-3</v>
      </c>
      <c r="R413" s="92">
        <v>1.2999999999999999E-3</v>
      </c>
      <c r="W413" s="95"/>
    </row>
    <row r="414" spans="1:23">
      <c r="B414" s="79" t="s">
        <v>2042</v>
      </c>
      <c r="G414" s="95"/>
      <c r="I414" s="81">
        <v>0</v>
      </c>
      <c r="M414" s="80">
        <v>0</v>
      </c>
      <c r="N414" s="81">
        <v>0</v>
      </c>
      <c r="P414" s="81">
        <v>0</v>
      </c>
      <c r="Q414" s="80">
        <v>0</v>
      </c>
      <c r="R414" s="80">
        <v>0</v>
      </c>
    </row>
    <row r="415" spans="1:23">
      <c r="A415" s="102"/>
      <c r="B415" t="s">
        <v>208</v>
      </c>
      <c r="D415" s="102">
        <v>0</v>
      </c>
      <c r="F415" t="s">
        <v>208</v>
      </c>
      <c r="G415" s="95"/>
      <c r="I415" s="87">
        <v>0</v>
      </c>
      <c r="J415" t="s">
        <v>208</v>
      </c>
      <c r="K415" t="s">
        <v>208</v>
      </c>
      <c r="L415" s="92">
        <v>0</v>
      </c>
      <c r="M415" s="92">
        <v>0</v>
      </c>
      <c r="N415" s="87">
        <v>0</v>
      </c>
      <c r="O415" s="87">
        <v>0</v>
      </c>
      <c r="P415" s="87">
        <v>0</v>
      </c>
      <c r="Q415" s="92">
        <v>0</v>
      </c>
      <c r="R415" s="92">
        <v>0</v>
      </c>
    </row>
    <row r="416" spans="1:23">
      <c r="B416" t="s">
        <v>222</v>
      </c>
    </row>
    <row r="417" spans="2:2">
      <c r="B417" t="s">
        <v>316</v>
      </c>
    </row>
    <row r="418" spans="2:2">
      <c r="B418" t="s">
        <v>317</v>
      </c>
    </row>
    <row r="419" spans="2:2">
      <c r="B419" t="s">
        <v>318</v>
      </c>
    </row>
  </sheetData>
  <mergeCells count="1">
    <mergeCell ref="B7:R7"/>
  </mergeCells>
  <dataValidations count="1">
    <dataValidation allowBlank="1" showInputMessage="1" showErrorMessage="1" sqref="A1:XFD1048576" xr:uid="{D42DC682-86C7-4354-BFEC-5D232AA0DE11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28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s="82">
        <v>45197</v>
      </c>
    </row>
    <row r="2" spans="2:64">
      <c r="B2" s="2" t="s">
        <v>1</v>
      </c>
      <c r="C2" s="12" t="s">
        <v>2085</v>
      </c>
    </row>
    <row r="3" spans="2:64">
      <c r="B3" s="2" t="s">
        <v>2</v>
      </c>
      <c r="C3" s="26" t="s">
        <v>2086</v>
      </c>
    </row>
    <row r="4" spans="2:64">
      <c r="B4" s="2" t="s">
        <v>3</v>
      </c>
      <c r="C4" s="83" t="s">
        <v>196</v>
      </c>
    </row>
    <row r="5" spans="2:64">
      <c r="B5" s="2"/>
    </row>
    <row r="7" spans="2:64" ht="26.25" customHeight="1">
      <c r="B7" s="117" t="s">
        <v>152</v>
      </c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9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153</v>
      </c>
      <c r="J8" s="51" t="s">
        <v>55</v>
      </c>
      <c r="K8" s="51" t="s">
        <v>186</v>
      </c>
      <c r="L8" s="51" t="s">
        <v>187</v>
      </c>
      <c r="M8" s="51" t="s">
        <v>5</v>
      </c>
      <c r="N8" s="51" t="s">
        <v>57</v>
      </c>
      <c r="O8" s="52" t="s">
        <v>182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183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154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202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1900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208</v>
      </c>
      <c r="C14" t="s">
        <v>208</v>
      </c>
      <c r="E14" t="s">
        <v>208</v>
      </c>
      <c r="G14" s="77">
        <v>0</v>
      </c>
      <c r="H14" t="s">
        <v>208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1901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208</v>
      </c>
      <c r="C16" t="s">
        <v>208</v>
      </c>
      <c r="E16" t="s">
        <v>208</v>
      </c>
      <c r="G16" s="77">
        <v>0</v>
      </c>
      <c r="H16" t="s">
        <v>208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2045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208</v>
      </c>
      <c r="C18" t="s">
        <v>208</v>
      </c>
      <c r="E18" t="s">
        <v>208</v>
      </c>
      <c r="G18" s="77">
        <v>0</v>
      </c>
      <c r="H18" t="s">
        <v>208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2046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208</v>
      </c>
      <c r="C20" t="s">
        <v>208</v>
      </c>
      <c r="E20" t="s">
        <v>208</v>
      </c>
      <c r="G20" s="77">
        <v>0</v>
      </c>
      <c r="H20" t="s">
        <v>208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909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208</v>
      </c>
      <c r="C22" t="s">
        <v>208</v>
      </c>
      <c r="E22" t="s">
        <v>208</v>
      </c>
      <c r="G22" s="77">
        <v>0</v>
      </c>
      <c r="H22" t="s">
        <v>208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220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208</v>
      </c>
      <c r="C24" t="s">
        <v>208</v>
      </c>
      <c r="E24" t="s">
        <v>208</v>
      </c>
      <c r="G24" s="77">
        <v>0</v>
      </c>
      <c r="H24" t="s">
        <v>208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222</v>
      </c>
    </row>
    <row r="26" spans="2:15">
      <c r="B26" t="s">
        <v>316</v>
      </c>
    </row>
    <row r="27" spans="2:15">
      <c r="B27" t="s">
        <v>317</v>
      </c>
    </row>
    <row r="28" spans="2:15">
      <c r="B28" t="s">
        <v>318</v>
      </c>
    </row>
  </sheetData>
  <mergeCells count="1">
    <mergeCell ref="B7:O7"/>
  </mergeCells>
  <dataValidations count="1">
    <dataValidation allowBlank="1" showInputMessage="1" showErrorMessage="1" sqref="A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48"/>
  <sheetViews>
    <sheetView rightToLeft="1" workbookViewId="0">
      <selection activeCell="D13" sqref="D1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s="82">
        <v>45197</v>
      </c>
      <c r="D1" s="15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</row>
    <row r="2" spans="2:55">
      <c r="B2" s="2" t="s">
        <v>1</v>
      </c>
      <c r="C2" s="12" t="s">
        <v>2085</v>
      </c>
      <c r="D2" s="15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</row>
    <row r="3" spans="2:55">
      <c r="B3" s="2" t="s">
        <v>2</v>
      </c>
      <c r="C3" s="26" t="s">
        <v>2086</v>
      </c>
      <c r="D3" s="15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</row>
    <row r="4" spans="2:55">
      <c r="B4" s="2" t="s">
        <v>3</v>
      </c>
      <c r="C4" s="83" t="s">
        <v>196</v>
      </c>
      <c r="D4" s="15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</row>
    <row r="5" spans="2:55">
      <c r="B5" s="2"/>
    </row>
    <row r="7" spans="2:55" ht="26.25" customHeight="1">
      <c r="B7" s="117" t="s">
        <v>155</v>
      </c>
      <c r="C7" s="118"/>
      <c r="D7" s="118"/>
      <c r="E7" s="118"/>
      <c r="F7" s="118"/>
      <c r="G7" s="118"/>
      <c r="H7" s="118"/>
      <c r="I7" s="118"/>
      <c r="J7" s="119"/>
    </row>
    <row r="8" spans="2:55" s="19" customFormat="1" ht="63">
      <c r="B8" s="50" t="s">
        <v>96</v>
      </c>
      <c r="C8" s="53" t="s">
        <v>156</v>
      </c>
      <c r="D8" s="53" t="s">
        <v>157</v>
      </c>
      <c r="E8" s="53" t="s">
        <v>158</v>
      </c>
      <c r="F8" s="53" t="s">
        <v>53</v>
      </c>
      <c r="G8" s="53" t="s">
        <v>159</v>
      </c>
      <c r="H8" s="53" t="s">
        <v>57</v>
      </c>
      <c r="I8" s="54" t="s">
        <v>58</v>
      </c>
      <c r="J8" s="74" t="s">
        <v>180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181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160</v>
      </c>
      <c r="C11" s="7"/>
      <c r="D11" s="7"/>
      <c r="E11" s="76">
        <f>E12</f>
        <v>5.0814454943877907E-4</v>
      </c>
      <c r="F11" s="7"/>
      <c r="G11" s="75">
        <f>G12+G19</f>
        <v>403.22122000000002</v>
      </c>
      <c r="H11" s="76">
        <f>G11/$G$11</f>
        <v>1</v>
      </c>
      <c r="I11" s="76">
        <f>G11/'סכום נכסי הקרן'!$C$42</f>
        <v>8.7129358300188048E-4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202</v>
      </c>
      <c r="E12" s="80">
        <f>E13*G13/G12</f>
        <v>5.0814454943877907E-4</v>
      </c>
      <c r="F12" s="19"/>
      <c r="G12" s="81">
        <f>G13+G15</f>
        <v>403.22122000000002</v>
      </c>
      <c r="H12" s="80">
        <f t="shared" ref="H12:H23" si="0">G12/$G$11</f>
        <v>1</v>
      </c>
      <c r="I12" s="80">
        <f>G12/'סכום נכסי הקרן'!$C$42</f>
        <v>8.7129358300188048E-4</v>
      </c>
    </row>
    <row r="13" spans="2:55">
      <c r="B13" s="79" t="s">
        <v>2047</v>
      </c>
      <c r="E13" s="80">
        <v>9.2883575254452705E-4</v>
      </c>
      <c r="F13" s="19"/>
      <c r="G13" s="81">
        <f>SUM(G14)</f>
        <v>220.59299999999999</v>
      </c>
      <c r="H13" s="80">
        <f t="shared" si="0"/>
        <v>0.5470768626710667</v>
      </c>
      <c r="I13" s="80">
        <f>G13/'סכום נכסי הקרן'!$C$42</f>
        <v>4.7666455985410146E-4</v>
      </c>
    </row>
    <row r="14" spans="2:55">
      <c r="B14" t="s">
        <v>2103</v>
      </c>
      <c r="C14" s="89">
        <v>44834</v>
      </c>
      <c r="D14" t="s">
        <v>2104</v>
      </c>
      <c r="E14" s="92">
        <v>9.2883575254452705E-4</v>
      </c>
      <c r="F14" t="s">
        <v>102</v>
      </c>
      <c r="G14" s="87">
        <v>220.59299999999999</v>
      </c>
      <c r="H14" s="92">
        <f t="shared" si="0"/>
        <v>0.5470768626710667</v>
      </c>
      <c r="I14" s="92">
        <f>G14/'סכום נכסי הקרן'!$C$42</f>
        <v>4.7666455985410146E-4</v>
      </c>
      <c r="J14" t="s">
        <v>2105</v>
      </c>
    </row>
    <row r="15" spans="2:55">
      <c r="B15" s="79" t="s">
        <v>2048</v>
      </c>
      <c r="C15" s="93"/>
      <c r="E15" s="80">
        <v>0</v>
      </c>
      <c r="F15" s="19"/>
      <c r="G15" s="81">
        <f>SUM(G16:G18)</f>
        <v>182.62822</v>
      </c>
      <c r="H15" s="80">
        <f t="shared" si="0"/>
        <v>0.45292313732893319</v>
      </c>
      <c r="I15" s="80">
        <f>G15/'סכום נכסי הקרן'!$C$42</f>
        <v>3.9462902314777901E-4</v>
      </c>
    </row>
    <row r="16" spans="2:55">
      <c r="B16" t="s">
        <v>2106</v>
      </c>
      <c r="C16" s="89">
        <v>44377</v>
      </c>
      <c r="D16" t="s">
        <v>123</v>
      </c>
      <c r="E16" s="92">
        <v>0</v>
      </c>
      <c r="F16" t="s">
        <v>102</v>
      </c>
      <c r="G16" s="87">
        <v>47.741199999999999</v>
      </c>
      <c r="H16" s="92">
        <f t="shared" si="0"/>
        <v>0.11839952272353126</v>
      </c>
      <c r="I16" s="92">
        <f>G16/'סכום נכסי הקרן'!$C$42</f>
        <v>1.0316074437949813E-4</v>
      </c>
      <c r="J16" t="s">
        <v>2107</v>
      </c>
    </row>
    <row r="17" spans="2:10">
      <c r="B17" t="s">
        <v>2108</v>
      </c>
      <c r="C17" s="89">
        <v>44377</v>
      </c>
      <c r="D17" t="s">
        <v>123</v>
      </c>
      <c r="E17" s="92">
        <v>0</v>
      </c>
      <c r="F17" t="s">
        <v>102</v>
      </c>
      <c r="G17" s="87">
        <v>65.179019999999994</v>
      </c>
      <c r="H17" s="92">
        <f t="shared" si="0"/>
        <v>0.16164580822408103</v>
      </c>
      <c r="I17" s="92">
        <f>G17/'סכום נכסי הקרן'!$C$42</f>
        <v>1.4084095542479442E-4</v>
      </c>
      <c r="J17" t="s">
        <v>2107</v>
      </c>
    </row>
    <row r="18" spans="2:10">
      <c r="B18" t="s">
        <v>2109</v>
      </c>
      <c r="C18" s="89">
        <v>44834</v>
      </c>
      <c r="D18" t="s">
        <v>123</v>
      </c>
      <c r="E18" s="92">
        <v>0</v>
      </c>
      <c r="F18" t="s">
        <v>102</v>
      </c>
      <c r="G18" s="87">
        <v>69.707999999999998</v>
      </c>
      <c r="H18" s="92">
        <f t="shared" si="0"/>
        <v>0.17287780638132089</v>
      </c>
      <c r="I18" s="92">
        <f>G18/'סכום נכסי הקרן'!$C$42</f>
        <v>1.5062732334348645E-4</v>
      </c>
      <c r="J18" t="s">
        <v>2110</v>
      </c>
    </row>
    <row r="19" spans="2:10">
      <c r="B19" s="79" t="s">
        <v>220</v>
      </c>
      <c r="E19" s="80">
        <v>0</v>
      </c>
      <c r="F19" s="19"/>
      <c r="G19" s="81">
        <v>0</v>
      </c>
      <c r="H19" s="80">
        <f t="shared" si="0"/>
        <v>0</v>
      </c>
      <c r="I19" s="80">
        <f>G19/'סכום נכסי הקרן'!$C$42</f>
        <v>0</v>
      </c>
    </row>
    <row r="20" spans="2:10">
      <c r="B20" s="79" t="s">
        <v>2047</v>
      </c>
      <c r="E20" s="80">
        <v>0</v>
      </c>
      <c r="F20" s="19"/>
      <c r="G20" s="81">
        <v>0</v>
      </c>
      <c r="H20" s="80">
        <f t="shared" si="0"/>
        <v>0</v>
      </c>
      <c r="I20" s="80">
        <f>G20/'סכום נכסי הקרן'!$C$42</f>
        <v>0</v>
      </c>
    </row>
    <row r="21" spans="2:10">
      <c r="B21" t="s">
        <v>208</v>
      </c>
      <c r="E21" s="92">
        <v>0</v>
      </c>
      <c r="F21" t="s">
        <v>208</v>
      </c>
      <c r="G21" s="87">
        <v>0</v>
      </c>
      <c r="H21" s="92">
        <f t="shared" si="0"/>
        <v>0</v>
      </c>
      <c r="I21" s="92">
        <f>G21/'סכום נכסי הקרן'!$C$42</f>
        <v>0</v>
      </c>
    </row>
    <row r="22" spans="2:10">
      <c r="B22" s="79" t="s">
        <v>2048</v>
      </c>
      <c r="E22" s="80">
        <v>0</v>
      </c>
      <c r="F22" s="19"/>
      <c r="G22" s="81">
        <v>0</v>
      </c>
      <c r="H22" s="80">
        <f t="shared" si="0"/>
        <v>0</v>
      </c>
      <c r="I22" s="80">
        <f>G22/'סכום נכסי הקרן'!$C$42</f>
        <v>0</v>
      </c>
    </row>
    <row r="23" spans="2:10">
      <c r="B23" t="s">
        <v>208</v>
      </c>
      <c r="E23" s="92">
        <v>0</v>
      </c>
      <c r="F23" t="s">
        <v>208</v>
      </c>
      <c r="G23" s="87">
        <v>0</v>
      </c>
      <c r="H23" s="92">
        <f t="shared" si="0"/>
        <v>0</v>
      </c>
      <c r="I23" s="92">
        <f>G23/'סכום נכסי הקרן'!$C$42</f>
        <v>0</v>
      </c>
    </row>
    <row r="24" spans="2:10">
      <c r="F24" s="19"/>
      <c r="G24" s="19"/>
      <c r="H24" s="19"/>
    </row>
    <row r="25" spans="2:10">
      <c r="F25" s="19"/>
      <c r="G25" s="19"/>
      <c r="H25" s="19"/>
    </row>
    <row r="26" spans="2:10">
      <c r="F26" s="19"/>
      <c r="G26" s="19"/>
      <c r="H26" s="19"/>
    </row>
    <row r="27" spans="2:10">
      <c r="F27" s="19"/>
      <c r="G27" s="19"/>
      <c r="H27" s="19"/>
    </row>
    <row r="28" spans="2:10">
      <c r="F28" s="19"/>
      <c r="G28" s="19"/>
      <c r="H28" s="19"/>
    </row>
    <row r="29" spans="2:10">
      <c r="F29" s="19"/>
      <c r="G29" s="19"/>
      <c r="H29" s="19"/>
    </row>
    <row r="30" spans="2:10">
      <c r="F30" s="19"/>
      <c r="G30" s="19"/>
      <c r="H30" s="19"/>
    </row>
    <row r="31" spans="2:10">
      <c r="F31" s="19"/>
      <c r="G31" s="19"/>
      <c r="H31" s="19"/>
    </row>
    <row r="32" spans="2:10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  <row r="847" spans="6:8">
      <c r="F847" s="19"/>
      <c r="G847" s="19"/>
      <c r="H847" s="19"/>
    </row>
    <row r="848" spans="6:8">
      <c r="F848" s="19"/>
      <c r="G848" s="19"/>
      <c r="H848" s="19"/>
    </row>
  </sheetData>
  <mergeCells count="1">
    <mergeCell ref="B7:J7"/>
  </mergeCells>
  <dataValidations count="1">
    <dataValidation allowBlank="1" showInputMessage="1" showErrorMessage="1" sqref="A1:XFD1048576" xr:uid="{6317CA17-C77F-42EF-BB8E-C63627266A69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82">
        <v>45197</v>
      </c>
      <c r="D1" s="15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2:60">
      <c r="B2" s="2" t="s">
        <v>1</v>
      </c>
      <c r="C2" s="12" t="s">
        <v>2085</v>
      </c>
      <c r="D2" s="15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2:60">
      <c r="B3" s="2" t="s">
        <v>2</v>
      </c>
      <c r="C3" s="26" t="s">
        <v>2086</v>
      </c>
      <c r="D3" s="15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spans="2:60">
      <c r="B4" s="2" t="s">
        <v>3</v>
      </c>
      <c r="C4" s="83" t="s">
        <v>196</v>
      </c>
      <c r="D4" s="15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spans="2:60">
      <c r="B5" s="2"/>
      <c r="C5" s="2"/>
    </row>
    <row r="7" spans="2:60" ht="26.25" customHeight="1">
      <c r="B7" s="117" t="s">
        <v>161</v>
      </c>
      <c r="C7" s="118"/>
      <c r="D7" s="118"/>
      <c r="E7" s="118"/>
      <c r="F7" s="118"/>
      <c r="G7" s="118"/>
      <c r="H7" s="118"/>
      <c r="I7" s="118"/>
      <c r="J7" s="118"/>
      <c r="K7" s="119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162</v>
      </c>
      <c r="F8" s="50" t="s">
        <v>163</v>
      </c>
      <c r="G8" s="50" t="s">
        <v>53</v>
      </c>
      <c r="H8" s="50" t="s">
        <v>164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165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202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208</v>
      </c>
      <c r="D13" t="s">
        <v>208</v>
      </c>
      <c r="E13" s="19"/>
      <c r="F13" s="78">
        <v>0</v>
      </c>
      <c r="G13" t="s">
        <v>208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220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208</v>
      </c>
      <c r="D15" t="s">
        <v>208</v>
      </c>
      <c r="E15" s="19"/>
      <c r="F15" s="78">
        <v>0</v>
      </c>
      <c r="G15" t="s">
        <v>208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82">
        <v>45197</v>
      </c>
      <c r="D1" s="15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2:60">
      <c r="B2" s="2" t="s">
        <v>1</v>
      </c>
      <c r="C2" s="12" t="s">
        <v>2085</v>
      </c>
      <c r="D2" s="15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2:60">
      <c r="B3" s="2" t="s">
        <v>2</v>
      </c>
      <c r="C3" s="26" t="s">
        <v>2086</v>
      </c>
      <c r="D3" s="15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spans="2:60">
      <c r="B4" s="2" t="s">
        <v>3</v>
      </c>
      <c r="C4" s="83" t="s">
        <v>196</v>
      </c>
      <c r="D4" s="15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spans="2:60">
      <c r="B5" s="2"/>
    </row>
    <row r="7" spans="2:60" ht="26.25" customHeight="1">
      <c r="B7" s="117" t="s">
        <v>166</v>
      </c>
      <c r="C7" s="118"/>
      <c r="D7" s="118"/>
      <c r="E7" s="118"/>
      <c r="F7" s="118"/>
      <c r="G7" s="118"/>
      <c r="H7" s="118"/>
      <c r="I7" s="118"/>
      <c r="J7" s="118"/>
      <c r="K7" s="119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162</v>
      </c>
      <c r="F8" s="53" t="s">
        <v>163</v>
      </c>
      <c r="G8" s="53" t="s">
        <v>53</v>
      </c>
      <c r="H8" s="53" t="s">
        <v>164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167</v>
      </c>
      <c r="C11" s="25"/>
      <c r="D11" s="7"/>
      <c r="E11" s="7"/>
      <c r="F11" s="7"/>
      <c r="G11" s="7"/>
      <c r="H11" s="76">
        <v>-2.2000000000000001E-3</v>
      </c>
      <c r="I11" s="75">
        <v>1710.2961130368001</v>
      </c>
      <c r="J11" s="76">
        <v>1</v>
      </c>
      <c r="K11" s="76">
        <v>3.7000000000000002E-3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202</v>
      </c>
      <c r="C12" s="15"/>
      <c r="D12" s="15"/>
      <c r="E12" s="15"/>
      <c r="F12" s="15"/>
      <c r="G12" s="15"/>
      <c r="H12" s="80">
        <v>-2.2000000000000001E-3</v>
      </c>
      <c r="I12" s="81">
        <v>1710.2961130368001</v>
      </c>
      <c r="J12" s="80">
        <v>1</v>
      </c>
      <c r="K12" s="80">
        <v>3.7000000000000002E-3</v>
      </c>
    </row>
    <row r="13" spans="2:60">
      <c r="B13" t="s">
        <v>2049</v>
      </c>
      <c r="C13" t="s">
        <v>2050</v>
      </c>
      <c r="D13" t="s">
        <v>208</v>
      </c>
      <c r="E13" t="s">
        <v>209</v>
      </c>
      <c r="F13" s="78">
        <v>0</v>
      </c>
      <c r="G13" t="s">
        <v>106</v>
      </c>
      <c r="H13" s="78">
        <v>0</v>
      </c>
      <c r="I13" s="77">
        <v>2.3094000000000001E-4</v>
      </c>
      <c r="J13" s="78">
        <v>0</v>
      </c>
      <c r="K13" s="78">
        <v>0</v>
      </c>
    </row>
    <row r="14" spans="2:60">
      <c r="B14" t="s">
        <v>2051</v>
      </c>
      <c r="C14" t="s">
        <v>2052</v>
      </c>
      <c r="D14" t="s">
        <v>208</v>
      </c>
      <c r="E14" t="s">
        <v>209</v>
      </c>
      <c r="F14" s="78">
        <v>0</v>
      </c>
      <c r="G14" t="s">
        <v>102</v>
      </c>
      <c r="H14" s="78">
        <v>0</v>
      </c>
      <c r="I14" s="77">
        <v>11.54008</v>
      </c>
      <c r="J14" s="78">
        <v>6.7000000000000002E-3</v>
      </c>
      <c r="K14" s="78">
        <v>0</v>
      </c>
    </row>
    <row r="15" spans="2:60">
      <c r="B15" t="s">
        <v>2053</v>
      </c>
      <c r="C15" t="s">
        <v>2054</v>
      </c>
      <c r="D15" t="s">
        <v>208</v>
      </c>
      <c r="E15" t="s">
        <v>209</v>
      </c>
      <c r="F15" s="78">
        <v>0</v>
      </c>
      <c r="G15" t="s">
        <v>102</v>
      </c>
      <c r="H15" s="78">
        <v>0</v>
      </c>
      <c r="I15" s="77">
        <v>-218.90534</v>
      </c>
      <c r="J15" s="78">
        <v>-0.128</v>
      </c>
      <c r="K15" s="78">
        <v>-5.0000000000000001E-4</v>
      </c>
    </row>
    <row r="16" spans="2:60">
      <c r="B16" t="s">
        <v>2055</v>
      </c>
      <c r="C16" t="s">
        <v>2056</v>
      </c>
      <c r="D16" t="s">
        <v>208</v>
      </c>
      <c r="E16" t="s">
        <v>209</v>
      </c>
      <c r="F16" s="78">
        <v>0</v>
      </c>
      <c r="G16" t="s">
        <v>102</v>
      </c>
      <c r="H16" s="78">
        <v>0</v>
      </c>
      <c r="I16" s="77">
        <v>-21.4863</v>
      </c>
      <c r="J16" s="78">
        <v>-1.26E-2</v>
      </c>
      <c r="K16" s="78">
        <v>0</v>
      </c>
    </row>
    <row r="17" spans="2:11">
      <c r="B17" t="s">
        <v>2057</v>
      </c>
      <c r="C17" t="s">
        <v>2058</v>
      </c>
      <c r="D17" t="s">
        <v>208</v>
      </c>
      <c r="E17" t="s">
        <v>209</v>
      </c>
      <c r="F17" s="78">
        <v>0</v>
      </c>
      <c r="G17" t="s">
        <v>102</v>
      </c>
      <c r="H17" s="78">
        <v>0</v>
      </c>
      <c r="I17" s="77">
        <v>3.08412</v>
      </c>
      <c r="J17" s="78">
        <v>1.8E-3</v>
      </c>
      <c r="K17" s="78">
        <v>0</v>
      </c>
    </row>
    <row r="18" spans="2:11">
      <c r="B18" t="s">
        <v>2059</v>
      </c>
      <c r="C18" t="s">
        <v>2060</v>
      </c>
      <c r="D18" t="s">
        <v>208</v>
      </c>
      <c r="E18" t="s">
        <v>209</v>
      </c>
      <c r="F18" s="78">
        <v>0</v>
      </c>
      <c r="G18" t="s">
        <v>102</v>
      </c>
      <c r="H18" s="78">
        <v>0</v>
      </c>
      <c r="I18" s="77">
        <v>-1.63809</v>
      </c>
      <c r="J18" s="78">
        <v>-1E-3</v>
      </c>
      <c r="K18" s="78">
        <v>0</v>
      </c>
    </row>
    <row r="19" spans="2:11">
      <c r="B19" t="s">
        <v>2061</v>
      </c>
      <c r="C19" t="s">
        <v>2062</v>
      </c>
      <c r="D19" t="s">
        <v>208</v>
      </c>
      <c r="E19" t="s">
        <v>209</v>
      </c>
      <c r="F19" s="78">
        <v>0</v>
      </c>
      <c r="G19" t="s">
        <v>102</v>
      </c>
      <c r="H19" s="78">
        <v>0</v>
      </c>
      <c r="I19" s="77">
        <v>-11.899319999999999</v>
      </c>
      <c r="J19" s="78">
        <v>-7.0000000000000001E-3</v>
      </c>
      <c r="K19" s="78">
        <v>0</v>
      </c>
    </row>
    <row r="20" spans="2:11">
      <c r="B20" t="s">
        <v>2063</v>
      </c>
      <c r="C20" t="s">
        <v>2064</v>
      </c>
      <c r="D20" t="s">
        <v>208</v>
      </c>
      <c r="E20" t="s">
        <v>209</v>
      </c>
      <c r="F20" s="78">
        <v>0</v>
      </c>
      <c r="G20" t="s">
        <v>102</v>
      </c>
      <c r="H20" s="78">
        <v>0</v>
      </c>
      <c r="I20" s="77">
        <v>-2.9999999999999997E-4</v>
      </c>
      <c r="J20" s="78">
        <v>0</v>
      </c>
      <c r="K20" s="78">
        <v>0</v>
      </c>
    </row>
    <row r="21" spans="2:11">
      <c r="B21" t="s">
        <v>2065</v>
      </c>
      <c r="C21" t="s">
        <v>2066</v>
      </c>
      <c r="D21" t="s">
        <v>208</v>
      </c>
      <c r="E21" t="s">
        <v>209</v>
      </c>
      <c r="F21" s="78">
        <v>0</v>
      </c>
      <c r="G21" t="s">
        <v>106</v>
      </c>
      <c r="H21" s="78">
        <v>0</v>
      </c>
      <c r="I21" s="77">
        <v>5.1559664400000003</v>
      </c>
      <c r="J21" s="78">
        <v>3.0000000000000001E-3</v>
      </c>
      <c r="K21" s="78">
        <v>0</v>
      </c>
    </row>
    <row r="22" spans="2:11">
      <c r="B22" t="s">
        <v>2067</v>
      </c>
      <c r="C22" t="s">
        <v>2068</v>
      </c>
      <c r="D22" t="s">
        <v>208</v>
      </c>
      <c r="E22" t="s">
        <v>209</v>
      </c>
      <c r="F22" s="78">
        <v>0</v>
      </c>
      <c r="G22" t="s">
        <v>120</v>
      </c>
      <c r="H22" s="78">
        <v>0</v>
      </c>
      <c r="I22" s="77">
        <v>-9.9185921999999996E-2</v>
      </c>
      <c r="J22" s="78">
        <v>-1E-4</v>
      </c>
      <c r="K22" s="78">
        <v>0</v>
      </c>
    </row>
    <row r="23" spans="2:11">
      <c r="B23" t="s">
        <v>2069</v>
      </c>
      <c r="C23" t="s">
        <v>2070</v>
      </c>
      <c r="D23" t="s">
        <v>208</v>
      </c>
      <c r="E23" t="s">
        <v>209</v>
      </c>
      <c r="F23" s="78">
        <v>0</v>
      </c>
      <c r="G23" t="s">
        <v>110</v>
      </c>
      <c r="H23" s="78">
        <v>0</v>
      </c>
      <c r="I23" s="77">
        <v>0.60809752500000003</v>
      </c>
      <c r="J23" s="78">
        <v>4.0000000000000002E-4</v>
      </c>
      <c r="K23" s="78">
        <v>0</v>
      </c>
    </row>
    <row r="24" spans="2:11">
      <c r="B24" t="s">
        <v>2071</v>
      </c>
      <c r="C24" t="s">
        <v>2072</v>
      </c>
      <c r="D24" t="s">
        <v>208</v>
      </c>
      <c r="E24" t="s">
        <v>209</v>
      </c>
      <c r="F24" s="78">
        <v>0</v>
      </c>
      <c r="G24" t="s">
        <v>201</v>
      </c>
      <c r="H24" s="78">
        <v>0</v>
      </c>
      <c r="I24" s="77">
        <v>-2.3404063050000001</v>
      </c>
      <c r="J24" s="78">
        <v>-1.4E-3</v>
      </c>
      <c r="K24" s="78">
        <v>0</v>
      </c>
    </row>
    <row r="25" spans="2:11">
      <c r="B25" t="s">
        <v>2073</v>
      </c>
      <c r="C25" t="s">
        <v>2074</v>
      </c>
      <c r="D25" t="s">
        <v>208</v>
      </c>
      <c r="E25" t="s">
        <v>209</v>
      </c>
      <c r="F25" s="78">
        <v>0</v>
      </c>
      <c r="G25" t="s">
        <v>113</v>
      </c>
      <c r="H25" s="78">
        <v>0</v>
      </c>
      <c r="I25" s="77">
        <v>-1.2860960859999999</v>
      </c>
      <c r="J25" s="78">
        <v>-8.0000000000000004E-4</v>
      </c>
      <c r="K25" s="78">
        <v>0</v>
      </c>
    </row>
    <row r="26" spans="2:11">
      <c r="B26" t="s">
        <v>2075</v>
      </c>
      <c r="C26" t="s">
        <v>2076</v>
      </c>
      <c r="D26" t="s">
        <v>208</v>
      </c>
      <c r="E26" t="s">
        <v>209</v>
      </c>
      <c r="F26" s="78">
        <v>0</v>
      </c>
      <c r="G26" t="s">
        <v>102</v>
      </c>
      <c r="H26" s="78">
        <v>0</v>
      </c>
      <c r="I26" s="77">
        <v>1E-13</v>
      </c>
      <c r="J26" s="78">
        <v>0</v>
      </c>
      <c r="K26" s="78">
        <v>0</v>
      </c>
    </row>
    <row r="27" spans="2:11">
      <c r="B27" t="s">
        <v>2077</v>
      </c>
      <c r="C27" t="s">
        <v>2078</v>
      </c>
      <c r="D27" t="s">
        <v>208</v>
      </c>
      <c r="E27" t="s">
        <v>209</v>
      </c>
      <c r="F27" s="78">
        <v>0</v>
      </c>
      <c r="G27" t="s">
        <v>106</v>
      </c>
      <c r="H27" s="78">
        <v>0</v>
      </c>
      <c r="I27" s="77">
        <v>1991.7976865400001</v>
      </c>
      <c r="J27" s="78">
        <v>1.1646000000000001</v>
      </c>
      <c r="K27" s="78">
        <v>4.3E-3</v>
      </c>
    </row>
    <row r="28" spans="2:11">
      <c r="B28" t="s">
        <v>2079</v>
      </c>
      <c r="C28" t="s">
        <v>2080</v>
      </c>
      <c r="D28" t="s">
        <v>208</v>
      </c>
      <c r="E28" t="s">
        <v>209</v>
      </c>
      <c r="F28" s="78">
        <v>0</v>
      </c>
      <c r="G28" t="s">
        <v>198</v>
      </c>
      <c r="H28" s="78">
        <v>0</v>
      </c>
      <c r="I28" s="77">
        <v>2.9904799999999999E-5</v>
      </c>
      <c r="J28" s="78">
        <v>0</v>
      </c>
      <c r="K28" s="78">
        <v>0</v>
      </c>
    </row>
    <row r="29" spans="2:11">
      <c r="B29" t="s">
        <v>2081</v>
      </c>
      <c r="C29" t="s">
        <v>2082</v>
      </c>
      <c r="D29" t="s">
        <v>208</v>
      </c>
      <c r="E29" t="s">
        <v>209</v>
      </c>
      <c r="F29" s="78">
        <v>5.1499999999999997E-2</v>
      </c>
      <c r="G29" t="s">
        <v>102</v>
      </c>
      <c r="H29" s="78">
        <v>3.6299999999999999E-2</v>
      </c>
      <c r="I29" s="77">
        <v>-102.17914</v>
      </c>
      <c r="J29" s="78">
        <v>-5.9700000000000003E-2</v>
      </c>
      <c r="K29" s="78">
        <v>-2.0000000000000001E-4</v>
      </c>
    </row>
    <row r="30" spans="2:11">
      <c r="B30" t="s">
        <v>2083</v>
      </c>
      <c r="C30" t="s">
        <v>2084</v>
      </c>
      <c r="D30" t="s">
        <v>205</v>
      </c>
      <c r="E30" t="s">
        <v>206</v>
      </c>
      <c r="F30" s="78">
        <v>0</v>
      </c>
      <c r="G30" t="s">
        <v>102</v>
      </c>
      <c r="H30" s="78">
        <v>0</v>
      </c>
      <c r="I30" s="77">
        <v>57.94408</v>
      </c>
      <c r="J30" s="78">
        <v>3.39E-2</v>
      </c>
      <c r="K30" s="78">
        <v>1E-4</v>
      </c>
    </row>
    <row r="31" spans="2:11">
      <c r="B31" s="79" t="s">
        <v>220</v>
      </c>
      <c r="D31" s="19"/>
      <c r="E31" s="19"/>
      <c r="F31" s="19"/>
      <c r="G31" s="19"/>
      <c r="H31" s="80">
        <v>0</v>
      </c>
      <c r="I31" s="81">
        <v>0</v>
      </c>
      <c r="J31" s="80">
        <v>0</v>
      </c>
      <c r="K31" s="80">
        <v>0</v>
      </c>
    </row>
    <row r="32" spans="2:11">
      <c r="B32" t="s">
        <v>208</v>
      </c>
      <c r="C32" t="s">
        <v>208</v>
      </c>
      <c r="D32" t="s">
        <v>208</v>
      </c>
      <c r="E32" s="19"/>
      <c r="F32" s="78">
        <v>0</v>
      </c>
      <c r="G32" t="s">
        <v>208</v>
      </c>
      <c r="H32" s="78">
        <v>0</v>
      </c>
      <c r="I32" s="77">
        <v>0</v>
      </c>
      <c r="J32" s="78">
        <v>0</v>
      </c>
      <c r="K32" s="78">
        <v>0</v>
      </c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61"/>
  <sheetViews>
    <sheetView rightToLeft="1" topLeftCell="A19" workbookViewId="0">
      <selection activeCell="B29" sqref="B29:D5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s="82">
        <v>45197</v>
      </c>
      <c r="D1" s="15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2:17">
      <c r="B2" s="2" t="s">
        <v>1</v>
      </c>
      <c r="C2" s="12" t="s">
        <v>2085</v>
      </c>
      <c r="D2" s="15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2:17">
      <c r="B3" s="2" t="s">
        <v>2</v>
      </c>
      <c r="C3" s="26" t="s">
        <v>2086</v>
      </c>
      <c r="D3" s="15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2:17">
      <c r="B4" s="2" t="s">
        <v>3</v>
      </c>
      <c r="C4" s="83" t="s">
        <v>196</v>
      </c>
      <c r="D4" s="15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2:17">
      <c r="B5" s="2"/>
    </row>
    <row r="7" spans="2:17" ht="26.25" customHeight="1">
      <c r="B7" s="117" t="s">
        <v>168</v>
      </c>
      <c r="C7" s="118"/>
      <c r="D7" s="118"/>
    </row>
    <row r="8" spans="2:17" s="19" customFormat="1" ht="47.25">
      <c r="B8" s="50" t="s">
        <v>96</v>
      </c>
      <c r="C8" s="56" t="s">
        <v>169</v>
      </c>
      <c r="D8" s="57" t="s">
        <v>170</v>
      </c>
    </row>
    <row r="9" spans="2:17" s="19" customFormat="1">
      <c r="B9" s="20"/>
      <c r="C9" s="31" t="s">
        <v>184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171</v>
      </c>
      <c r="C11" s="75">
        <f>C12+C28</f>
        <v>13366.805041916352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202</v>
      </c>
      <c r="C12" s="81">
        <f>SUM(C13:C27)</f>
        <v>10440.456635382177</v>
      </c>
    </row>
    <row r="13" spans="2:17">
      <c r="B13" t="s">
        <v>2839</v>
      </c>
      <c r="C13" s="86">
        <v>45.212163706554342</v>
      </c>
      <c r="D13" s="82">
        <v>45340</v>
      </c>
    </row>
    <row r="14" spans="2:17">
      <c r="B14" s="85" t="s">
        <v>2844</v>
      </c>
      <c r="C14" s="86">
        <v>241.96664999999999</v>
      </c>
      <c r="D14" s="82">
        <v>45363</v>
      </c>
    </row>
    <row r="15" spans="2:17">
      <c r="B15" s="85" t="s">
        <v>2833</v>
      </c>
      <c r="C15" s="86">
        <v>68.651715703948753</v>
      </c>
      <c r="D15" s="82">
        <v>45383</v>
      </c>
    </row>
    <row r="16" spans="2:17">
      <c r="B16" s="85" t="s">
        <v>2836</v>
      </c>
      <c r="C16" s="86">
        <v>587.64672164211561</v>
      </c>
      <c r="D16" s="82">
        <v>45473</v>
      </c>
    </row>
    <row r="17" spans="2:4">
      <c r="B17" s="85" t="s">
        <v>2840</v>
      </c>
      <c r="C17" s="86">
        <v>519.00362500000006</v>
      </c>
      <c r="D17" s="82">
        <v>45838</v>
      </c>
    </row>
    <row r="18" spans="2:4">
      <c r="B18" s="85" t="s">
        <v>2841</v>
      </c>
      <c r="C18" s="86">
        <v>1360.4655103277694</v>
      </c>
      <c r="D18" s="82">
        <v>45935</v>
      </c>
    </row>
    <row r="19" spans="2:4">
      <c r="B19" s="85" t="s">
        <v>2832</v>
      </c>
      <c r="C19" s="86">
        <v>1189.8321614696656</v>
      </c>
      <c r="D19" s="82">
        <v>46022</v>
      </c>
    </row>
    <row r="20" spans="2:4">
      <c r="B20" t="s">
        <v>2837</v>
      </c>
      <c r="C20" s="86">
        <v>954.01160292392444</v>
      </c>
      <c r="D20" s="82">
        <v>46022</v>
      </c>
    </row>
    <row r="21" spans="2:4">
      <c r="B21" s="85" t="s">
        <v>2831</v>
      </c>
      <c r="C21" s="86">
        <v>780.22291427322887</v>
      </c>
      <c r="D21" s="82">
        <v>46698</v>
      </c>
    </row>
    <row r="22" spans="2:4">
      <c r="B22" s="85" t="s">
        <v>2834</v>
      </c>
      <c r="C22" s="86">
        <v>1889.5885642846479</v>
      </c>
      <c r="D22" s="82">
        <v>46871</v>
      </c>
    </row>
    <row r="23" spans="2:4">
      <c r="B23" s="85" t="s">
        <v>2842</v>
      </c>
      <c r="C23" s="86">
        <v>2619.98471360753</v>
      </c>
      <c r="D23" s="82">
        <v>47391</v>
      </c>
    </row>
    <row r="24" spans="2:4">
      <c r="B24" s="85" t="s">
        <v>2835</v>
      </c>
      <c r="C24" s="86">
        <v>63.641402455303641</v>
      </c>
      <c r="D24" s="82">
        <v>48482</v>
      </c>
    </row>
    <row r="25" spans="2:4">
      <c r="B25" s="85" t="s">
        <v>2838</v>
      </c>
      <c r="C25" s="86">
        <v>23.705192019185994</v>
      </c>
      <c r="D25" s="82">
        <v>48844</v>
      </c>
    </row>
    <row r="26" spans="2:4">
      <c r="B26" s="85" t="s">
        <v>2843</v>
      </c>
      <c r="C26" s="86">
        <v>96.523697968303935</v>
      </c>
      <c r="D26" s="82">
        <v>52047</v>
      </c>
    </row>
    <row r="27" spans="2:4">
      <c r="B27"/>
      <c r="C27" s="87"/>
    </row>
    <row r="28" spans="2:4">
      <c r="B28" s="79" t="s">
        <v>220</v>
      </c>
      <c r="C28" s="81">
        <f>SUM(C29:C59)</f>
        <v>2926.348406534175</v>
      </c>
    </row>
    <row r="29" spans="2:4">
      <c r="B29" t="s">
        <v>2849</v>
      </c>
      <c r="C29" s="88">
        <v>2.7964322551050702</v>
      </c>
      <c r="D29" s="89">
        <v>45239</v>
      </c>
    </row>
    <row r="30" spans="2:4">
      <c r="B30" t="s">
        <v>2850</v>
      </c>
      <c r="C30" s="88">
        <v>3.2647843142958801</v>
      </c>
      <c r="D30" s="89">
        <v>45371</v>
      </c>
    </row>
    <row r="31" spans="2:4">
      <c r="B31" t="s">
        <v>2087</v>
      </c>
      <c r="C31" s="88">
        <v>29.387680160644862</v>
      </c>
      <c r="D31" s="89">
        <v>45485</v>
      </c>
    </row>
    <row r="32" spans="2:4">
      <c r="B32" t="s">
        <v>2845</v>
      </c>
      <c r="C32" s="88">
        <v>9.9154834816872786</v>
      </c>
      <c r="D32" s="89">
        <v>45515</v>
      </c>
    </row>
    <row r="33" spans="2:4">
      <c r="B33" t="s">
        <v>2846</v>
      </c>
      <c r="C33" s="88">
        <v>62.694739489581345</v>
      </c>
      <c r="D33" s="89">
        <v>45515</v>
      </c>
    </row>
    <row r="34" spans="2:4">
      <c r="B34" t="s">
        <v>2851</v>
      </c>
      <c r="C34" s="88">
        <v>130.80412050444528</v>
      </c>
      <c r="D34" s="89">
        <v>45553</v>
      </c>
    </row>
    <row r="35" spans="2:4">
      <c r="B35" t="s">
        <v>2852</v>
      </c>
      <c r="C35" s="88">
        <v>178.4509549777373</v>
      </c>
      <c r="D35" s="89">
        <v>45602</v>
      </c>
    </row>
    <row r="36" spans="2:4">
      <c r="B36" t="s">
        <v>2847</v>
      </c>
      <c r="C36" s="88">
        <v>131.90567000000001</v>
      </c>
      <c r="D36" s="89">
        <v>45615</v>
      </c>
    </row>
    <row r="37" spans="2:4">
      <c r="B37" t="s">
        <v>2088</v>
      </c>
      <c r="C37" s="88">
        <v>27.836920720812138</v>
      </c>
      <c r="D37" s="89">
        <v>45778</v>
      </c>
    </row>
    <row r="38" spans="2:4">
      <c r="B38" t="s">
        <v>2854</v>
      </c>
      <c r="C38" s="88">
        <v>19.893447356530334</v>
      </c>
      <c r="D38" s="89">
        <v>45830</v>
      </c>
    </row>
    <row r="39" spans="2:4">
      <c r="B39" t="s">
        <v>2853</v>
      </c>
      <c r="C39" s="88">
        <v>4.25822970948962</v>
      </c>
      <c r="D39" s="89">
        <v>46014</v>
      </c>
    </row>
    <row r="40" spans="2:4">
      <c r="B40" t="s">
        <v>1990</v>
      </c>
      <c r="C40" s="88">
        <v>4.5691705490321031</v>
      </c>
      <c r="D40" s="89">
        <v>46326</v>
      </c>
    </row>
    <row r="41" spans="2:4">
      <c r="B41" t="s">
        <v>2089</v>
      </c>
      <c r="C41" s="88">
        <v>79.097970889481928</v>
      </c>
      <c r="D41" s="89">
        <v>46417</v>
      </c>
    </row>
    <row r="42" spans="2:4">
      <c r="B42" t="s">
        <v>2848</v>
      </c>
      <c r="C42" s="88">
        <v>313.35934224300053</v>
      </c>
      <c r="D42" s="89">
        <v>46418</v>
      </c>
    </row>
    <row r="43" spans="2:4">
      <c r="B43" t="s">
        <v>2090</v>
      </c>
      <c r="C43" s="90">
        <v>38.590212215112743</v>
      </c>
      <c r="D43" s="89">
        <v>46572</v>
      </c>
    </row>
    <row r="44" spans="2:4">
      <c r="B44" t="s">
        <v>2091</v>
      </c>
      <c r="C44" s="88">
        <v>15.423848711984384</v>
      </c>
      <c r="D44" s="89">
        <v>46722</v>
      </c>
    </row>
    <row r="45" spans="2:4">
      <c r="B45" t="s">
        <v>2092</v>
      </c>
      <c r="C45" s="88">
        <v>17.138561777862087</v>
      </c>
      <c r="D45" s="89">
        <v>46753</v>
      </c>
    </row>
    <row r="46" spans="2:4">
      <c r="B46" t="s">
        <v>2093</v>
      </c>
      <c r="C46" s="88">
        <v>19.648210209906292</v>
      </c>
      <c r="D46" s="89">
        <v>46794</v>
      </c>
    </row>
    <row r="47" spans="2:4">
      <c r="B47" t="s">
        <v>2094</v>
      </c>
      <c r="C47" s="88">
        <v>65.589303649021375</v>
      </c>
      <c r="D47" s="89">
        <v>46997</v>
      </c>
    </row>
    <row r="48" spans="2:4">
      <c r="B48" t="s">
        <v>2095</v>
      </c>
      <c r="C48" s="88">
        <v>117.8330903169506</v>
      </c>
      <c r="D48" s="89">
        <v>47301</v>
      </c>
    </row>
    <row r="49" spans="2:4">
      <c r="B49" t="s">
        <v>1998</v>
      </c>
      <c r="C49" s="88">
        <v>286.47520680122238</v>
      </c>
      <c r="D49" s="89">
        <v>47312</v>
      </c>
    </row>
    <row r="50" spans="2:4">
      <c r="B50" t="s">
        <v>2096</v>
      </c>
      <c r="C50" s="88">
        <v>17.126817647877896</v>
      </c>
      <c r="D50" s="89">
        <v>47467</v>
      </c>
    </row>
    <row r="51" spans="2:4">
      <c r="B51" t="s">
        <v>1996</v>
      </c>
      <c r="C51" s="88">
        <v>9.6961152850061296</v>
      </c>
      <c r="D51" s="89">
        <v>47467</v>
      </c>
    </row>
    <row r="52" spans="2:4">
      <c r="B52" t="s">
        <v>2097</v>
      </c>
      <c r="C52" s="88">
        <v>400.76665623821083</v>
      </c>
      <c r="D52" s="89">
        <v>47665</v>
      </c>
    </row>
    <row r="53" spans="2:4">
      <c r="B53" t="s">
        <v>2098</v>
      </c>
      <c r="C53" s="88">
        <v>184.55879127830067</v>
      </c>
      <c r="D53" s="89">
        <v>47665</v>
      </c>
    </row>
    <row r="54" spans="2:4">
      <c r="B54" t="s">
        <v>2099</v>
      </c>
      <c r="C54" s="88">
        <v>171.74297573816474</v>
      </c>
      <c r="D54" s="89">
        <v>47832</v>
      </c>
    </row>
    <row r="55" spans="2:4">
      <c r="B55" t="s">
        <v>1970</v>
      </c>
      <c r="C55" s="88">
        <v>259.38948157785001</v>
      </c>
      <c r="D55" s="89">
        <v>47937</v>
      </c>
    </row>
    <row r="56" spans="2:4">
      <c r="B56" t="s">
        <v>2100</v>
      </c>
      <c r="C56" s="88">
        <v>117.02997429190576</v>
      </c>
      <c r="D56" s="89">
        <v>48121</v>
      </c>
    </row>
    <row r="57" spans="2:4">
      <c r="B57" t="s">
        <v>2101</v>
      </c>
      <c r="C57" s="88">
        <v>28.057185368283374</v>
      </c>
      <c r="D57" s="89">
        <v>48121</v>
      </c>
    </row>
    <row r="58" spans="2:4">
      <c r="B58" t="s">
        <v>2102</v>
      </c>
      <c r="C58" s="90">
        <v>179.04702877467241</v>
      </c>
      <c r="D58" s="89">
        <v>50678</v>
      </c>
    </row>
    <row r="59" spans="2:4">
      <c r="B59"/>
      <c r="C59" s="87"/>
    </row>
    <row r="60" spans="2:4">
      <c r="B60"/>
      <c r="C60" s="91"/>
      <c r="D60"/>
    </row>
    <row r="61" spans="2:4">
      <c r="B61"/>
      <c r="C61" s="91"/>
      <c r="D61"/>
    </row>
  </sheetData>
  <sortState xmlns:xlrd2="http://schemas.microsoft.com/office/spreadsheetml/2017/richdata2" ref="B29:D58">
    <sortCondition ref="D29:D58"/>
  </sortState>
  <mergeCells count="1">
    <mergeCell ref="B7:D7"/>
  </mergeCells>
  <dataValidations count="1">
    <dataValidation allowBlank="1" showInputMessage="1" showErrorMessage="1" sqref="B62:D1048576 E30:XFD1048576 A1:XFD29 A30:A1048576" xr:uid="{103090EA-0472-418F-B1D2-EDAAD4280802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s="82">
        <v>45197</v>
      </c>
    </row>
    <row r="2" spans="2:18">
      <c r="B2" s="2" t="s">
        <v>1</v>
      </c>
      <c r="C2" s="12" t="s">
        <v>2085</v>
      </c>
    </row>
    <row r="3" spans="2:18">
      <c r="B3" s="2" t="s">
        <v>2</v>
      </c>
      <c r="C3" s="26" t="s">
        <v>2086</v>
      </c>
    </row>
    <row r="4" spans="2:18">
      <c r="B4" s="2" t="s">
        <v>3</v>
      </c>
      <c r="C4" s="83" t="s">
        <v>196</v>
      </c>
    </row>
    <row r="5" spans="2:18">
      <c r="B5" s="2"/>
    </row>
    <row r="7" spans="2:18" ht="26.25" customHeight="1">
      <c r="B7" s="117" t="s">
        <v>172</v>
      </c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9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173</v>
      </c>
      <c r="L8" s="28" t="s">
        <v>189</v>
      </c>
      <c r="M8" s="28" t="s">
        <v>174</v>
      </c>
      <c r="N8" s="28" t="s">
        <v>73</v>
      </c>
      <c r="O8" s="28" t="s">
        <v>57</v>
      </c>
      <c r="P8" s="36" t="s">
        <v>182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183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202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320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208</v>
      </c>
      <c r="C14" t="s">
        <v>208</v>
      </c>
      <c r="D14" t="s">
        <v>208</v>
      </c>
      <c r="E14" t="s">
        <v>208</v>
      </c>
      <c r="H14" s="77">
        <v>0</v>
      </c>
      <c r="I14" t="s">
        <v>208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251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208</v>
      </c>
      <c r="C16" t="s">
        <v>208</v>
      </c>
      <c r="D16" t="s">
        <v>208</v>
      </c>
      <c r="E16" t="s">
        <v>208</v>
      </c>
      <c r="H16" s="77">
        <v>0</v>
      </c>
      <c r="I16" t="s">
        <v>208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321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208</v>
      </c>
      <c r="C18" t="s">
        <v>208</v>
      </c>
      <c r="D18" t="s">
        <v>208</v>
      </c>
      <c r="E18" t="s">
        <v>208</v>
      </c>
      <c r="H18" s="77">
        <v>0</v>
      </c>
      <c r="I18" t="s">
        <v>208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909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208</v>
      </c>
      <c r="C20" t="s">
        <v>208</v>
      </c>
      <c r="D20" t="s">
        <v>208</v>
      </c>
      <c r="E20" t="s">
        <v>208</v>
      </c>
      <c r="H20" s="77">
        <v>0</v>
      </c>
      <c r="I20" t="s">
        <v>208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220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322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208</v>
      </c>
      <c r="C23" t="s">
        <v>208</v>
      </c>
      <c r="D23" t="s">
        <v>208</v>
      </c>
      <c r="E23" t="s">
        <v>208</v>
      </c>
      <c r="H23" s="77">
        <v>0</v>
      </c>
      <c r="I23" t="s">
        <v>208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323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208</v>
      </c>
      <c r="C25" t="s">
        <v>208</v>
      </c>
      <c r="D25" t="s">
        <v>208</v>
      </c>
      <c r="E25" t="s">
        <v>208</v>
      </c>
      <c r="H25" s="77">
        <v>0</v>
      </c>
      <c r="I25" t="s">
        <v>208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222</v>
      </c>
      <c r="D26" s="16"/>
    </row>
    <row r="27" spans="2:16">
      <c r="B27" t="s">
        <v>316</v>
      </c>
      <c r="D27" s="16"/>
    </row>
    <row r="28" spans="2:16">
      <c r="B28" t="s">
        <v>318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s="82">
        <v>45197</v>
      </c>
    </row>
    <row r="2" spans="2:18">
      <c r="B2" s="2" t="s">
        <v>1</v>
      </c>
      <c r="C2" s="12" t="s">
        <v>2085</v>
      </c>
    </row>
    <row r="3" spans="2:18">
      <c r="B3" s="2" t="s">
        <v>2</v>
      </c>
      <c r="C3" s="26" t="s">
        <v>2086</v>
      </c>
    </row>
    <row r="4" spans="2:18">
      <c r="B4" s="2" t="s">
        <v>3</v>
      </c>
      <c r="C4" s="83" t="s">
        <v>196</v>
      </c>
    </row>
    <row r="5" spans="2:18">
      <c r="B5" s="2"/>
    </row>
    <row r="7" spans="2:18" ht="26.25" customHeight="1">
      <c r="B7" s="117" t="s">
        <v>176</v>
      </c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9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173</v>
      </c>
      <c r="L8" s="28" t="s">
        <v>186</v>
      </c>
      <c r="M8" s="28" t="s">
        <v>174</v>
      </c>
      <c r="N8" s="28" t="s">
        <v>73</v>
      </c>
      <c r="O8" s="28" t="s">
        <v>57</v>
      </c>
      <c r="P8" s="36" t="s">
        <v>182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183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177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202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1900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208</v>
      </c>
      <c r="C14" t="s">
        <v>208</v>
      </c>
      <c r="D14" t="s">
        <v>208</v>
      </c>
      <c r="E14" t="s">
        <v>208</v>
      </c>
      <c r="H14" s="77">
        <v>0</v>
      </c>
      <c r="I14" t="s">
        <v>208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1901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208</v>
      </c>
      <c r="C16" t="s">
        <v>208</v>
      </c>
      <c r="D16" t="s">
        <v>208</v>
      </c>
      <c r="E16" t="s">
        <v>208</v>
      </c>
      <c r="H16" s="77">
        <v>0</v>
      </c>
      <c r="I16" t="s">
        <v>208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321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208</v>
      </c>
      <c r="C18" t="s">
        <v>208</v>
      </c>
      <c r="D18" t="s">
        <v>208</v>
      </c>
      <c r="E18" t="s">
        <v>208</v>
      </c>
      <c r="H18" s="77">
        <v>0</v>
      </c>
      <c r="I18" t="s">
        <v>208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909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208</v>
      </c>
      <c r="C20" t="s">
        <v>208</v>
      </c>
      <c r="D20" t="s">
        <v>208</v>
      </c>
      <c r="E20" t="s">
        <v>208</v>
      </c>
      <c r="H20" s="77">
        <v>0</v>
      </c>
      <c r="I20" t="s">
        <v>208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220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322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208</v>
      </c>
      <c r="C23" t="s">
        <v>208</v>
      </c>
      <c r="D23" t="s">
        <v>208</v>
      </c>
      <c r="E23" t="s">
        <v>208</v>
      </c>
      <c r="H23" s="77">
        <v>0</v>
      </c>
      <c r="I23" t="s">
        <v>208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323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208</v>
      </c>
      <c r="C25" t="s">
        <v>208</v>
      </c>
      <c r="D25" t="s">
        <v>208</v>
      </c>
      <c r="E25" t="s">
        <v>208</v>
      </c>
      <c r="H25" s="77">
        <v>0</v>
      </c>
      <c r="I25" t="s">
        <v>208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222</v>
      </c>
      <c r="D26" s="16"/>
    </row>
    <row r="27" spans="2:16">
      <c r="B27" t="s">
        <v>316</v>
      </c>
      <c r="D27" s="16"/>
    </row>
    <row r="28" spans="2:16">
      <c r="B28" t="s">
        <v>318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topLeftCell="A46" workbookViewId="0">
      <selection activeCell="G61" sqref="G15:G61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s="82">
        <v>45197</v>
      </c>
    </row>
    <row r="2" spans="2:53">
      <c r="B2" s="2" t="s">
        <v>1</v>
      </c>
      <c r="C2" s="12" t="s">
        <v>2085</v>
      </c>
    </row>
    <row r="3" spans="2:53">
      <c r="B3" s="2" t="s">
        <v>2</v>
      </c>
      <c r="C3" s="26" t="s">
        <v>2086</v>
      </c>
    </row>
    <row r="4" spans="2:53">
      <c r="B4" s="2" t="s">
        <v>3</v>
      </c>
      <c r="C4" s="83" t="s">
        <v>196</v>
      </c>
    </row>
    <row r="6" spans="2:53" ht="21.75" customHeight="1">
      <c r="B6" s="109" t="s">
        <v>68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1"/>
    </row>
    <row r="7" spans="2:53" ht="27.75" customHeight="1">
      <c r="B7" s="112" t="s">
        <v>69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4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186</v>
      </c>
      <c r="M8" s="28" t="s">
        <v>187</v>
      </c>
      <c r="N8" s="38" t="s">
        <v>191</v>
      </c>
      <c r="O8" s="28" t="s">
        <v>56</v>
      </c>
      <c r="P8" s="28" t="s">
        <v>188</v>
      </c>
      <c r="Q8" s="28" t="s">
        <v>57</v>
      </c>
      <c r="R8" s="30" t="s">
        <v>182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183</v>
      </c>
      <c r="M9" s="31"/>
      <c r="N9" s="21" t="s">
        <v>184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5.79</v>
      </c>
      <c r="I11" s="7"/>
      <c r="J11" s="7"/>
      <c r="K11" s="76">
        <v>3.4200000000000001E-2</v>
      </c>
      <c r="L11" s="75">
        <v>166743388.25999999</v>
      </c>
      <c r="M11" s="7"/>
      <c r="N11" s="75">
        <v>194.75171599999999</v>
      </c>
      <c r="O11" s="75">
        <v>154666.27739446572</v>
      </c>
      <c r="P11" s="7"/>
      <c r="Q11" s="76">
        <v>1</v>
      </c>
      <c r="R11" s="76">
        <v>0.3342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202</v>
      </c>
      <c r="C12" s="16"/>
      <c r="D12" s="16"/>
      <c r="H12" s="81">
        <v>5.78</v>
      </c>
      <c r="K12" s="80">
        <v>3.4099999999999998E-2</v>
      </c>
      <c r="L12" s="81">
        <v>166710763.91</v>
      </c>
      <c r="N12" s="81">
        <v>194.75171599999999</v>
      </c>
      <c r="O12" s="81">
        <v>154573.84386269099</v>
      </c>
      <c r="Q12" s="80">
        <v>0.99939999999999996</v>
      </c>
      <c r="R12" s="80">
        <v>0.33400000000000002</v>
      </c>
    </row>
    <row r="13" spans="2:53">
      <c r="B13" s="79" t="s">
        <v>223</v>
      </c>
      <c r="C13" s="16"/>
      <c r="D13" s="16"/>
      <c r="H13" s="81">
        <v>5.24</v>
      </c>
      <c r="K13" s="80">
        <v>1.6E-2</v>
      </c>
      <c r="L13" s="81">
        <v>53037690.390000001</v>
      </c>
      <c r="N13" s="81">
        <v>0</v>
      </c>
      <c r="O13" s="81">
        <v>56375.093487937003</v>
      </c>
      <c r="Q13" s="80">
        <v>0.36449999999999999</v>
      </c>
      <c r="R13" s="80">
        <v>0.12180000000000001</v>
      </c>
    </row>
    <row r="14" spans="2:53">
      <c r="B14" s="79" t="s">
        <v>224</v>
      </c>
      <c r="C14" s="16"/>
      <c r="D14" s="16"/>
      <c r="H14" s="81">
        <v>5.24</v>
      </c>
      <c r="K14" s="80">
        <v>1.6E-2</v>
      </c>
      <c r="L14" s="81">
        <v>53037690.390000001</v>
      </c>
      <c r="N14" s="81">
        <v>0</v>
      </c>
      <c r="O14" s="81">
        <v>56375.093487937003</v>
      </c>
      <c r="Q14" s="80">
        <v>0.36449999999999999</v>
      </c>
      <c r="R14" s="80">
        <v>0.12180000000000001</v>
      </c>
    </row>
    <row r="15" spans="2:53">
      <c r="B15" t="s">
        <v>225</v>
      </c>
      <c r="C15" t="s">
        <v>226</v>
      </c>
      <c r="D15" t="s">
        <v>100</v>
      </c>
      <c r="E15" t="s">
        <v>227</v>
      </c>
      <c r="G15"/>
      <c r="H15" s="77">
        <v>0.84</v>
      </c>
      <c r="I15" t="s">
        <v>102</v>
      </c>
      <c r="J15" s="78">
        <v>0.04</v>
      </c>
      <c r="K15" s="78">
        <v>2.0199999999999999E-2</v>
      </c>
      <c r="L15" s="77">
        <v>99944.1</v>
      </c>
      <c r="M15" s="77">
        <v>140.66999999999999</v>
      </c>
      <c r="N15" s="77">
        <v>0</v>
      </c>
      <c r="O15" s="77">
        <v>140.59136547</v>
      </c>
      <c r="P15" s="78">
        <v>0</v>
      </c>
      <c r="Q15" s="78">
        <v>8.9999999999999998E-4</v>
      </c>
      <c r="R15" s="78">
        <v>2.9999999999999997E-4</v>
      </c>
    </row>
    <row r="16" spans="2:53">
      <c r="B16" t="s">
        <v>228</v>
      </c>
      <c r="C16" t="s">
        <v>229</v>
      </c>
      <c r="D16" t="s">
        <v>100</v>
      </c>
      <c r="E16" t="s">
        <v>227</v>
      </c>
      <c r="G16"/>
      <c r="H16" s="77">
        <v>3.63</v>
      </c>
      <c r="I16" t="s">
        <v>102</v>
      </c>
      <c r="J16" s="78">
        <v>7.4999999999999997E-3</v>
      </c>
      <c r="K16" s="78">
        <v>1.55E-2</v>
      </c>
      <c r="L16" s="77">
        <v>5236009.4000000004</v>
      </c>
      <c r="M16" s="77">
        <v>109.59</v>
      </c>
      <c r="N16" s="77">
        <v>0</v>
      </c>
      <c r="O16" s="77">
        <v>5738.1427014600004</v>
      </c>
      <c r="P16" s="78">
        <v>2.9999999999999997E-4</v>
      </c>
      <c r="Q16" s="78">
        <v>3.7100000000000001E-2</v>
      </c>
      <c r="R16" s="78">
        <v>1.24E-2</v>
      </c>
    </row>
    <row r="17" spans="2:18">
      <c r="B17" t="s">
        <v>230</v>
      </c>
      <c r="C17" t="s">
        <v>231</v>
      </c>
      <c r="D17" t="s">
        <v>100</v>
      </c>
      <c r="E17" t="s">
        <v>227</v>
      </c>
      <c r="G17"/>
      <c r="H17" s="77">
        <v>19.38</v>
      </c>
      <c r="I17" t="s">
        <v>102</v>
      </c>
      <c r="J17" s="78">
        <v>0.01</v>
      </c>
      <c r="K17" s="78">
        <v>1.61E-2</v>
      </c>
      <c r="L17" s="77">
        <v>406350.23</v>
      </c>
      <c r="M17" s="77">
        <v>100.01</v>
      </c>
      <c r="N17" s="77">
        <v>0</v>
      </c>
      <c r="O17" s="77">
        <v>406.390865023</v>
      </c>
      <c r="P17" s="78">
        <v>0</v>
      </c>
      <c r="Q17" s="78">
        <v>2.5999999999999999E-3</v>
      </c>
      <c r="R17" s="78">
        <v>8.9999999999999998E-4</v>
      </c>
    </row>
    <row r="18" spans="2:18">
      <c r="B18" t="s">
        <v>232</v>
      </c>
      <c r="C18" t="s">
        <v>233</v>
      </c>
      <c r="D18" t="s">
        <v>100</v>
      </c>
      <c r="E18" t="s">
        <v>227</v>
      </c>
      <c r="G18"/>
      <c r="H18" s="77">
        <v>0.03</v>
      </c>
      <c r="I18" t="s">
        <v>102</v>
      </c>
      <c r="J18" s="78">
        <v>1.7500000000000002E-2</v>
      </c>
      <c r="K18" s="78">
        <v>1.7500000000000002E-2</v>
      </c>
      <c r="L18" s="77">
        <v>81225.22</v>
      </c>
      <c r="M18" s="77">
        <v>114.81</v>
      </c>
      <c r="N18" s="77">
        <v>0</v>
      </c>
      <c r="O18" s="77">
        <v>93.254675082000006</v>
      </c>
      <c r="P18" s="78">
        <v>0</v>
      </c>
      <c r="Q18" s="78">
        <v>5.9999999999999995E-4</v>
      </c>
      <c r="R18" s="78">
        <v>2.0000000000000001E-4</v>
      </c>
    </row>
    <row r="19" spans="2:18">
      <c r="B19" t="s">
        <v>234</v>
      </c>
      <c r="C19" t="s">
        <v>235</v>
      </c>
      <c r="D19" t="s">
        <v>100</v>
      </c>
      <c r="E19" t="s">
        <v>227</v>
      </c>
      <c r="G19"/>
      <c r="H19" s="77">
        <v>2.0699999999999998</v>
      </c>
      <c r="I19" t="s">
        <v>102</v>
      </c>
      <c r="J19" s="78">
        <v>7.4999999999999997E-3</v>
      </c>
      <c r="K19" s="78">
        <v>1.7399999999999999E-2</v>
      </c>
      <c r="L19" s="77">
        <v>8325725.5199999996</v>
      </c>
      <c r="M19" s="77">
        <v>110.36</v>
      </c>
      <c r="N19" s="77">
        <v>0</v>
      </c>
      <c r="O19" s="77">
        <v>9188.2706838720005</v>
      </c>
      <c r="P19" s="78">
        <v>4.0000000000000002E-4</v>
      </c>
      <c r="Q19" s="78">
        <v>5.9400000000000001E-2</v>
      </c>
      <c r="R19" s="78">
        <v>1.9900000000000001E-2</v>
      </c>
    </row>
    <row r="20" spans="2:18">
      <c r="B20" t="s">
        <v>236</v>
      </c>
      <c r="C20" t="s">
        <v>237</v>
      </c>
      <c r="D20" t="s">
        <v>100</v>
      </c>
      <c r="E20" t="s">
        <v>227</v>
      </c>
      <c r="G20"/>
      <c r="H20" s="77">
        <v>8.14</v>
      </c>
      <c r="I20" t="s">
        <v>102</v>
      </c>
      <c r="J20" s="78">
        <v>1E-3</v>
      </c>
      <c r="K20" s="78">
        <v>1.5599999999999999E-2</v>
      </c>
      <c r="L20" s="77">
        <v>9668476.3599999994</v>
      </c>
      <c r="M20" s="77">
        <v>99.42</v>
      </c>
      <c r="N20" s="77">
        <v>0</v>
      </c>
      <c r="O20" s="77">
        <v>9612.3991971119995</v>
      </c>
      <c r="P20" s="78">
        <v>5.0000000000000001E-4</v>
      </c>
      <c r="Q20" s="78">
        <v>6.2100000000000002E-2</v>
      </c>
      <c r="R20" s="78">
        <v>2.0799999999999999E-2</v>
      </c>
    </row>
    <row r="21" spans="2:18">
      <c r="B21" t="s">
        <v>238</v>
      </c>
      <c r="C21" t="s">
        <v>239</v>
      </c>
      <c r="D21" t="s">
        <v>100</v>
      </c>
      <c r="E21" t="s">
        <v>227</v>
      </c>
      <c r="G21"/>
      <c r="H21" s="77">
        <v>25.84</v>
      </c>
      <c r="I21" t="s">
        <v>102</v>
      </c>
      <c r="J21" s="78">
        <v>5.0000000000000001E-3</v>
      </c>
      <c r="K21" s="78">
        <v>1.6500000000000001E-2</v>
      </c>
      <c r="L21" s="77">
        <v>1380573.14</v>
      </c>
      <c r="M21" s="77">
        <v>82.95</v>
      </c>
      <c r="N21" s="77">
        <v>0</v>
      </c>
      <c r="O21" s="77">
        <v>1145.1854196300001</v>
      </c>
      <c r="P21" s="78">
        <v>1E-4</v>
      </c>
      <c r="Q21" s="78">
        <v>7.4000000000000003E-3</v>
      </c>
      <c r="R21" s="78">
        <v>2.5000000000000001E-3</v>
      </c>
    </row>
    <row r="22" spans="2:18">
      <c r="B22" t="s">
        <v>240</v>
      </c>
      <c r="C22" t="s">
        <v>241</v>
      </c>
      <c r="D22" t="s">
        <v>100</v>
      </c>
      <c r="E22" t="s">
        <v>227</v>
      </c>
      <c r="G22"/>
      <c r="H22" s="77">
        <v>14.72</v>
      </c>
      <c r="I22" t="s">
        <v>102</v>
      </c>
      <c r="J22" s="78">
        <v>2.75E-2</v>
      </c>
      <c r="K22" s="78">
        <v>1.54E-2</v>
      </c>
      <c r="L22" s="77">
        <v>727489.04</v>
      </c>
      <c r="M22" s="77">
        <v>141.94</v>
      </c>
      <c r="N22" s="77">
        <v>0</v>
      </c>
      <c r="O22" s="77">
        <v>1032.5979433760001</v>
      </c>
      <c r="P22" s="78">
        <v>0</v>
      </c>
      <c r="Q22" s="78">
        <v>6.7000000000000002E-3</v>
      </c>
      <c r="R22" s="78">
        <v>2.2000000000000001E-3</v>
      </c>
    </row>
    <row r="23" spans="2:18">
      <c r="B23" t="s">
        <v>242</v>
      </c>
      <c r="C23" t="s">
        <v>243</v>
      </c>
      <c r="D23" t="s">
        <v>100</v>
      </c>
      <c r="E23" t="s">
        <v>227</v>
      </c>
      <c r="G23"/>
      <c r="H23" s="77">
        <v>10.43</v>
      </c>
      <c r="I23" t="s">
        <v>102</v>
      </c>
      <c r="J23" s="78">
        <v>0.04</v>
      </c>
      <c r="K23" s="78">
        <v>1.52E-2</v>
      </c>
      <c r="L23" s="77">
        <v>488392.84</v>
      </c>
      <c r="M23" s="77">
        <v>172.93</v>
      </c>
      <c r="N23" s="77">
        <v>0</v>
      </c>
      <c r="O23" s="77">
        <v>844.57773821199999</v>
      </c>
      <c r="P23" s="78">
        <v>0</v>
      </c>
      <c r="Q23" s="78">
        <v>5.4999999999999997E-3</v>
      </c>
      <c r="R23" s="78">
        <v>1.8E-3</v>
      </c>
    </row>
    <row r="24" spans="2:18">
      <c r="B24" t="s">
        <v>244</v>
      </c>
      <c r="C24" t="s">
        <v>245</v>
      </c>
      <c r="D24" t="s">
        <v>100</v>
      </c>
      <c r="E24" t="s">
        <v>227</v>
      </c>
      <c r="G24"/>
      <c r="H24" s="77">
        <v>5.6</v>
      </c>
      <c r="I24" t="s">
        <v>102</v>
      </c>
      <c r="J24" s="78">
        <v>5.0000000000000001E-3</v>
      </c>
      <c r="K24" s="78">
        <v>1.4999999999999999E-2</v>
      </c>
      <c r="L24" s="77">
        <v>11152306.85</v>
      </c>
      <c r="M24" s="77">
        <v>105.57</v>
      </c>
      <c r="N24" s="77">
        <v>0</v>
      </c>
      <c r="O24" s="77">
        <v>11773.490341545001</v>
      </c>
      <c r="P24" s="78">
        <v>5.0000000000000001E-4</v>
      </c>
      <c r="Q24" s="78">
        <v>7.6100000000000001E-2</v>
      </c>
      <c r="R24" s="78">
        <v>2.5399999999999999E-2</v>
      </c>
    </row>
    <row r="25" spans="2:18">
      <c r="B25" t="s">
        <v>246</v>
      </c>
      <c r="C25" t="s">
        <v>247</v>
      </c>
      <c r="D25" t="s">
        <v>100</v>
      </c>
      <c r="E25" t="s">
        <v>227</v>
      </c>
      <c r="G25"/>
      <c r="H25" s="77">
        <v>2.84</v>
      </c>
      <c r="I25" t="s">
        <v>102</v>
      </c>
      <c r="J25" s="78">
        <v>1E-3</v>
      </c>
      <c r="K25" s="78">
        <v>1.6299999999999999E-2</v>
      </c>
      <c r="L25" s="77">
        <v>14032060.92</v>
      </c>
      <c r="M25" s="77">
        <v>106.72</v>
      </c>
      <c r="N25" s="77">
        <v>0</v>
      </c>
      <c r="O25" s="77">
        <v>14975.015413824</v>
      </c>
      <c r="P25" s="78">
        <v>6.9999999999999999E-4</v>
      </c>
      <c r="Q25" s="78">
        <v>9.6799999999999997E-2</v>
      </c>
      <c r="R25" s="78">
        <v>3.2399999999999998E-2</v>
      </c>
    </row>
    <row r="26" spans="2:18">
      <c r="B26" t="s">
        <v>248</v>
      </c>
      <c r="C26" t="s">
        <v>249</v>
      </c>
      <c r="D26" t="s">
        <v>100</v>
      </c>
      <c r="E26" t="s">
        <v>227</v>
      </c>
      <c r="G26"/>
      <c r="H26" s="77">
        <v>4.97</v>
      </c>
      <c r="I26" t="s">
        <v>102</v>
      </c>
      <c r="J26" s="78">
        <v>1.0999999999999999E-2</v>
      </c>
      <c r="K26" s="78">
        <v>1.5100000000000001E-2</v>
      </c>
      <c r="L26" s="77">
        <v>1439136.77</v>
      </c>
      <c r="M26" s="77">
        <v>99.03</v>
      </c>
      <c r="N26" s="77">
        <v>0</v>
      </c>
      <c r="O26" s="77">
        <v>1425.177143331</v>
      </c>
      <c r="P26" s="78">
        <v>0</v>
      </c>
      <c r="Q26" s="78">
        <v>9.1999999999999998E-3</v>
      </c>
      <c r="R26" s="78">
        <v>3.0999999999999999E-3</v>
      </c>
    </row>
    <row r="27" spans="2:18">
      <c r="B27" s="79" t="s">
        <v>251</v>
      </c>
      <c r="C27" s="16"/>
      <c r="D27" s="16"/>
      <c r="H27" s="81">
        <v>6.09</v>
      </c>
      <c r="K27" s="80">
        <v>4.4600000000000001E-2</v>
      </c>
      <c r="L27" s="81">
        <v>113673073.52</v>
      </c>
      <c r="N27" s="81">
        <v>194.75171599999999</v>
      </c>
      <c r="O27" s="81">
        <v>98198.750374754003</v>
      </c>
      <c r="Q27" s="80">
        <v>0.63490000000000002</v>
      </c>
      <c r="R27" s="80">
        <v>0.2122</v>
      </c>
    </row>
    <row r="28" spans="2:18">
      <c r="B28" s="79" t="s">
        <v>252</v>
      </c>
      <c r="C28" s="16"/>
      <c r="D28" s="16"/>
      <c r="H28" s="81">
        <v>0.48</v>
      </c>
      <c r="K28" s="80">
        <v>4.7899999999999998E-2</v>
      </c>
      <c r="L28" s="81">
        <v>30114449.98</v>
      </c>
      <c r="N28" s="81">
        <v>0</v>
      </c>
      <c r="O28" s="81">
        <v>29454.773953438002</v>
      </c>
      <c r="Q28" s="80">
        <v>0.19040000000000001</v>
      </c>
      <c r="R28" s="80">
        <v>6.3600000000000004E-2</v>
      </c>
    </row>
    <row r="29" spans="2:18">
      <c r="B29" t="s">
        <v>253</v>
      </c>
      <c r="C29" t="s">
        <v>254</v>
      </c>
      <c r="D29" t="s">
        <v>100</v>
      </c>
      <c r="E29" t="s">
        <v>227</v>
      </c>
      <c r="G29"/>
      <c r="H29" s="77">
        <v>0.52</v>
      </c>
      <c r="I29" t="s">
        <v>102</v>
      </c>
      <c r="J29" s="78">
        <v>0</v>
      </c>
      <c r="K29" s="78">
        <v>4.7699999999999999E-2</v>
      </c>
      <c r="L29" s="77">
        <v>2499849.92</v>
      </c>
      <c r="M29" s="77">
        <v>97.64</v>
      </c>
      <c r="N29" s="77">
        <v>0</v>
      </c>
      <c r="O29" s="77">
        <v>2440.8534618879999</v>
      </c>
      <c r="P29" s="78">
        <v>1E-4</v>
      </c>
      <c r="Q29" s="78">
        <v>1.5800000000000002E-2</v>
      </c>
      <c r="R29" s="78">
        <v>5.3E-3</v>
      </c>
    </row>
    <row r="30" spans="2:18">
      <c r="B30" t="s">
        <v>256</v>
      </c>
      <c r="C30" t="s">
        <v>257</v>
      </c>
      <c r="D30" t="s">
        <v>100</v>
      </c>
      <c r="E30" t="s">
        <v>227</v>
      </c>
      <c r="G30"/>
      <c r="H30" s="77">
        <v>0.27</v>
      </c>
      <c r="I30" t="s">
        <v>102</v>
      </c>
      <c r="J30" s="78">
        <v>0</v>
      </c>
      <c r="K30" s="78">
        <v>4.7699999999999999E-2</v>
      </c>
      <c r="L30" s="77">
        <v>7419782.6799999997</v>
      </c>
      <c r="M30" s="77">
        <v>98.78</v>
      </c>
      <c r="N30" s="77">
        <v>0</v>
      </c>
      <c r="O30" s="77">
        <v>7329.2613313040001</v>
      </c>
      <c r="P30" s="78">
        <v>2.0000000000000001E-4</v>
      </c>
      <c r="Q30" s="78">
        <v>4.7399999999999998E-2</v>
      </c>
      <c r="R30" s="78">
        <v>1.5800000000000002E-2</v>
      </c>
    </row>
    <row r="31" spans="2:18">
      <c r="B31" t="s">
        <v>258</v>
      </c>
      <c r="C31" t="s">
        <v>259</v>
      </c>
      <c r="D31" t="s">
        <v>100</v>
      </c>
      <c r="E31" t="s">
        <v>227</v>
      </c>
      <c r="G31"/>
      <c r="H31" s="77">
        <v>0.36</v>
      </c>
      <c r="I31" t="s">
        <v>102</v>
      </c>
      <c r="J31" s="78">
        <v>0</v>
      </c>
      <c r="K31" s="78">
        <v>4.8000000000000001E-2</v>
      </c>
      <c r="L31" s="77">
        <v>5225427.0599999996</v>
      </c>
      <c r="M31" s="77">
        <v>98.33</v>
      </c>
      <c r="N31" s="77">
        <v>0</v>
      </c>
      <c r="O31" s="77">
        <v>5138.1624280980004</v>
      </c>
      <c r="P31" s="78">
        <v>2.0000000000000001E-4</v>
      </c>
      <c r="Q31" s="78">
        <v>3.32E-2</v>
      </c>
      <c r="R31" s="78">
        <v>1.11E-2</v>
      </c>
    </row>
    <row r="32" spans="2:18">
      <c r="B32" t="s">
        <v>261</v>
      </c>
      <c r="C32" t="s">
        <v>262</v>
      </c>
      <c r="D32" t="s">
        <v>100</v>
      </c>
      <c r="E32" t="s">
        <v>227</v>
      </c>
      <c r="G32"/>
      <c r="H32" s="77">
        <v>0.44</v>
      </c>
      <c r="I32" t="s">
        <v>102</v>
      </c>
      <c r="J32" s="78">
        <v>0</v>
      </c>
      <c r="K32" s="78">
        <v>4.82E-2</v>
      </c>
      <c r="L32" s="77">
        <v>6478616.0899999999</v>
      </c>
      <c r="M32" s="77">
        <v>97.97</v>
      </c>
      <c r="N32" s="77">
        <v>0</v>
      </c>
      <c r="O32" s="77">
        <v>6347.1001833729997</v>
      </c>
      <c r="P32" s="78">
        <v>2.0000000000000001E-4</v>
      </c>
      <c r="Q32" s="78">
        <v>4.1000000000000002E-2</v>
      </c>
      <c r="R32" s="78">
        <v>1.37E-2</v>
      </c>
    </row>
    <row r="33" spans="2:18">
      <c r="B33" t="s">
        <v>263</v>
      </c>
      <c r="C33" t="s">
        <v>264</v>
      </c>
      <c r="D33" t="s">
        <v>100</v>
      </c>
      <c r="E33" t="s">
        <v>227</v>
      </c>
      <c r="G33"/>
      <c r="H33" s="77">
        <v>0.86</v>
      </c>
      <c r="I33" t="s">
        <v>102</v>
      </c>
      <c r="J33" s="78">
        <v>0</v>
      </c>
      <c r="K33" s="78">
        <v>4.8099999999999997E-2</v>
      </c>
      <c r="L33" s="77">
        <v>900815.05</v>
      </c>
      <c r="M33" s="77">
        <v>96.05</v>
      </c>
      <c r="N33" s="77">
        <v>0</v>
      </c>
      <c r="O33" s="77">
        <v>865.23285552499999</v>
      </c>
      <c r="P33" s="78">
        <v>1E-4</v>
      </c>
      <c r="Q33" s="78">
        <v>5.5999999999999999E-3</v>
      </c>
      <c r="R33" s="78">
        <v>1.9E-3</v>
      </c>
    </row>
    <row r="34" spans="2:18">
      <c r="B34" t="s">
        <v>266</v>
      </c>
      <c r="C34" t="s">
        <v>267</v>
      </c>
      <c r="D34" t="s">
        <v>100</v>
      </c>
      <c r="E34" t="s">
        <v>227</v>
      </c>
      <c r="G34"/>
      <c r="H34" s="77">
        <v>0.94</v>
      </c>
      <c r="I34" t="s">
        <v>102</v>
      </c>
      <c r="J34" s="78">
        <v>0</v>
      </c>
      <c r="K34" s="78">
        <v>4.7899999999999998E-2</v>
      </c>
      <c r="L34" s="77">
        <v>2222281.0099999998</v>
      </c>
      <c r="M34" s="77">
        <v>95.72</v>
      </c>
      <c r="N34" s="77">
        <v>0</v>
      </c>
      <c r="O34" s="77">
        <v>2127.1673827720001</v>
      </c>
      <c r="P34" s="78">
        <v>1E-4</v>
      </c>
      <c r="Q34" s="78">
        <v>1.38E-2</v>
      </c>
      <c r="R34" s="78">
        <v>4.5999999999999999E-3</v>
      </c>
    </row>
    <row r="35" spans="2:18">
      <c r="B35" t="s">
        <v>268</v>
      </c>
      <c r="C35" t="s">
        <v>269</v>
      </c>
      <c r="D35" t="s">
        <v>100</v>
      </c>
      <c r="E35" t="s">
        <v>227</v>
      </c>
      <c r="G35"/>
      <c r="H35" s="77">
        <v>0.19</v>
      </c>
      <c r="I35" t="s">
        <v>102</v>
      </c>
      <c r="J35" s="78">
        <v>0</v>
      </c>
      <c r="K35" s="78">
        <v>4.6800000000000001E-2</v>
      </c>
      <c r="L35" s="77">
        <v>832.18</v>
      </c>
      <c r="M35" s="77">
        <v>99.15</v>
      </c>
      <c r="N35" s="77">
        <v>0</v>
      </c>
      <c r="O35" s="77">
        <v>0.82510647000000004</v>
      </c>
      <c r="P35" s="78">
        <v>0</v>
      </c>
      <c r="Q35" s="78">
        <v>0</v>
      </c>
      <c r="R35" s="78">
        <v>0</v>
      </c>
    </row>
    <row r="36" spans="2:18">
      <c r="B36" t="s">
        <v>271</v>
      </c>
      <c r="C36" t="s">
        <v>272</v>
      </c>
      <c r="D36" t="s">
        <v>100</v>
      </c>
      <c r="E36" t="s">
        <v>227</v>
      </c>
      <c r="G36"/>
      <c r="H36" s="77">
        <v>0.61</v>
      </c>
      <c r="I36" t="s">
        <v>102</v>
      </c>
      <c r="J36" s="78">
        <v>0</v>
      </c>
      <c r="K36" s="78">
        <v>4.7699999999999999E-2</v>
      </c>
      <c r="L36" s="77">
        <v>2477096.4700000002</v>
      </c>
      <c r="M36" s="77">
        <v>97.2</v>
      </c>
      <c r="N36" s="77">
        <v>0</v>
      </c>
      <c r="O36" s="77">
        <v>2407.7377688400002</v>
      </c>
      <c r="P36" s="78">
        <v>1E-4</v>
      </c>
      <c r="Q36" s="78">
        <v>1.5599999999999999E-2</v>
      </c>
      <c r="R36" s="78">
        <v>5.1999999999999998E-3</v>
      </c>
    </row>
    <row r="37" spans="2:18">
      <c r="B37" t="s">
        <v>274</v>
      </c>
      <c r="C37" t="s">
        <v>275</v>
      </c>
      <c r="D37" t="s">
        <v>100</v>
      </c>
      <c r="E37" t="s">
        <v>227</v>
      </c>
      <c r="G37"/>
      <c r="H37" s="77">
        <v>0.69</v>
      </c>
      <c r="I37" t="s">
        <v>102</v>
      </c>
      <c r="J37" s="78">
        <v>0</v>
      </c>
      <c r="K37" s="78">
        <v>4.7899999999999998E-2</v>
      </c>
      <c r="L37" s="77">
        <v>2889749.52</v>
      </c>
      <c r="M37" s="77">
        <v>96.84</v>
      </c>
      <c r="N37" s="77">
        <v>0</v>
      </c>
      <c r="O37" s="77">
        <v>2798.433435168</v>
      </c>
      <c r="P37" s="78">
        <v>2.0000000000000001E-4</v>
      </c>
      <c r="Q37" s="78">
        <v>1.8100000000000002E-2</v>
      </c>
      <c r="R37" s="78">
        <v>6.0000000000000001E-3</v>
      </c>
    </row>
    <row r="38" spans="2:18">
      <c r="B38" s="79" t="s">
        <v>276</v>
      </c>
      <c r="C38" s="16"/>
      <c r="D38" s="16"/>
      <c r="H38" s="81">
        <v>8.5</v>
      </c>
      <c r="K38" s="80">
        <v>4.3200000000000002E-2</v>
      </c>
      <c r="L38" s="81">
        <v>83558623.540000007</v>
      </c>
      <c r="N38" s="81">
        <v>194.75171599999999</v>
      </c>
      <c r="O38" s="81">
        <v>68743.976421315994</v>
      </c>
      <c r="Q38" s="80">
        <v>0.44450000000000001</v>
      </c>
      <c r="R38" s="80">
        <v>0.14849999999999999</v>
      </c>
    </row>
    <row r="39" spans="2:18">
      <c r="B39" t="s">
        <v>277</v>
      </c>
      <c r="C39" t="s">
        <v>278</v>
      </c>
      <c r="D39" t="s">
        <v>100</v>
      </c>
      <c r="E39" t="s">
        <v>227</v>
      </c>
      <c r="G39"/>
      <c r="H39" s="77">
        <v>4.78</v>
      </c>
      <c r="I39" t="s">
        <v>102</v>
      </c>
      <c r="J39" s="78">
        <v>2.2499999999999999E-2</v>
      </c>
      <c r="K39" s="78">
        <v>4.24E-2</v>
      </c>
      <c r="L39" s="77">
        <v>8679427.9900000002</v>
      </c>
      <c r="M39" s="77">
        <v>91.16</v>
      </c>
      <c r="N39" s="77">
        <v>194.75171599999999</v>
      </c>
      <c r="O39" s="77">
        <v>8106.9182716839996</v>
      </c>
      <c r="P39" s="78">
        <v>4.0000000000000002E-4</v>
      </c>
      <c r="Q39" s="78">
        <v>5.2400000000000002E-2</v>
      </c>
      <c r="R39" s="78">
        <v>1.7500000000000002E-2</v>
      </c>
    </row>
    <row r="40" spans="2:18">
      <c r="B40" t="s">
        <v>279</v>
      </c>
      <c r="C40" t="s">
        <v>280</v>
      </c>
      <c r="D40" t="s">
        <v>100</v>
      </c>
      <c r="E40" t="s">
        <v>227</v>
      </c>
      <c r="G40"/>
      <c r="H40" s="77">
        <v>2.4</v>
      </c>
      <c r="I40" t="s">
        <v>102</v>
      </c>
      <c r="J40" s="78">
        <v>5.0000000000000001E-3</v>
      </c>
      <c r="K40" s="78">
        <v>4.5600000000000002E-2</v>
      </c>
      <c r="L40" s="77">
        <v>516380.08</v>
      </c>
      <c r="M40" s="77">
        <v>91.2</v>
      </c>
      <c r="N40" s="77">
        <v>0</v>
      </c>
      <c r="O40" s="77">
        <v>470.93863296000001</v>
      </c>
      <c r="P40" s="78">
        <v>0</v>
      </c>
      <c r="Q40" s="78">
        <v>3.0000000000000001E-3</v>
      </c>
      <c r="R40" s="78">
        <v>1E-3</v>
      </c>
    </row>
    <row r="41" spans="2:18">
      <c r="B41" t="s">
        <v>281</v>
      </c>
      <c r="C41" t="s">
        <v>282</v>
      </c>
      <c r="D41" t="s">
        <v>100</v>
      </c>
      <c r="E41" t="s">
        <v>227</v>
      </c>
      <c r="G41"/>
      <c r="H41" s="77">
        <v>4.92</v>
      </c>
      <c r="I41" t="s">
        <v>102</v>
      </c>
      <c r="J41" s="78">
        <v>3.7499999999999999E-2</v>
      </c>
      <c r="K41" s="78">
        <v>4.2299999999999997E-2</v>
      </c>
      <c r="L41" s="77">
        <v>5471645.2800000003</v>
      </c>
      <c r="M41" s="77">
        <v>99.4</v>
      </c>
      <c r="N41" s="77">
        <v>0</v>
      </c>
      <c r="O41" s="77">
        <v>5438.8154083199997</v>
      </c>
      <c r="P41" s="78">
        <v>1.1999999999999999E-3</v>
      </c>
      <c r="Q41" s="78">
        <v>3.5200000000000002E-2</v>
      </c>
      <c r="R41" s="78">
        <v>1.18E-2</v>
      </c>
    </row>
    <row r="42" spans="2:18">
      <c r="B42" t="s">
        <v>283</v>
      </c>
      <c r="C42" t="s">
        <v>284</v>
      </c>
      <c r="D42" t="s">
        <v>100</v>
      </c>
      <c r="E42" t="s">
        <v>227</v>
      </c>
      <c r="G42"/>
      <c r="H42" s="77">
        <v>3.39</v>
      </c>
      <c r="I42" t="s">
        <v>102</v>
      </c>
      <c r="J42" s="78">
        <v>0.02</v>
      </c>
      <c r="K42" s="78">
        <v>4.3099999999999999E-2</v>
      </c>
      <c r="L42" s="77">
        <v>3371467.79</v>
      </c>
      <c r="M42" s="77">
        <v>93.59</v>
      </c>
      <c r="N42" s="77">
        <v>0</v>
      </c>
      <c r="O42" s="77">
        <v>3155.3567046610001</v>
      </c>
      <c r="P42" s="78">
        <v>2.0000000000000001E-4</v>
      </c>
      <c r="Q42" s="78">
        <v>2.0400000000000001E-2</v>
      </c>
      <c r="R42" s="78">
        <v>6.7999999999999996E-3</v>
      </c>
    </row>
    <row r="43" spans="2:18">
      <c r="B43" t="s">
        <v>285</v>
      </c>
      <c r="C43" t="s">
        <v>286</v>
      </c>
      <c r="D43" t="s">
        <v>100</v>
      </c>
      <c r="E43" t="s">
        <v>227</v>
      </c>
      <c r="G43"/>
      <c r="H43" s="77">
        <v>15.3</v>
      </c>
      <c r="I43" t="s">
        <v>102</v>
      </c>
      <c r="J43" s="78">
        <v>3.7499999999999999E-2</v>
      </c>
      <c r="K43" s="78">
        <v>4.4900000000000002E-2</v>
      </c>
      <c r="L43" s="77">
        <v>3859661.44</v>
      </c>
      <c r="M43" s="77">
        <v>91.42</v>
      </c>
      <c r="N43" s="77">
        <v>0</v>
      </c>
      <c r="O43" s="77">
        <v>3528.5024884479999</v>
      </c>
      <c r="P43" s="78">
        <v>2.0000000000000001E-4</v>
      </c>
      <c r="Q43" s="78">
        <v>2.2800000000000001E-2</v>
      </c>
      <c r="R43" s="78">
        <v>7.6E-3</v>
      </c>
    </row>
    <row r="44" spans="2:18">
      <c r="B44" t="s">
        <v>287</v>
      </c>
      <c r="C44" t="s">
        <v>288</v>
      </c>
      <c r="D44" t="s">
        <v>100</v>
      </c>
      <c r="E44" t="s">
        <v>227</v>
      </c>
      <c r="G44"/>
      <c r="H44" s="77">
        <v>1.91</v>
      </c>
      <c r="I44" t="s">
        <v>102</v>
      </c>
      <c r="J44" s="78">
        <v>1.7500000000000002E-2</v>
      </c>
      <c r="K44" s="78">
        <v>4.5999999999999999E-2</v>
      </c>
      <c r="L44" s="77">
        <v>3608.82</v>
      </c>
      <c r="M44" s="77">
        <v>95.09</v>
      </c>
      <c r="N44" s="77">
        <v>0</v>
      </c>
      <c r="O44" s="77">
        <v>3.431626938</v>
      </c>
      <c r="P44" s="78">
        <v>0</v>
      </c>
      <c r="Q44" s="78">
        <v>0</v>
      </c>
      <c r="R44" s="78">
        <v>0</v>
      </c>
    </row>
    <row r="45" spans="2:18">
      <c r="B45" t="s">
        <v>289</v>
      </c>
      <c r="C45" t="s">
        <v>290</v>
      </c>
      <c r="D45" t="s">
        <v>100</v>
      </c>
      <c r="E45" t="s">
        <v>227</v>
      </c>
      <c r="G45"/>
      <c r="H45" s="77">
        <v>18</v>
      </c>
      <c r="I45" t="s">
        <v>102</v>
      </c>
      <c r="J45" s="78">
        <v>2.8000000000000001E-2</v>
      </c>
      <c r="K45" s="78">
        <v>4.5600000000000002E-2</v>
      </c>
      <c r="L45" s="77">
        <v>6050355.1799999997</v>
      </c>
      <c r="M45" s="77">
        <v>74.349999999999994</v>
      </c>
      <c r="N45" s="77">
        <v>0</v>
      </c>
      <c r="O45" s="77">
        <v>4498.4390763299998</v>
      </c>
      <c r="P45" s="78">
        <v>8.0000000000000004E-4</v>
      </c>
      <c r="Q45" s="78">
        <v>2.9100000000000001E-2</v>
      </c>
      <c r="R45" s="78">
        <v>9.7000000000000003E-3</v>
      </c>
    </row>
    <row r="46" spans="2:18">
      <c r="B46" t="s">
        <v>291</v>
      </c>
      <c r="C46" t="s">
        <v>292</v>
      </c>
      <c r="D46" t="s">
        <v>100</v>
      </c>
      <c r="E46" t="s">
        <v>227</v>
      </c>
      <c r="G46"/>
      <c r="H46" s="77">
        <v>2.76</v>
      </c>
      <c r="I46" t="s">
        <v>102</v>
      </c>
      <c r="J46" s="78">
        <v>6.25E-2</v>
      </c>
      <c r="K46" s="78">
        <v>4.3400000000000001E-2</v>
      </c>
      <c r="L46" s="77">
        <v>0.02</v>
      </c>
      <c r="M46" s="77">
        <v>111</v>
      </c>
      <c r="N46" s="77">
        <v>0</v>
      </c>
      <c r="O46" s="77">
        <v>2.2200000000000001E-5</v>
      </c>
      <c r="P46" s="78">
        <v>0</v>
      </c>
      <c r="Q46" s="78">
        <v>0</v>
      </c>
      <c r="R46" s="78">
        <v>0</v>
      </c>
    </row>
    <row r="47" spans="2:18">
      <c r="B47" t="s">
        <v>293</v>
      </c>
      <c r="C47" t="s">
        <v>294</v>
      </c>
      <c r="D47" t="s">
        <v>100</v>
      </c>
      <c r="E47" t="s">
        <v>227</v>
      </c>
      <c r="G47"/>
      <c r="H47" s="77">
        <v>0.51</v>
      </c>
      <c r="I47" t="s">
        <v>102</v>
      </c>
      <c r="J47" s="78">
        <v>3.7499999999999999E-2</v>
      </c>
      <c r="K47" s="78">
        <v>4.3999999999999997E-2</v>
      </c>
      <c r="L47" s="77">
        <v>803.55</v>
      </c>
      <c r="M47" s="77">
        <v>101.56</v>
      </c>
      <c r="N47" s="77">
        <v>0</v>
      </c>
      <c r="O47" s="77">
        <v>0.81608537999999997</v>
      </c>
      <c r="P47" s="78">
        <v>0</v>
      </c>
      <c r="Q47" s="78">
        <v>0</v>
      </c>
      <c r="R47" s="78">
        <v>0</v>
      </c>
    </row>
    <row r="48" spans="2:18">
      <c r="B48" t="s">
        <v>295</v>
      </c>
      <c r="C48" t="s">
        <v>296</v>
      </c>
      <c r="D48" t="s">
        <v>100</v>
      </c>
      <c r="E48" t="s">
        <v>227</v>
      </c>
      <c r="G48"/>
      <c r="H48" s="77">
        <v>12.08</v>
      </c>
      <c r="I48" t="s">
        <v>102</v>
      </c>
      <c r="J48" s="78">
        <v>5.5E-2</v>
      </c>
      <c r="K48" s="78">
        <v>4.4299999999999999E-2</v>
      </c>
      <c r="L48" s="77">
        <v>3630.67</v>
      </c>
      <c r="M48" s="77">
        <v>117.33</v>
      </c>
      <c r="N48" s="77">
        <v>0</v>
      </c>
      <c r="O48" s="77">
        <v>4.2598651109999999</v>
      </c>
      <c r="P48" s="78">
        <v>0</v>
      </c>
      <c r="Q48" s="78">
        <v>0</v>
      </c>
      <c r="R48" s="78">
        <v>0</v>
      </c>
    </row>
    <row r="49" spans="2:18">
      <c r="B49" t="s">
        <v>297</v>
      </c>
      <c r="C49" t="s">
        <v>298</v>
      </c>
      <c r="D49" t="s">
        <v>100</v>
      </c>
      <c r="E49" t="s">
        <v>227</v>
      </c>
      <c r="G49"/>
      <c r="H49" s="77">
        <v>1.0900000000000001</v>
      </c>
      <c r="I49" t="s">
        <v>102</v>
      </c>
      <c r="J49" s="78">
        <v>4.0000000000000001E-3</v>
      </c>
      <c r="K49" s="78">
        <v>4.5100000000000001E-2</v>
      </c>
      <c r="L49" s="77">
        <v>30268.46</v>
      </c>
      <c r="M49" s="77">
        <v>96.08</v>
      </c>
      <c r="N49" s="77">
        <v>0</v>
      </c>
      <c r="O49" s="77">
        <v>29.081936368000001</v>
      </c>
      <c r="P49" s="78">
        <v>0</v>
      </c>
      <c r="Q49" s="78">
        <v>2.0000000000000001E-4</v>
      </c>
      <c r="R49" s="78">
        <v>1E-4</v>
      </c>
    </row>
    <row r="50" spans="2:18">
      <c r="B50" t="s">
        <v>299</v>
      </c>
      <c r="C50" t="s">
        <v>300</v>
      </c>
      <c r="D50" t="s">
        <v>100</v>
      </c>
      <c r="E50" t="s">
        <v>227</v>
      </c>
      <c r="G50"/>
      <c r="H50" s="77">
        <v>1.58</v>
      </c>
      <c r="I50" t="s">
        <v>102</v>
      </c>
      <c r="J50" s="78">
        <v>5.0000000000000001E-3</v>
      </c>
      <c r="K50" s="78">
        <v>4.6199999999999998E-2</v>
      </c>
      <c r="L50" s="77">
        <v>11450.98</v>
      </c>
      <c r="M50" s="77">
        <v>94.08</v>
      </c>
      <c r="N50" s="77">
        <v>0</v>
      </c>
      <c r="O50" s="77">
        <v>10.773081983999999</v>
      </c>
      <c r="P50" s="78">
        <v>0</v>
      </c>
      <c r="Q50" s="78">
        <v>1E-4</v>
      </c>
      <c r="R50" s="78">
        <v>0</v>
      </c>
    </row>
    <row r="51" spans="2:18">
      <c r="B51" t="s">
        <v>301</v>
      </c>
      <c r="C51" t="s">
        <v>302</v>
      </c>
      <c r="D51" t="s">
        <v>100</v>
      </c>
      <c r="E51" t="s">
        <v>227</v>
      </c>
      <c r="G51"/>
      <c r="H51" s="77">
        <v>6.28</v>
      </c>
      <c r="I51" t="s">
        <v>102</v>
      </c>
      <c r="J51" s="78">
        <v>0.01</v>
      </c>
      <c r="K51" s="78">
        <v>4.2700000000000002E-2</v>
      </c>
      <c r="L51" s="77">
        <v>15116002.17</v>
      </c>
      <c r="M51" s="77">
        <v>82.4</v>
      </c>
      <c r="N51" s="77">
        <v>0</v>
      </c>
      <c r="O51" s="77">
        <v>12455.585788079999</v>
      </c>
      <c r="P51" s="78">
        <v>5.9999999999999995E-4</v>
      </c>
      <c r="Q51" s="78">
        <v>8.0500000000000002E-2</v>
      </c>
      <c r="R51" s="78">
        <v>2.69E-2</v>
      </c>
    </row>
    <row r="52" spans="2:18">
      <c r="B52" t="s">
        <v>303</v>
      </c>
      <c r="C52" t="s">
        <v>304</v>
      </c>
      <c r="D52" t="s">
        <v>100</v>
      </c>
      <c r="E52" t="s">
        <v>227</v>
      </c>
      <c r="G52"/>
      <c r="H52" s="77">
        <v>8.08</v>
      </c>
      <c r="I52" t="s">
        <v>102</v>
      </c>
      <c r="J52" s="78">
        <v>1.2999999999999999E-2</v>
      </c>
      <c r="K52" s="78">
        <v>4.2700000000000002E-2</v>
      </c>
      <c r="L52" s="77">
        <v>25468773.32</v>
      </c>
      <c r="M52" s="77">
        <v>79.739999999999995</v>
      </c>
      <c r="N52" s="77">
        <v>0</v>
      </c>
      <c r="O52" s="77">
        <v>20308.799845368001</v>
      </c>
      <c r="P52" s="78">
        <v>1.8E-3</v>
      </c>
      <c r="Q52" s="78">
        <v>0.1313</v>
      </c>
      <c r="R52" s="78">
        <v>4.3900000000000002E-2</v>
      </c>
    </row>
    <row r="53" spans="2:18">
      <c r="B53" t="s">
        <v>305</v>
      </c>
      <c r="C53" t="s">
        <v>306</v>
      </c>
      <c r="D53" t="s">
        <v>100</v>
      </c>
      <c r="E53" t="s">
        <v>227</v>
      </c>
      <c r="G53"/>
      <c r="H53" s="77">
        <v>0.17</v>
      </c>
      <c r="I53" t="s">
        <v>102</v>
      </c>
      <c r="J53" s="78">
        <v>1.4999999999999999E-2</v>
      </c>
      <c r="K53" s="78">
        <v>4.3999999999999997E-2</v>
      </c>
      <c r="L53" s="77">
        <v>34471.089999999997</v>
      </c>
      <c r="M53" s="77">
        <v>100.76</v>
      </c>
      <c r="N53" s="77">
        <v>0</v>
      </c>
      <c r="O53" s="77">
        <v>34.733070284</v>
      </c>
      <c r="P53" s="78">
        <v>0</v>
      </c>
      <c r="Q53" s="78">
        <v>2.0000000000000001E-4</v>
      </c>
      <c r="R53" s="78">
        <v>1E-4</v>
      </c>
    </row>
    <row r="54" spans="2:18">
      <c r="B54" t="s">
        <v>307</v>
      </c>
      <c r="C54" t="s">
        <v>308</v>
      </c>
      <c r="D54" t="s">
        <v>100</v>
      </c>
      <c r="E54" t="s">
        <v>227</v>
      </c>
      <c r="G54"/>
      <c r="H54" s="77">
        <v>12.11</v>
      </c>
      <c r="I54" t="s">
        <v>102</v>
      </c>
      <c r="J54" s="78">
        <v>1.4999999999999999E-2</v>
      </c>
      <c r="K54" s="78">
        <v>4.3900000000000002E-2</v>
      </c>
      <c r="L54" s="77">
        <v>14940676.699999999</v>
      </c>
      <c r="M54" s="77">
        <v>71.599999999999994</v>
      </c>
      <c r="N54" s="77">
        <v>0</v>
      </c>
      <c r="O54" s="77">
        <v>10697.5245172</v>
      </c>
      <c r="P54" s="78">
        <v>8.0000000000000004E-4</v>
      </c>
      <c r="Q54" s="78">
        <v>6.9199999999999998E-2</v>
      </c>
      <c r="R54" s="78">
        <v>2.3099999999999999E-2</v>
      </c>
    </row>
    <row r="55" spans="2:18">
      <c r="B55" s="79" t="s">
        <v>309</v>
      </c>
      <c r="C55" s="16"/>
      <c r="D55" s="16"/>
      <c r="H55" s="81">
        <v>0</v>
      </c>
      <c r="K55" s="80">
        <v>0</v>
      </c>
      <c r="L55" s="81">
        <v>0</v>
      </c>
      <c r="N55" s="81">
        <v>0</v>
      </c>
      <c r="O55" s="81">
        <v>0</v>
      </c>
      <c r="Q55" s="80">
        <v>0</v>
      </c>
      <c r="R55" s="80">
        <v>0</v>
      </c>
    </row>
    <row r="56" spans="2:18">
      <c r="B56" t="s">
        <v>208</v>
      </c>
      <c r="C56" t="s">
        <v>208</v>
      </c>
      <c r="D56" s="16"/>
      <c r="E56" t="s">
        <v>208</v>
      </c>
      <c r="H56" s="77">
        <v>0</v>
      </c>
      <c r="I56" t="s">
        <v>208</v>
      </c>
      <c r="J56" s="78">
        <v>0</v>
      </c>
      <c r="K56" s="78">
        <v>0</v>
      </c>
      <c r="L56" s="77">
        <v>0</v>
      </c>
      <c r="M56" s="77">
        <v>0</v>
      </c>
      <c r="O56" s="77">
        <v>0</v>
      </c>
      <c r="P56" s="78">
        <v>0</v>
      </c>
      <c r="Q56" s="78">
        <v>0</v>
      </c>
      <c r="R56" s="78">
        <v>0</v>
      </c>
    </row>
    <row r="57" spans="2:18">
      <c r="B57" s="79" t="s">
        <v>310</v>
      </c>
      <c r="C57" s="16"/>
      <c r="D57" s="16"/>
      <c r="H57" s="81">
        <v>0</v>
      </c>
      <c r="K57" s="80">
        <v>0</v>
      </c>
      <c r="L57" s="81">
        <v>0</v>
      </c>
      <c r="N57" s="81">
        <v>0</v>
      </c>
      <c r="O57" s="81">
        <v>0</v>
      </c>
      <c r="Q57" s="80">
        <v>0</v>
      </c>
      <c r="R57" s="80">
        <v>0</v>
      </c>
    </row>
    <row r="58" spans="2:18">
      <c r="B58" t="s">
        <v>208</v>
      </c>
      <c r="C58" t="s">
        <v>208</v>
      </c>
      <c r="D58" s="16"/>
      <c r="E58" t="s">
        <v>208</v>
      </c>
      <c r="H58" s="77">
        <v>0</v>
      </c>
      <c r="I58" t="s">
        <v>208</v>
      </c>
      <c r="J58" s="78">
        <v>0</v>
      </c>
      <c r="K58" s="78">
        <v>0</v>
      </c>
      <c r="L58" s="77">
        <v>0</v>
      </c>
      <c r="M58" s="77">
        <v>0</v>
      </c>
      <c r="O58" s="77">
        <v>0</v>
      </c>
      <c r="P58" s="78">
        <v>0</v>
      </c>
      <c r="Q58" s="78">
        <v>0</v>
      </c>
      <c r="R58" s="78">
        <v>0</v>
      </c>
    </row>
    <row r="59" spans="2:18">
      <c r="B59" s="79" t="s">
        <v>220</v>
      </c>
      <c r="C59" s="16"/>
      <c r="D59" s="16"/>
      <c r="H59" s="81">
        <v>16.559999999999999</v>
      </c>
      <c r="K59" s="80">
        <v>6.2399999999999997E-2</v>
      </c>
      <c r="L59" s="81">
        <v>32624.35</v>
      </c>
      <c r="N59" s="81">
        <v>0</v>
      </c>
      <c r="O59" s="81">
        <v>92.4335317747245</v>
      </c>
      <c r="Q59" s="80">
        <v>5.9999999999999995E-4</v>
      </c>
      <c r="R59" s="80">
        <v>2.0000000000000001E-4</v>
      </c>
    </row>
    <row r="60" spans="2:18">
      <c r="B60" s="79" t="s">
        <v>311</v>
      </c>
      <c r="C60" s="16"/>
      <c r="D60" s="16"/>
      <c r="H60" s="81">
        <v>16.559999999999999</v>
      </c>
      <c r="K60" s="80">
        <v>6.2399999999999997E-2</v>
      </c>
      <c r="L60" s="81">
        <v>32624.35</v>
      </c>
      <c r="N60" s="81">
        <v>0</v>
      </c>
      <c r="O60" s="81">
        <v>92.4335317747245</v>
      </c>
      <c r="Q60" s="80">
        <v>5.9999999999999995E-4</v>
      </c>
      <c r="R60" s="80">
        <v>2.0000000000000001E-4</v>
      </c>
    </row>
    <row r="61" spans="2:18">
      <c r="B61" t="s">
        <v>312</v>
      </c>
      <c r="C61" t="s">
        <v>313</v>
      </c>
      <c r="D61" t="s">
        <v>943</v>
      </c>
      <c r="E61" t="s">
        <v>2044</v>
      </c>
      <c r="F61" t="s">
        <v>314</v>
      </c>
      <c r="G61"/>
      <c r="H61" s="77">
        <v>16.559999999999999</v>
      </c>
      <c r="I61" t="s">
        <v>106</v>
      </c>
      <c r="J61" s="78">
        <v>4.4999999999999998E-2</v>
      </c>
      <c r="K61" s="78">
        <v>6.2399999999999997E-2</v>
      </c>
      <c r="L61" s="77">
        <v>32624.35</v>
      </c>
      <c r="M61" s="77">
        <v>73.610500134102296</v>
      </c>
      <c r="N61" s="77">
        <v>0</v>
      </c>
      <c r="O61" s="77">
        <v>92.4335317747245</v>
      </c>
      <c r="P61" s="78">
        <v>0</v>
      </c>
      <c r="Q61" s="78">
        <v>5.9999999999999995E-4</v>
      </c>
      <c r="R61" s="78">
        <v>2.0000000000000001E-4</v>
      </c>
    </row>
    <row r="62" spans="2:18">
      <c r="B62" s="79" t="s">
        <v>315</v>
      </c>
      <c r="C62" s="16"/>
      <c r="D62" s="16"/>
      <c r="H62" s="81">
        <v>0</v>
      </c>
      <c r="K62" s="80">
        <v>0</v>
      </c>
      <c r="L62" s="81">
        <v>0</v>
      </c>
      <c r="N62" s="81">
        <v>0</v>
      </c>
      <c r="O62" s="81">
        <v>0</v>
      </c>
      <c r="Q62" s="80">
        <v>0</v>
      </c>
      <c r="R62" s="80">
        <v>0</v>
      </c>
    </row>
    <row r="63" spans="2:18">
      <c r="B63" t="s">
        <v>208</v>
      </c>
      <c r="C63" t="s">
        <v>208</v>
      </c>
      <c r="D63" s="16"/>
      <c r="E63" t="s">
        <v>208</v>
      </c>
      <c r="H63" s="77">
        <v>0</v>
      </c>
      <c r="I63" t="s">
        <v>208</v>
      </c>
      <c r="J63" s="78">
        <v>0</v>
      </c>
      <c r="K63" s="78">
        <v>0</v>
      </c>
      <c r="L63" s="77">
        <v>0</v>
      </c>
      <c r="M63" s="77">
        <v>0</v>
      </c>
      <c r="O63" s="77">
        <v>0</v>
      </c>
      <c r="P63" s="78">
        <v>0</v>
      </c>
      <c r="Q63" s="78">
        <v>0</v>
      </c>
      <c r="R63" s="78">
        <v>0</v>
      </c>
    </row>
    <row r="64" spans="2:18">
      <c r="B64" t="s">
        <v>316</v>
      </c>
      <c r="C64" s="16"/>
      <c r="D64" s="16"/>
    </row>
    <row r="65" spans="2:4">
      <c r="B65" t="s">
        <v>317</v>
      </c>
      <c r="C65" s="16"/>
      <c r="D65" s="16"/>
    </row>
    <row r="66" spans="2:4">
      <c r="B66" t="s">
        <v>318</v>
      </c>
      <c r="C66" s="16"/>
      <c r="D66" s="16"/>
    </row>
    <row r="67" spans="2:4">
      <c r="B67" t="s">
        <v>319</v>
      </c>
      <c r="C67" s="16"/>
      <c r="D67" s="16"/>
    </row>
    <row r="68" spans="2:4">
      <c r="C68" s="16"/>
      <c r="D68" s="16"/>
    </row>
    <row r="69" spans="2:4">
      <c r="C69" s="16"/>
      <c r="D69" s="16"/>
    </row>
    <row r="70" spans="2:4">
      <c r="C70" s="16"/>
      <c r="D70" s="16"/>
    </row>
    <row r="71" spans="2:4">
      <c r="C71" s="16"/>
      <c r="D71" s="16"/>
    </row>
    <row r="72" spans="2:4">
      <c r="C72" s="16"/>
      <c r="D72" s="16"/>
    </row>
    <row r="73" spans="2:4">
      <c r="C73" s="16"/>
      <c r="D73" s="16"/>
    </row>
    <row r="74" spans="2:4">
      <c r="C74" s="16"/>
      <c r="D74" s="16"/>
    </row>
    <row r="75" spans="2:4">
      <c r="C75" s="16"/>
      <c r="D75" s="16"/>
    </row>
    <row r="76" spans="2:4">
      <c r="C76" s="16"/>
      <c r="D76" s="16"/>
    </row>
    <row r="77" spans="2:4">
      <c r="C77" s="16"/>
      <c r="D77" s="16"/>
    </row>
    <row r="78" spans="2:4">
      <c r="C78" s="16"/>
      <c r="D78" s="16"/>
    </row>
    <row r="79" spans="2:4">
      <c r="C79" s="16"/>
      <c r="D79" s="16"/>
    </row>
    <row r="80" spans="2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O5:XFD1048576 N5:N7 N9 N11:N1048576 A5:M1048576 A1:XFD4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s="82">
        <v>45197</v>
      </c>
    </row>
    <row r="2" spans="2:23">
      <c r="B2" s="2" t="s">
        <v>1</v>
      </c>
      <c r="C2" s="12" t="s">
        <v>2085</v>
      </c>
    </row>
    <row r="3" spans="2:23">
      <c r="B3" s="2" t="s">
        <v>2</v>
      </c>
      <c r="C3" s="26" t="s">
        <v>2086</v>
      </c>
    </row>
    <row r="4" spans="2:23">
      <c r="B4" s="2" t="s">
        <v>3</v>
      </c>
      <c r="C4" s="83" t="s">
        <v>196</v>
      </c>
    </row>
    <row r="5" spans="2:23">
      <c r="B5" s="2"/>
    </row>
    <row r="7" spans="2:23" ht="26.25" customHeight="1">
      <c r="B7" s="117" t="s">
        <v>178</v>
      </c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9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173</v>
      </c>
      <c r="L8" s="28" t="s">
        <v>186</v>
      </c>
      <c r="M8" s="28" t="s">
        <v>174</v>
      </c>
      <c r="N8" s="28" t="s">
        <v>73</v>
      </c>
      <c r="O8" s="28" t="s">
        <v>57</v>
      </c>
      <c r="P8" s="36" t="s">
        <v>182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183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202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1900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208</v>
      </c>
      <c r="C14" t="s">
        <v>208</v>
      </c>
      <c r="D14" t="s">
        <v>208</v>
      </c>
      <c r="E14" t="s">
        <v>208</v>
      </c>
      <c r="F14" s="15"/>
      <c r="G14" s="15"/>
      <c r="H14" s="77">
        <v>0</v>
      </c>
      <c r="I14" t="s">
        <v>208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1901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208</v>
      </c>
      <c r="C16" t="s">
        <v>208</v>
      </c>
      <c r="D16" t="s">
        <v>208</v>
      </c>
      <c r="E16" t="s">
        <v>208</v>
      </c>
      <c r="F16" s="15"/>
      <c r="G16" s="15"/>
      <c r="H16" s="77">
        <v>0</v>
      </c>
      <c r="I16" t="s">
        <v>208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321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208</v>
      </c>
      <c r="C18" t="s">
        <v>208</v>
      </c>
      <c r="D18" t="s">
        <v>208</v>
      </c>
      <c r="E18" t="s">
        <v>208</v>
      </c>
      <c r="F18" s="15"/>
      <c r="G18" s="15"/>
      <c r="H18" s="77">
        <v>0</v>
      </c>
      <c r="I18" t="s">
        <v>208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909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208</v>
      </c>
      <c r="C20" t="s">
        <v>208</v>
      </c>
      <c r="D20" t="s">
        <v>208</v>
      </c>
      <c r="E20" t="s">
        <v>208</v>
      </c>
      <c r="F20" s="15"/>
      <c r="G20" s="15"/>
      <c r="H20" s="77">
        <v>0</v>
      </c>
      <c r="I20" t="s">
        <v>208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220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322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208</v>
      </c>
      <c r="C23" t="s">
        <v>208</v>
      </c>
      <c r="D23" t="s">
        <v>208</v>
      </c>
      <c r="E23" t="s">
        <v>208</v>
      </c>
      <c r="H23" s="77">
        <v>0</v>
      </c>
      <c r="I23" t="s">
        <v>208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323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208</v>
      </c>
      <c r="C25" t="s">
        <v>208</v>
      </c>
      <c r="D25" t="s">
        <v>208</v>
      </c>
      <c r="E25" t="s">
        <v>208</v>
      </c>
      <c r="H25" s="77">
        <v>0</v>
      </c>
      <c r="I25" t="s">
        <v>208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222</v>
      </c>
      <c r="D26" s="16"/>
    </row>
    <row r="27" spans="2:23">
      <c r="B27" t="s">
        <v>316</v>
      </c>
      <c r="D27" s="16"/>
    </row>
    <row r="28" spans="2:23">
      <c r="B28" t="s">
        <v>317</v>
      </c>
      <c r="D28" s="16"/>
    </row>
    <row r="29" spans="2:23">
      <c r="B29" t="s">
        <v>318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s="82">
        <v>45197</v>
      </c>
      <c r="E1" s="16"/>
      <c r="F1" s="16"/>
      <c r="G1" s="16"/>
    </row>
    <row r="2" spans="2:68">
      <c r="B2" s="2" t="s">
        <v>1</v>
      </c>
      <c r="C2" s="12" t="s">
        <v>2085</v>
      </c>
      <c r="E2" s="16"/>
      <c r="F2" s="16"/>
      <c r="G2" s="16"/>
    </row>
    <row r="3" spans="2:68">
      <c r="B3" s="2" t="s">
        <v>2</v>
      </c>
      <c r="C3" s="26" t="s">
        <v>2086</v>
      </c>
      <c r="E3" s="16"/>
      <c r="F3" s="16"/>
      <c r="G3" s="16"/>
    </row>
    <row r="4" spans="2:68">
      <c r="B4" s="2" t="s">
        <v>3</v>
      </c>
      <c r="C4" s="83" t="s">
        <v>196</v>
      </c>
      <c r="E4" s="16"/>
      <c r="F4" s="16"/>
      <c r="G4" s="16"/>
    </row>
    <row r="6" spans="2:68" ht="26.25" customHeight="1">
      <c r="B6" s="112" t="s">
        <v>68</v>
      </c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6"/>
      <c r="BP6" s="19"/>
    </row>
    <row r="7" spans="2:68" ht="26.25" customHeight="1">
      <c r="B7" s="112" t="s">
        <v>82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6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186</v>
      </c>
      <c r="P8" s="18" t="s">
        <v>187</v>
      </c>
      <c r="Q8" s="38" t="s">
        <v>191</v>
      </c>
      <c r="R8" s="18" t="s">
        <v>56</v>
      </c>
      <c r="S8" s="18" t="s">
        <v>73</v>
      </c>
      <c r="T8" s="18" t="s">
        <v>57</v>
      </c>
      <c r="U8" s="39" t="s">
        <v>182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183</v>
      </c>
      <c r="P9" s="21"/>
      <c r="Q9" s="21" t="s">
        <v>184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185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202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320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208</v>
      </c>
      <c r="C14" t="s">
        <v>208</v>
      </c>
      <c r="D14" s="16"/>
      <c r="E14" s="16"/>
      <c r="F14" s="16"/>
      <c r="G14" t="s">
        <v>208</v>
      </c>
      <c r="H14" t="s">
        <v>208</v>
      </c>
      <c r="K14" s="77">
        <v>0</v>
      </c>
      <c r="L14" t="s">
        <v>208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251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208</v>
      </c>
      <c r="C16" t="s">
        <v>208</v>
      </c>
      <c r="D16" s="16"/>
      <c r="E16" s="16"/>
      <c r="F16" s="16"/>
      <c r="G16" t="s">
        <v>208</v>
      </c>
      <c r="H16" t="s">
        <v>208</v>
      </c>
      <c r="K16" s="77">
        <v>0</v>
      </c>
      <c r="L16" t="s">
        <v>208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321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208</v>
      </c>
      <c r="C18" t="s">
        <v>208</v>
      </c>
      <c r="D18" s="16"/>
      <c r="E18" s="16"/>
      <c r="F18" s="16"/>
      <c r="G18" t="s">
        <v>208</v>
      </c>
      <c r="H18" t="s">
        <v>208</v>
      </c>
      <c r="K18" s="77">
        <v>0</v>
      </c>
      <c r="L18" t="s">
        <v>208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220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322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208</v>
      </c>
      <c r="C21" t="s">
        <v>208</v>
      </c>
      <c r="D21" s="16"/>
      <c r="E21" s="16"/>
      <c r="F21" s="16"/>
      <c r="G21" t="s">
        <v>208</v>
      </c>
      <c r="H21" t="s">
        <v>208</v>
      </c>
      <c r="K21" s="77">
        <v>0</v>
      </c>
      <c r="L21" t="s">
        <v>208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323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208</v>
      </c>
      <c r="C23" t="s">
        <v>208</v>
      </c>
      <c r="D23" s="16"/>
      <c r="E23" s="16"/>
      <c r="F23" s="16"/>
      <c r="G23" t="s">
        <v>208</v>
      </c>
      <c r="H23" t="s">
        <v>208</v>
      </c>
      <c r="K23" s="77">
        <v>0</v>
      </c>
      <c r="L23" t="s">
        <v>208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222</v>
      </c>
      <c r="C24" s="16"/>
      <c r="D24" s="16"/>
      <c r="E24" s="16"/>
      <c r="F24" s="16"/>
      <c r="G24" s="16"/>
    </row>
    <row r="25" spans="2:21">
      <c r="B25" t="s">
        <v>316</v>
      </c>
      <c r="C25" s="16"/>
      <c r="D25" s="16"/>
      <c r="E25" s="16"/>
      <c r="F25" s="16"/>
      <c r="G25" s="16"/>
    </row>
    <row r="26" spans="2:21">
      <c r="B26" t="s">
        <v>317</v>
      </c>
      <c r="C26" s="16"/>
      <c r="D26" s="16"/>
      <c r="E26" s="16"/>
      <c r="F26" s="16"/>
      <c r="G26" s="16"/>
    </row>
    <row r="27" spans="2:21">
      <c r="B27" t="s">
        <v>318</v>
      </c>
      <c r="C27" s="16"/>
      <c r="D27" s="16"/>
      <c r="E27" s="16"/>
      <c r="F27" s="16"/>
      <c r="G27" s="16"/>
    </row>
    <row r="28" spans="2:21">
      <c r="B28" t="s">
        <v>319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Q9 A1:XFD4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6"/>
  <sheetViews>
    <sheetView rightToLeft="1" workbookViewId="0">
      <selection activeCell="T11" sqref="T11:U35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s="82">
        <v>45197</v>
      </c>
      <c r="E1" s="16"/>
      <c r="F1" s="16"/>
    </row>
    <row r="2" spans="2:66">
      <c r="B2" s="2" t="s">
        <v>1</v>
      </c>
      <c r="C2" s="12" t="s">
        <v>2085</v>
      </c>
      <c r="E2" s="16"/>
      <c r="F2" s="16"/>
    </row>
    <row r="3" spans="2:66">
      <c r="B3" s="2" t="s">
        <v>2</v>
      </c>
      <c r="C3" s="26" t="s">
        <v>2086</v>
      </c>
      <c r="E3" s="16"/>
      <c r="F3" s="16"/>
    </row>
    <row r="4" spans="2:66">
      <c r="B4" s="2" t="s">
        <v>3</v>
      </c>
      <c r="C4" s="83" t="s">
        <v>196</v>
      </c>
      <c r="E4" s="16"/>
      <c r="F4" s="16"/>
    </row>
    <row r="6" spans="2:66" ht="26.25" customHeight="1">
      <c r="B6" s="117" t="s">
        <v>68</v>
      </c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9"/>
    </row>
    <row r="7" spans="2:66" ht="26.25" customHeight="1">
      <c r="B7" s="117" t="s">
        <v>89</v>
      </c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9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186</v>
      </c>
      <c r="P8" s="28" t="s">
        <v>187</v>
      </c>
      <c r="Q8" s="38" t="s">
        <v>191</v>
      </c>
      <c r="R8" s="28" t="s">
        <v>56</v>
      </c>
      <c r="S8" s="18" t="s">
        <v>73</v>
      </c>
      <c r="T8" s="28" t="s">
        <v>57</v>
      </c>
      <c r="U8" s="28" t="s">
        <v>182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183</v>
      </c>
      <c r="P9" s="31"/>
      <c r="Q9" s="21" t="s">
        <v>184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185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4.6100000000000003</v>
      </c>
      <c r="L11" s="7"/>
      <c r="M11" s="7"/>
      <c r="N11" s="76">
        <v>4.4999999999999998E-2</v>
      </c>
      <c r="O11" s="75">
        <f>O12+O256</f>
        <v>154435411.31999996</v>
      </c>
      <c r="P11" s="33"/>
      <c r="Q11" s="75">
        <f t="shared" ref="Q11:R11" si="0">Q12+Q256</f>
        <v>752.86737000000005</v>
      </c>
      <c r="R11" s="75">
        <f t="shared" si="0"/>
        <v>185960.70185189374</v>
      </c>
      <c r="S11" s="7"/>
      <c r="T11" s="76">
        <f>R11/$R$11</f>
        <v>1</v>
      </c>
      <c r="U11" s="76">
        <f>R11/'סכום נכסי הקרן'!$C$42</f>
        <v>0.4018299587856039</v>
      </c>
      <c r="V11" s="35"/>
      <c r="BI11" s="16"/>
      <c r="BJ11" s="19"/>
      <c r="BK11" s="16"/>
      <c r="BN11" s="16"/>
    </row>
    <row r="12" spans="2:66">
      <c r="B12" s="79" t="s">
        <v>202</v>
      </c>
      <c r="C12" s="16"/>
      <c r="D12" s="16"/>
      <c r="E12" s="16"/>
      <c r="F12" s="16"/>
      <c r="K12" s="81">
        <v>4.55</v>
      </c>
      <c r="N12" s="80">
        <v>3.95E-2</v>
      </c>
      <c r="O12" s="81">
        <f>O13+O168+O249+O254</f>
        <v>146919488.37999997</v>
      </c>
      <c r="Q12" s="81">
        <f t="shared" ref="Q12:R12" si="1">Q13+Q168+Q249+Q254</f>
        <v>752.86737000000005</v>
      </c>
      <c r="R12" s="81">
        <f t="shared" si="1"/>
        <v>158534.68954746009</v>
      </c>
      <c r="T12" s="80">
        <f t="shared" ref="T12:T75" si="2">R12/$R$11</f>
        <v>0.85251716071561834</v>
      </c>
      <c r="U12" s="80">
        <f>R12/'סכום נכסי הקרן'!$C$42</f>
        <v>0.34256693555437701</v>
      </c>
    </row>
    <row r="13" spans="2:66">
      <c r="B13" s="79" t="s">
        <v>320</v>
      </c>
      <c r="C13" s="16"/>
      <c r="D13" s="16"/>
      <c r="E13" s="16"/>
      <c r="F13" s="16"/>
      <c r="K13" s="81">
        <v>4.67</v>
      </c>
      <c r="N13" s="80">
        <v>3.5000000000000003E-2</v>
      </c>
      <c r="O13" s="81">
        <f>SUM(O14:O167)</f>
        <v>115987419.35999997</v>
      </c>
      <c r="Q13" s="81">
        <f t="shared" ref="Q13:R13" si="3">SUM(Q14:Q167)</f>
        <v>626.71207000000004</v>
      </c>
      <c r="R13" s="81">
        <f t="shared" si="3"/>
        <v>130100.35893398308</v>
      </c>
      <c r="T13" s="80">
        <f t="shared" si="2"/>
        <v>0.69961210964669307</v>
      </c>
      <c r="U13" s="80">
        <f>R13/'סכום נכסי הקרן'!$C$42</f>
        <v>0.28112510518524009</v>
      </c>
    </row>
    <row r="14" spans="2:66">
      <c r="B14" t="s">
        <v>324</v>
      </c>
      <c r="C14" t="s">
        <v>325</v>
      </c>
      <c r="D14" t="s">
        <v>100</v>
      </c>
      <c r="E14" t="s">
        <v>123</v>
      </c>
      <c r="F14" t="s">
        <v>326</v>
      </c>
      <c r="G14" t="s">
        <v>327</v>
      </c>
      <c r="H14" t="s">
        <v>328</v>
      </c>
      <c r="I14" t="s">
        <v>149</v>
      </c>
      <c r="J14"/>
      <c r="K14" s="77">
        <v>1.73</v>
      </c>
      <c r="L14" t="s">
        <v>102</v>
      </c>
      <c r="M14" s="78">
        <v>8.3000000000000001E-3</v>
      </c>
      <c r="N14" s="78">
        <v>2.4400000000000002E-2</v>
      </c>
      <c r="O14" s="77">
        <v>0.02</v>
      </c>
      <c r="P14" s="77">
        <v>108.5</v>
      </c>
      <c r="Q14" s="77">
        <v>0</v>
      </c>
      <c r="R14" s="77">
        <v>2.1699999999999999E-5</v>
      </c>
      <c r="S14" s="78">
        <v>0</v>
      </c>
      <c r="T14" s="78">
        <f t="shared" si="2"/>
        <v>1.1669132125174874E-10</v>
      </c>
      <c r="U14" s="78">
        <f>R14/'סכום נכסי הקרן'!$C$42</f>
        <v>4.6890068809227859E-11</v>
      </c>
    </row>
    <row r="15" spans="2:66">
      <c r="B15" t="s">
        <v>329</v>
      </c>
      <c r="C15" t="s">
        <v>330</v>
      </c>
      <c r="D15" t="s">
        <v>100</v>
      </c>
      <c r="E15" t="s">
        <v>123</v>
      </c>
      <c r="F15" t="s">
        <v>331</v>
      </c>
      <c r="G15" t="s">
        <v>327</v>
      </c>
      <c r="H15" t="s">
        <v>328</v>
      </c>
      <c r="I15" t="s">
        <v>149</v>
      </c>
      <c r="J15"/>
      <c r="K15" s="77">
        <v>6.72</v>
      </c>
      <c r="L15" t="s">
        <v>102</v>
      </c>
      <c r="M15" s="78">
        <v>2E-3</v>
      </c>
      <c r="N15" s="78">
        <v>2.4199999999999999E-2</v>
      </c>
      <c r="O15" s="77">
        <v>151567.43</v>
      </c>
      <c r="P15" s="77">
        <v>96.35</v>
      </c>
      <c r="Q15" s="77">
        <v>0</v>
      </c>
      <c r="R15" s="77">
        <v>146.035218805</v>
      </c>
      <c r="S15" s="78">
        <v>2.0000000000000001E-4</v>
      </c>
      <c r="T15" s="78">
        <f t="shared" si="2"/>
        <v>7.8530150376238128E-4</v>
      </c>
      <c r="U15" s="78">
        <f>R15/'סכום נכסי הקרן'!$C$42</f>
        <v>3.1555767089111046E-4</v>
      </c>
    </row>
    <row r="16" spans="2:66">
      <c r="B16" t="s">
        <v>332</v>
      </c>
      <c r="C16" t="s">
        <v>333</v>
      </c>
      <c r="D16" t="s">
        <v>100</v>
      </c>
      <c r="E16" t="s">
        <v>123</v>
      </c>
      <c r="F16" t="s">
        <v>331</v>
      </c>
      <c r="G16" t="s">
        <v>327</v>
      </c>
      <c r="H16" t="s">
        <v>328</v>
      </c>
      <c r="I16" t="s">
        <v>149</v>
      </c>
      <c r="J16"/>
      <c r="K16" s="77">
        <v>1</v>
      </c>
      <c r="L16" t="s">
        <v>102</v>
      </c>
      <c r="M16" s="78">
        <v>8.6E-3</v>
      </c>
      <c r="N16" s="78">
        <v>2.7099999999999999E-2</v>
      </c>
      <c r="O16" s="77">
        <v>0.01</v>
      </c>
      <c r="P16" s="77">
        <v>110.38</v>
      </c>
      <c r="Q16" s="77">
        <v>0</v>
      </c>
      <c r="R16" s="77">
        <v>1.1038E-5</v>
      </c>
      <c r="S16" s="78">
        <v>0</v>
      </c>
      <c r="T16" s="78">
        <f t="shared" si="2"/>
        <v>5.9356626911373388E-11</v>
      </c>
      <c r="U16" s="78">
        <f>R16/'סכום נכסי הקרן'!$C$42</f>
        <v>2.385127094544964E-11</v>
      </c>
    </row>
    <row r="17" spans="2:21">
      <c r="B17" t="s">
        <v>334</v>
      </c>
      <c r="C17" t="s">
        <v>335</v>
      </c>
      <c r="D17" t="s">
        <v>100</v>
      </c>
      <c r="E17" t="s">
        <v>123</v>
      </c>
      <c r="F17" t="s">
        <v>331</v>
      </c>
      <c r="G17" t="s">
        <v>327</v>
      </c>
      <c r="H17" t="s">
        <v>328</v>
      </c>
      <c r="I17" t="s">
        <v>149</v>
      </c>
      <c r="J17"/>
      <c r="K17" s="77">
        <v>2.73</v>
      </c>
      <c r="L17" t="s">
        <v>102</v>
      </c>
      <c r="M17" s="78">
        <v>3.8E-3</v>
      </c>
      <c r="N17" s="78">
        <v>2.3800000000000002E-2</v>
      </c>
      <c r="O17" s="77">
        <v>974692.95</v>
      </c>
      <c r="P17" s="77">
        <v>104.01</v>
      </c>
      <c r="Q17" s="77">
        <v>0</v>
      </c>
      <c r="R17" s="77">
        <v>1013.778137295</v>
      </c>
      <c r="S17" s="78">
        <v>2.9999999999999997E-4</v>
      </c>
      <c r="T17" s="78">
        <f t="shared" si="2"/>
        <v>5.4515719030917183E-3</v>
      </c>
      <c r="U17" s="78">
        <f>R17/'סכום נכסי הקרן'!$C$42</f>
        <v>2.1906049131361015E-3</v>
      </c>
    </row>
    <row r="18" spans="2:21">
      <c r="B18" t="s">
        <v>336</v>
      </c>
      <c r="C18" t="s">
        <v>337</v>
      </c>
      <c r="D18" t="s">
        <v>100</v>
      </c>
      <c r="E18" t="s">
        <v>123</v>
      </c>
      <c r="F18" t="s">
        <v>338</v>
      </c>
      <c r="G18" t="s">
        <v>127</v>
      </c>
      <c r="H18" t="s">
        <v>205</v>
      </c>
      <c r="I18" t="s">
        <v>206</v>
      </c>
      <c r="J18"/>
      <c r="K18" s="77">
        <v>12.17</v>
      </c>
      <c r="L18" t="s">
        <v>102</v>
      </c>
      <c r="M18" s="78">
        <v>2.07E-2</v>
      </c>
      <c r="N18" s="78">
        <v>2.7099999999999999E-2</v>
      </c>
      <c r="O18" s="77">
        <v>2728352.06</v>
      </c>
      <c r="P18" s="77">
        <v>102.43</v>
      </c>
      <c r="Q18" s="77">
        <v>0</v>
      </c>
      <c r="R18" s="77">
        <v>2794.6510150580002</v>
      </c>
      <c r="S18" s="78">
        <v>1E-3</v>
      </c>
      <c r="T18" s="78">
        <f t="shared" si="2"/>
        <v>1.5028180616804554E-2</v>
      </c>
      <c r="U18" s="78">
        <f>R18/'סכום נכסי הקרן'!$C$42</f>
        <v>6.0387731978731856E-3</v>
      </c>
    </row>
    <row r="19" spans="2:21">
      <c r="B19" t="s">
        <v>339</v>
      </c>
      <c r="C19" t="s">
        <v>340</v>
      </c>
      <c r="D19" t="s">
        <v>100</v>
      </c>
      <c r="E19" t="s">
        <v>123</v>
      </c>
      <c r="F19" t="s">
        <v>341</v>
      </c>
      <c r="G19" t="s">
        <v>342</v>
      </c>
      <c r="H19" t="s">
        <v>328</v>
      </c>
      <c r="I19" t="s">
        <v>149</v>
      </c>
      <c r="J19"/>
      <c r="K19" s="77">
        <v>2.14</v>
      </c>
      <c r="L19" t="s">
        <v>102</v>
      </c>
      <c r="M19" s="78">
        <v>8.3000000000000001E-3</v>
      </c>
      <c r="N19" s="78">
        <v>2.3599999999999999E-2</v>
      </c>
      <c r="O19" s="77">
        <v>0.02</v>
      </c>
      <c r="P19" s="77">
        <v>109</v>
      </c>
      <c r="Q19" s="77">
        <v>0</v>
      </c>
      <c r="R19" s="77">
        <v>2.1800000000000001E-5</v>
      </c>
      <c r="S19" s="78">
        <v>0</v>
      </c>
      <c r="T19" s="78">
        <f t="shared" si="2"/>
        <v>1.1722906927595036E-10</v>
      </c>
      <c r="U19" s="78">
        <f>R19/'סכום נכסי הקרן'!$C$42</f>
        <v>4.7106152075629842E-11</v>
      </c>
    </row>
    <row r="20" spans="2:21">
      <c r="B20" t="s">
        <v>343</v>
      </c>
      <c r="C20" t="s">
        <v>344</v>
      </c>
      <c r="D20" t="s">
        <v>100</v>
      </c>
      <c r="E20" t="s">
        <v>123</v>
      </c>
      <c r="F20" t="s">
        <v>345</v>
      </c>
      <c r="G20" t="s">
        <v>327</v>
      </c>
      <c r="H20" t="s">
        <v>328</v>
      </c>
      <c r="I20" t="s">
        <v>149</v>
      </c>
      <c r="J20"/>
      <c r="K20" s="77">
        <v>4.04</v>
      </c>
      <c r="L20" t="s">
        <v>102</v>
      </c>
      <c r="M20" s="78">
        <v>1E-3</v>
      </c>
      <c r="N20" s="78">
        <v>2.3699999999999999E-2</v>
      </c>
      <c r="O20" s="77">
        <v>0.01</v>
      </c>
      <c r="P20" s="77">
        <v>99.07</v>
      </c>
      <c r="Q20" s="77">
        <v>0</v>
      </c>
      <c r="R20" s="77">
        <v>9.9070000000000002E-6</v>
      </c>
      <c r="S20" s="78">
        <v>0</v>
      </c>
      <c r="T20" s="78">
        <f t="shared" si="2"/>
        <v>5.3274696757653217E-11</v>
      </c>
      <c r="U20" s="78">
        <f>R20/'סכום נכסי הקרן'!$C$42</f>
        <v>2.140736920244334E-11</v>
      </c>
    </row>
    <row r="21" spans="2:21">
      <c r="B21" t="s">
        <v>346</v>
      </c>
      <c r="C21" t="s">
        <v>347</v>
      </c>
      <c r="D21" t="s">
        <v>100</v>
      </c>
      <c r="E21" t="s">
        <v>123</v>
      </c>
      <c r="F21" t="s">
        <v>345</v>
      </c>
      <c r="G21" t="s">
        <v>327</v>
      </c>
      <c r="H21" t="s">
        <v>328</v>
      </c>
      <c r="I21" t="s">
        <v>149</v>
      </c>
      <c r="J21"/>
      <c r="K21" s="77">
        <v>2.5299999999999998</v>
      </c>
      <c r="L21" t="s">
        <v>102</v>
      </c>
      <c r="M21" s="78">
        <v>6.0000000000000001E-3</v>
      </c>
      <c r="N21" s="78">
        <v>2.2499999999999999E-2</v>
      </c>
      <c r="O21" s="77">
        <v>0.02</v>
      </c>
      <c r="P21" s="77">
        <v>107.75</v>
      </c>
      <c r="Q21" s="77">
        <v>0</v>
      </c>
      <c r="R21" s="77">
        <v>2.1549999999999999E-5</v>
      </c>
      <c r="S21" s="78">
        <v>0</v>
      </c>
      <c r="T21" s="78">
        <f t="shared" si="2"/>
        <v>1.1588469921544632E-10</v>
      </c>
      <c r="U21" s="78">
        <f>R21/'סכום נכסי הקרן'!$C$42</f>
        <v>4.6565943909624901E-11</v>
      </c>
    </row>
    <row r="22" spans="2:21">
      <c r="B22" t="s">
        <v>348</v>
      </c>
      <c r="C22" t="s">
        <v>349</v>
      </c>
      <c r="D22" t="s">
        <v>100</v>
      </c>
      <c r="E22" t="s">
        <v>123</v>
      </c>
      <c r="F22" t="s">
        <v>345</v>
      </c>
      <c r="G22" t="s">
        <v>327</v>
      </c>
      <c r="H22" t="s">
        <v>328</v>
      </c>
      <c r="I22" t="s">
        <v>149</v>
      </c>
      <c r="J22"/>
      <c r="K22" s="77">
        <v>3.47</v>
      </c>
      <c r="L22" t="s">
        <v>102</v>
      </c>
      <c r="M22" s="78">
        <v>1.7500000000000002E-2</v>
      </c>
      <c r="N22" s="78">
        <v>2.4299999999999999E-2</v>
      </c>
      <c r="O22" s="77">
        <v>0.04</v>
      </c>
      <c r="P22" s="77">
        <v>109.67</v>
      </c>
      <c r="Q22" s="77">
        <v>0</v>
      </c>
      <c r="R22" s="77">
        <v>4.3868000000000001E-5</v>
      </c>
      <c r="S22" s="78">
        <v>0</v>
      </c>
      <c r="T22" s="78">
        <f t="shared" si="2"/>
        <v>2.35899303256761E-10</v>
      </c>
      <c r="U22" s="78">
        <f>R22/'סכום נכסי הקרן'!$C$42</f>
        <v>9.4791407305216961E-11</v>
      </c>
    </row>
    <row r="23" spans="2:21">
      <c r="B23" t="s">
        <v>350</v>
      </c>
      <c r="C23" t="s">
        <v>351</v>
      </c>
      <c r="D23" t="s">
        <v>100</v>
      </c>
      <c r="E23" t="s">
        <v>123</v>
      </c>
      <c r="F23" t="s">
        <v>352</v>
      </c>
      <c r="G23" t="s">
        <v>353</v>
      </c>
      <c r="H23" t="s">
        <v>354</v>
      </c>
      <c r="I23" t="s">
        <v>149</v>
      </c>
      <c r="J23"/>
      <c r="K23" s="77">
        <v>1.86</v>
      </c>
      <c r="L23" t="s">
        <v>102</v>
      </c>
      <c r="M23" s="78">
        <v>4.4999999999999998E-2</v>
      </c>
      <c r="N23" s="78">
        <v>2.63E-2</v>
      </c>
      <c r="O23" s="77">
        <v>894159.53</v>
      </c>
      <c r="P23" s="77">
        <v>117.23</v>
      </c>
      <c r="Q23" s="77">
        <v>0</v>
      </c>
      <c r="R23" s="77">
        <v>1048.223217019</v>
      </c>
      <c r="S23" s="78">
        <v>2.9999999999999997E-4</v>
      </c>
      <c r="T23" s="78">
        <f t="shared" si="2"/>
        <v>5.6367996387421968E-3</v>
      </c>
      <c r="U23" s="78">
        <f>R23/'סכום נכסי הקרן'!$C$42</f>
        <v>2.2650349665184841E-3</v>
      </c>
    </row>
    <row r="24" spans="2:21">
      <c r="B24" t="s">
        <v>355</v>
      </c>
      <c r="C24" t="s">
        <v>356</v>
      </c>
      <c r="D24" t="s">
        <v>100</v>
      </c>
      <c r="E24" t="s">
        <v>123</v>
      </c>
      <c r="F24" t="s">
        <v>352</v>
      </c>
      <c r="G24" t="s">
        <v>353</v>
      </c>
      <c r="H24" t="s">
        <v>354</v>
      </c>
      <c r="I24" t="s">
        <v>149</v>
      </c>
      <c r="J24"/>
      <c r="K24" s="77">
        <v>4.2</v>
      </c>
      <c r="L24" t="s">
        <v>102</v>
      </c>
      <c r="M24" s="78">
        <v>3.85E-2</v>
      </c>
      <c r="N24" s="78">
        <v>2.5499999999999998E-2</v>
      </c>
      <c r="O24" s="77">
        <v>2124707.52</v>
      </c>
      <c r="P24" s="77">
        <v>120.55</v>
      </c>
      <c r="Q24" s="77">
        <v>0</v>
      </c>
      <c r="R24" s="77">
        <v>2561.3349153600002</v>
      </c>
      <c r="S24" s="78">
        <v>8.0000000000000004E-4</v>
      </c>
      <c r="T24" s="78">
        <f t="shared" si="2"/>
        <v>1.3773527900534308E-2</v>
      </c>
      <c r="U24" s="78">
        <f>R24/'סכום נכסי הקרן'!$C$42</f>
        <v>5.5346161486040666E-3</v>
      </c>
    </row>
    <row r="25" spans="2:21">
      <c r="B25" t="s">
        <v>357</v>
      </c>
      <c r="C25" t="s">
        <v>358</v>
      </c>
      <c r="D25" t="s">
        <v>100</v>
      </c>
      <c r="E25" t="s">
        <v>123</v>
      </c>
      <c r="F25" t="s">
        <v>352</v>
      </c>
      <c r="G25" t="s">
        <v>353</v>
      </c>
      <c r="H25" t="s">
        <v>354</v>
      </c>
      <c r="I25" t="s">
        <v>149</v>
      </c>
      <c r="J25"/>
      <c r="K25" s="77">
        <v>6.66</v>
      </c>
      <c r="L25" t="s">
        <v>102</v>
      </c>
      <c r="M25" s="78">
        <v>2.3900000000000001E-2</v>
      </c>
      <c r="N25" s="78">
        <v>2.8500000000000001E-2</v>
      </c>
      <c r="O25" s="77">
        <v>3146000.31</v>
      </c>
      <c r="P25" s="77">
        <v>108.05</v>
      </c>
      <c r="Q25" s="77">
        <v>0</v>
      </c>
      <c r="R25" s="77">
        <v>3399.2533349549999</v>
      </c>
      <c r="S25" s="78">
        <v>8.0000000000000004E-4</v>
      </c>
      <c r="T25" s="78">
        <f t="shared" si="2"/>
        <v>1.8279417646327751E-2</v>
      </c>
      <c r="U25" s="78">
        <f>R25/'סכום נכסי הקרן'!$C$42</f>
        <v>7.3452176394487208E-3</v>
      </c>
    </row>
    <row r="26" spans="2:21">
      <c r="B26" t="s">
        <v>359</v>
      </c>
      <c r="C26" t="s">
        <v>360</v>
      </c>
      <c r="D26" t="s">
        <v>100</v>
      </c>
      <c r="E26" t="s">
        <v>123</v>
      </c>
      <c r="F26" t="s">
        <v>352</v>
      </c>
      <c r="G26" t="s">
        <v>353</v>
      </c>
      <c r="H26" t="s">
        <v>354</v>
      </c>
      <c r="I26" t="s">
        <v>149</v>
      </c>
      <c r="J26"/>
      <c r="K26" s="77">
        <v>3.76</v>
      </c>
      <c r="L26" t="s">
        <v>102</v>
      </c>
      <c r="M26" s="78">
        <v>0.01</v>
      </c>
      <c r="N26" s="78">
        <v>2.3900000000000001E-2</v>
      </c>
      <c r="O26" s="77">
        <v>309004.32</v>
      </c>
      <c r="P26" s="77">
        <v>104.44</v>
      </c>
      <c r="Q26" s="77">
        <v>0</v>
      </c>
      <c r="R26" s="77">
        <v>322.72411180799998</v>
      </c>
      <c r="S26" s="78">
        <v>2.9999999999999997E-4</v>
      </c>
      <c r="T26" s="78">
        <f t="shared" si="2"/>
        <v>1.7354425348697054E-3</v>
      </c>
      <c r="U26" s="78">
        <f>R26/'סכום נכסי הקרן'!$C$42</f>
        <v>6.9735280226147767E-4</v>
      </c>
    </row>
    <row r="27" spans="2:21">
      <c r="B27" t="s">
        <v>361</v>
      </c>
      <c r="C27" t="s">
        <v>362</v>
      </c>
      <c r="D27" t="s">
        <v>100</v>
      </c>
      <c r="E27" t="s">
        <v>123</v>
      </c>
      <c r="F27" t="s">
        <v>352</v>
      </c>
      <c r="G27" t="s">
        <v>353</v>
      </c>
      <c r="H27" t="s">
        <v>354</v>
      </c>
      <c r="I27" t="s">
        <v>149</v>
      </c>
      <c r="J27"/>
      <c r="K27" s="77">
        <v>11.64</v>
      </c>
      <c r="L27" t="s">
        <v>102</v>
      </c>
      <c r="M27" s="78">
        <v>1.2500000000000001E-2</v>
      </c>
      <c r="N27" s="78">
        <v>2.9399999999999999E-2</v>
      </c>
      <c r="O27" s="77">
        <v>1344111.17</v>
      </c>
      <c r="P27" s="77">
        <v>91.1</v>
      </c>
      <c r="Q27" s="77">
        <v>0</v>
      </c>
      <c r="R27" s="77">
        <v>1224.4852758699999</v>
      </c>
      <c r="S27" s="78">
        <v>2.9999999999999997E-4</v>
      </c>
      <c r="T27" s="78">
        <f t="shared" si="2"/>
        <v>6.5846453776305224E-3</v>
      </c>
      <c r="U27" s="78">
        <f>R27/'סכום נכסי הקרן'!$C$42</f>
        <v>2.6459077807110903E-3</v>
      </c>
    </row>
    <row r="28" spans="2:21">
      <c r="B28" t="s">
        <v>363</v>
      </c>
      <c r="C28" t="s">
        <v>364</v>
      </c>
      <c r="D28" t="s">
        <v>100</v>
      </c>
      <c r="E28" t="s">
        <v>123</v>
      </c>
      <c r="F28" t="s">
        <v>352</v>
      </c>
      <c r="G28" t="s">
        <v>353</v>
      </c>
      <c r="H28" t="s">
        <v>354</v>
      </c>
      <c r="I28" t="s">
        <v>149</v>
      </c>
      <c r="J28"/>
      <c r="K28" s="77">
        <v>8.44</v>
      </c>
      <c r="L28" t="s">
        <v>102</v>
      </c>
      <c r="M28" s="78">
        <v>0.03</v>
      </c>
      <c r="N28" s="78">
        <v>2.9100000000000001E-2</v>
      </c>
      <c r="O28" s="77">
        <v>163202.17000000001</v>
      </c>
      <c r="P28" s="77">
        <v>102.99</v>
      </c>
      <c r="Q28" s="77">
        <v>0</v>
      </c>
      <c r="R28" s="77">
        <v>168.081914883</v>
      </c>
      <c r="S28" s="78">
        <v>0</v>
      </c>
      <c r="T28" s="78">
        <f t="shared" si="2"/>
        <v>9.0385717632355948E-4</v>
      </c>
      <c r="U28" s="78">
        <f>R28/'סכום נכסי הקרן'!$C$42</f>
        <v>3.6319689191016826E-4</v>
      </c>
    </row>
    <row r="29" spans="2:21">
      <c r="B29" t="s">
        <v>365</v>
      </c>
      <c r="C29" t="s">
        <v>366</v>
      </c>
      <c r="D29" t="s">
        <v>100</v>
      </c>
      <c r="E29" t="s">
        <v>123</v>
      </c>
      <c r="F29" t="s">
        <v>352</v>
      </c>
      <c r="G29" t="s">
        <v>353</v>
      </c>
      <c r="H29" t="s">
        <v>354</v>
      </c>
      <c r="I29" t="s">
        <v>149</v>
      </c>
      <c r="J29"/>
      <c r="K29" s="77">
        <v>11.16</v>
      </c>
      <c r="L29" t="s">
        <v>102</v>
      </c>
      <c r="M29" s="78">
        <v>3.2000000000000001E-2</v>
      </c>
      <c r="N29" s="78">
        <v>2.9399999999999999E-2</v>
      </c>
      <c r="O29" s="77">
        <v>1076152</v>
      </c>
      <c r="P29" s="77">
        <v>105.31</v>
      </c>
      <c r="Q29" s="77">
        <v>0</v>
      </c>
      <c r="R29" s="77">
        <v>1133.2956712</v>
      </c>
      <c r="S29" s="78">
        <v>8.0000000000000004E-4</v>
      </c>
      <c r="T29" s="78">
        <f t="shared" si="2"/>
        <v>6.0942750802403418E-3</v>
      </c>
      <c r="U29" s="78">
        <f>R29/'סכום נכסי הקרן'!$C$42</f>
        <v>2.4488623043211095E-3</v>
      </c>
    </row>
    <row r="30" spans="2:21">
      <c r="B30" t="s">
        <v>367</v>
      </c>
      <c r="C30" t="s">
        <v>368</v>
      </c>
      <c r="D30" t="s">
        <v>100</v>
      </c>
      <c r="E30" t="s">
        <v>123</v>
      </c>
      <c r="F30" t="s">
        <v>369</v>
      </c>
      <c r="G30" t="s">
        <v>127</v>
      </c>
      <c r="H30" t="s">
        <v>354</v>
      </c>
      <c r="I30" t="s">
        <v>149</v>
      </c>
      <c r="J30"/>
      <c r="K30" s="77">
        <v>6.24</v>
      </c>
      <c r="L30" t="s">
        <v>102</v>
      </c>
      <c r="M30" s="78">
        <v>2.6499999999999999E-2</v>
      </c>
      <c r="N30" s="78">
        <v>2.6599999999999999E-2</v>
      </c>
      <c r="O30" s="77">
        <v>321876.42</v>
      </c>
      <c r="P30" s="77">
        <v>112.76</v>
      </c>
      <c r="Q30" s="77">
        <v>0</v>
      </c>
      <c r="R30" s="77">
        <v>362.94785119199997</v>
      </c>
      <c r="S30" s="78">
        <v>2.0000000000000001E-4</v>
      </c>
      <c r="T30" s="78">
        <f t="shared" si="2"/>
        <v>1.9517448986671689E-3</v>
      </c>
      <c r="U30" s="78">
        <f>R30/'סכום נכסי הקרן'!$C$42</f>
        <v>7.8426957219144124E-4</v>
      </c>
    </row>
    <row r="31" spans="2:21">
      <c r="B31" t="s">
        <v>370</v>
      </c>
      <c r="C31" t="s">
        <v>371</v>
      </c>
      <c r="D31" t="s">
        <v>100</v>
      </c>
      <c r="E31" t="s">
        <v>123</v>
      </c>
      <c r="F31" t="s">
        <v>372</v>
      </c>
      <c r="G31" t="s">
        <v>342</v>
      </c>
      <c r="H31" t="s">
        <v>354</v>
      </c>
      <c r="I31" t="s">
        <v>149</v>
      </c>
      <c r="J31"/>
      <c r="K31" s="77">
        <v>3.35</v>
      </c>
      <c r="L31" t="s">
        <v>102</v>
      </c>
      <c r="M31" s="78">
        <v>1.34E-2</v>
      </c>
      <c r="N31" s="78">
        <v>3.0499999999999999E-2</v>
      </c>
      <c r="O31" s="77">
        <v>3831243.9</v>
      </c>
      <c r="P31" s="77">
        <v>107.07</v>
      </c>
      <c r="Q31" s="77">
        <v>0</v>
      </c>
      <c r="R31" s="77">
        <v>4102.1128437300003</v>
      </c>
      <c r="S31" s="78">
        <v>1.1999999999999999E-3</v>
      </c>
      <c r="T31" s="78">
        <f t="shared" si="2"/>
        <v>2.2059030767678435E-2</v>
      </c>
      <c r="U31" s="78">
        <f>R31/'סכום נכסי הקרן'!$C$42</f>
        <v>8.8639794242265941E-3</v>
      </c>
    </row>
    <row r="32" spans="2:21">
      <c r="B32" t="s">
        <v>373</v>
      </c>
      <c r="C32" t="s">
        <v>374</v>
      </c>
      <c r="D32" t="s">
        <v>100</v>
      </c>
      <c r="E32" t="s">
        <v>123</v>
      </c>
      <c r="F32" t="s">
        <v>372</v>
      </c>
      <c r="G32" t="s">
        <v>342</v>
      </c>
      <c r="H32" t="s">
        <v>354</v>
      </c>
      <c r="I32" t="s">
        <v>149</v>
      </c>
      <c r="J32"/>
      <c r="K32" s="77">
        <v>3.33</v>
      </c>
      <c r="L32" t="s">
        <v>102</v>
      </c>
      <c r="M32" s="78">
        <v>1.77E-2</v>
      </c>
      <c r="N32" s="78">
        <v>0.03</v>
      </c>
      <c r="O32" s="77">
        <v>2255252.9700000002</v>
      </c>
      <c r="P32" s="77">
        <v>107.4</v>
      </c>
      <c r="Q32" s="77">
        <v>0</v>
      </c>
      <c r="R32" s="77">
        <v>2422.14168978</v>
      </c>
      <c r="S32" s="78">
        <v>8.0000000000000004E-4</v>
      </c>
      <c r="T32" s="78">
        <f t="shared" si="2"/>
        <v>1.3025019080155369E-2</v>
      </c>
      <c r="U32" s="78">
        <f>R32/'סכום נכסי הקרן'!$C$42</f>
        <v>5.2338428801605372E-3</v>
      </c>
    </row>
    <row r="33" spans="2:21">
      <c r="B33" t="s">
        <v>375</v>
      </c>
      <c r="C33" t="s">
        <v>376</v>
      </c>
      <c r="D33" t="s">
        <v>100</v>
      </c>
      <c r="E33" t="s">
        <v>123</v>
      </c>
      <c r="F33" t="s">
        <v>372</v>
      </c>
      <c r="G33" t="s">
        <v>342</v>
      </c>
      <c r="H33" t="s">
        <v>354</v>
      </c>
      <c r="I33" t="s">
        <v>149</v>
      </c>
      <c r="J33"/>
      <c r="K33" s="77">
        <v>6.33</v>
      </c>
      <c r="L33" t="s">
        <v>102</v>
      </c>
      <c r="M33" s="78">
        <v>2.4799999999999999E-2</v>
      </c>
      <c r="N33" s="78">
        <v>3.1600000000000003E-2</v>
      </c>
      <c r="O33" s="77">
        <v>4240561.99</v>
      </c>
      <c r="P33" s="77">
        <v>107.59</v>
      </c>
      <c r="Q33" s="77">
        <v>0</v>
      </c>
      <c r="R33" s="77">
        <v>4562.4206450410002</v>
      </c>
      <c r="S33" s="78">
        <v>1.2999999999999999E-3</v>
      </c>
      <c r="T33" s="78">
        <f t="shared" si="2"/>
        <v>2.4534326874474197E-2</v>
      </c>
      <c r="U33" s="78">
        <f>R33/'סכום נכסי הקרן'!$C$42</f>
        <v>9.8586275568025017E-3</v>
      </c>
    </row>
    <row r="34" spans="2:21">
      <c r="B34" t="s">
        <v>377</v>
      </c>
      <c r="C34" t="s">
        <v>378</v>
      </c>
      <c r="D34" t="s">
        <v>100</v>
      </c>
      <c r="E34" t="s">
        <v>123</v>
      </c>
      <c r="F34" t="s">
        <v>372</v>
      </c>
      <c r="G34" t="s">
        <v>342</v>
      </c>
      <c r="H34" t="s">
        <v>379</v>
      </c>
      <c r="I34" t="s">
        <v>206</v>
      </c>
      <c r="J34"/>
      <c r="K34" s="77">
        <v>7.7</v>
      </c>
      <c r="L34" t="s">
        <v>102</v>
      </c>
      <c r="M34" s="78">
        <v>8.9999999999999993E-3</v>
      </c>
      <c r="N34" s="78">
        <v>3.2000000000000001E-2</v>
      </c>
      <c r="O34" s="77">
        <v>2266623.27</v>
      </c>
      <c r="P34" s="77">
        <v>92.19</v>
      </c>
      <c r="Q34" s="77">
        <v>0</v>
      </c>
      <c r="R34" s="77">
        <v>2089.5999926129998</v>
      </c>
      <c r="S34" s="78">
        <v>1.1999999999999999E-3</v>
      </c>
      <c r="T34" s="78">
        <f t="shared" si="2"/>
        <v>1.1236782673993334E-2</v>
      </c>
      <c r="U34" s="78">
        <f>R34/'סכום נכסי הקרן'!$C$42</f>
        <v>4.5152759187735295E-3</v>
      </c>
    </row>
    <row r="35" spans="2:21">
      <c r="B35" t="s">
        <v>380</v>
      </c>
      <c r="C35" t="s">
        <v>381</v>
      </c>
      <c r="D35" t="s">
        <v>100</v>
      </c>
      <c r="E35" t="s">
        <v>123</v>
      </c>
      <c r="F35" t="s">
        <v>372</v>
      </c>
      <c r="G35" t="s">
        <v>342</v>
      </c>
      <c r="H35" t="s">
        <v>379</v>
      </c>
      <c r="I35" t="s">
        <v>206</v>
      </c>
      <c r="J35"/>
      <c r="K35" s="77">
        <v>11.19</v>
      </c>
      <c r="L35" t="s">
        <v>102</v>
      </c>
      <c r="M35" s="78">
        <v>1.6899999999999998E-2</v>
      </c>
      <c r="N35" s="78">
        <v>3.3500000000000002E-2</v>
      </c>
      <c r="O35" s="77">
        <v>2834737.12</v>
      </c>
      <c r="P35" s="77">
        <v>92.05</v>
      </c>
      <c r="Q35" s="77">
        <v>0</v>
      </c>
      <c r="R35" s="77">
        <v>2609.3755189600001</v>
      </c>
      <c r="S35" s="78">
        <v>1.1000000000000001E-3</v>
      </c>
      <c r="T35" s="78">
        <f t="shared" si="2"/>
        <v>1.4031865297207832E-2</v>
      </c>
      <c r="U35" s="78">
        <f>R35/'סכום נכסי הקרן'!$C$42</f>
        <v>5.6384238540621691E-3</v>
      </c>
    </row>
    <row r="36" spans="2:21">
      <c r="B36" t="s">
        <v>382</v>
      </c>
      <c r="C36" t="s">
        <v>383</v>
      </c>
      <c r="D36" t="s">
        <v>100</v>
      </c>
      <c r="E36" t="s">
        <v>123</v>
      </c>
      <c r="F36" t="s">
        <v>372</v>
      </c>
      <c r="G36" t="s">
        <v>342</v>
      </c>
      <c r="H36" t="s">
        <v>379</v>
      </c>
      <c r="I36" t="s">
        <v>206</v>
      </c>
      <c r="J36"/>
      <c r="K36" s="77">
        <v>1</v>
      </c>
      <c r="L36" t="s">
        <v>102</v>
      </c>
      <c r="M36" s="78">
        <v>6.4999999999999997E-3</v>
      </c>
      <c r="N36" s="78">
        <v>2.5499999999999998E-2</v>
      </c>
      <c r="O36" s="77">
        <v>121806.93</v>
      </c>
      <c r="P36" s="77">
        <v>109.23</v>
      </c>
      <c r="Q36" s="77">
        <v>0.48823</v>
      </c>
      <c r="R36" s="77">
        <v>133.537939639</v>
      </c>
      <c r="S36" s="78">
        <v>4.0000000000000002E-4</v>
      </c>
      <c r="T36" s="78">
        <f t="shared" si="2"/>
        <v>7.1809763196825725E-4</v>
      </c>
      <c r="U36" s="78">
        <f>R36/'סכום נכסי הקרן'!$C$42</f>
        <v>2.8855314185784458E-4</v>
      </c>
    </row>
    <row r="37" spans="2:21">
      <c r="B37" t="s">
        <v>384</v>
      </c>
      <c r="C37" t="s">
        <v>385</v>
      </c>
      <c r="D37" t="s">
        <v>100</v>
      </c>
      <c r="E37" t="s">
        <v>123</v>
      </c>
      <c r="F37" t="s">
        <v>386</v>
      </c>
      <c r="G37" t="s">
        <v>342</v>
      </c>
      <c r="H37" t="s">
        <v>387</v>
      </c>
      <c r="I37" t="s">
        <v>206</v>
      </c>
      <c r="J37"/>
      <c r="K37" s="77">
        <v>4.29</v>
      </c>
      <c r="L37" t="s">
        <v>102</v>
      </c>
      <c r="M37" s="78">
        <v>5.0000000000000001E-3</v>
      </c>
      <c r="N37" s="78">
        <v>3.2099999999999997E-2</v>
      </c>
      <c r="O37" s="77">
        <v>742836.53</v>
      </c>
      <c r="P37" s="77">
        <v>99.19</v>
      </c>
      <c r="Q37" s="77">
        <v>0</v>
      </c>
      <c r="R37" s="77">
        <v>736.81955410700004</v>
      </c>
      <c r="S37" s="78">
        <v>4.0000000000000002E-4</v>
      </c>
      <c r="T37" s="78">
        <f t="shared" si="2"/>
        <v>3.9622325941414838E-3</v>
      </c>
      <c r="U37" s="78">
        <f>R37/'סכום נכסי הקרן'!$C$42</f>
        <v>1.5921437600028491E-3</v>
      </c>
    </row>
    <row r="38" spans="2:21">
      <c r="B38" t="s">
        <v>388</v>
      </c>
      <c r="C38" t="s">
        <v>389</v>
      </c>
      <c r="D38" t="s">
        <v>100</v>
      </c>
      <c r="E38" t="s">
        <v>123</v>
      </c>
      <c r="F38" t="s">
        <v>386</v>
      </c>
      <c r="G38" t="s">
        <v>342</v>
      </c>
      <c r="H38" t="s">
        <v>387</v>
      </c>
      <c r="I38" t="s">
        <v>206</v>
      </c>
      <c r="J38"/>
      <c r="K38" s="77">
        <v>6.11</v>
      </c>
      <c r="L38" t="s">
        <v>102</v>
      </c>
      <c r="M38" s="78">
        <v>5.8999999999999999E-3</v>
      </c>
      <c r="N38" s="78">
        <v>3.39E-2</v>
      </c>
      <c r="O38" s="77">
        <v>2250000.27</v>
      </c>
      <c r="P38" s="77">
        <v>91.47</v>
      </c>
      <c r="Q38" s="77">
        <v>0</v>
      </c>
      <c r="R38" s="77">
        <v>2058.0752469690001</v>
      </c>
      <c r="S38" s="78">
        <v>2E-3</v>
      </c>
      <c r="T38" s="78">
        <f t="shared" si="2"/>
        <v>1.1067258977158144E-2</v>
      </c>
      <c r="U38" s="78">
        <f>R38/'סכום נכסי הקרן'!$C$42</f>
        <v>4.4471562186610622E-3</v>
      </c>
    </row>
    <row r="39" spans="2:21">
      <c r="B39" t="s">
        <v>390</v>
      </c>
      <c r="C39" t="s">
        <v>391</v>
      </c>
      <c r="D39" t="s">
        <v>100</v>
      </c>
      <c r="E39" t="s">
        <v>123</v>
      </c>
      <c r="F39" t="s">
        <v>386</v>
      </c>
      <c r="G39" t="s">
        <v>342</v>
      </c>
      <c r="H39" t="s">
        <v>387</v>
      </c>
      <c r="I39" t="s">
        <v>206</v>
      </c>
      <c r="J39"/>
      <c r="K39" s="77">
        <v>1.47</v>
      </c>
      <c r="L39" t="s">
        <v>102</v>
      </c>
      <c r="M39" s="78">
        <v>4.7500000000000001E-2</v>
      </c>
      <c r="N39" s="78">
        <v>3.3599999999999998E-2</v>
      </c>
      <c r="O39" s="77">
        <v>338568.39</v>
      </c>
      <c r="P39" s="77">
        <v>137.97999999999999</v>
      </c>
      <c r="Q39" s="77">
        <v>10.86003</v>
      </c>
      <c r="R39" s="77">
        <v>478.01669452200002</v>
      </c>
      <c r="S39" s="78">
        <v>2.9999999999999997E-4</v>
      </c>
      <c r="T39" s="78">
        <f t="shared" si="2"/>
        <v>2.5705253301458869E-3</v>
      </c>
      <c r="U39" s="78">
        <f>R39/'סכום נכסי הקרן'!$C$42</f>
        <v>1.0329140874698727E-3</v>
      </c>
    </row>
    <row r="40" spans="2:21">
      <c r="B40" t="s">
        <v>392</v>
      </c>
      <c r="C40" t="s">
        <v>393</v>
      </c>
      <c r="D40" t="s">
        <v>100</v>
      </c>
      <c r="E40" t="s">
        <v>123</v>
      </c>
      <c r="F40" t="s">
        <v>394</v>
      </c>
      <c r="G40" t="s">
        <v>342</v>
      </c>
      <c r="H40" t="s">
        <v>395</v>
      </c>
      <c r="I40" t="s">
        <v>149</v>
      </c>
      <c r="J40"/>
      <c r="K40" s="77">
        <v>6.82</v>
      </c>
      <c r="L40" t="s">
        <v>102</v>
      </c>
      <c r="M40" s="78">
        <v>3.5000000000000001E-3</v>
      </c>
      <c r="N40" s="78">
        <v>3.3300000000000003E-2</v>
      </c>
      <c r="O40" s="77">
        <v>4050285.8</v>
      </c>
      <c r="P40" s="77">
        <v>88.99</v>
      </c>
      <c r="Q40" s="77">
        <v>239.81809999999999</v>
      </c>
      <c r="R40" s="77">
        <v>3844.1674334200002</v>
      </c>
      <c r="S40" s="78">
        <v>1.2999999999999999E-3</v>
      </c>
      <c r="T40" s="78">
        <f t="shared" si="2"/>
        <v>2.0671934420217683E-2</v>
      </c>
      <c r="U40" s="78">
        <f>R40/'סכום נכסי הקרן'!$C$42</f>
        <v>8.3066025560947776E-3</v>
      </c>
    </row>
    <row r="41" spans="2:21">
      <c r="B41" t="s">
        <v>396</v>
      </c>
      <c r="C41" t="s">
        <v>397</v>
      </c>
      <c r="D41" t="s">
        <v>100</v>
      </c>
      <c r="E41" t="s">
        <v>123</v>
      </c>
      <c r="F41" t="s">
        <v>394</v>
      </c>
      <c r="G41" t="s">
        <v>342</v>
      </c>
      <c r="H41" t="s">
        <v>387</v>
      </c>
      <c r="I41" t="s">
        <v>206</v>
      </c>
      <c r="J41"/>
      <c r="K41" s="77">
        <v>2.72</v>
      </c>
      <c r="L41" t="s">
        <v>102</v>
      </c>
      <c r="M41" s="78">
        <v>2.4E-2</v>
      </c>
      <c r="N41" s="78">
        <v>2.9399999999999999E-2</v>
      </c>
      <c r="O41" s="77">
        <v>50677.55</v>
      </c>
      <c r="P41" s="77">
        <v>110.4</v>
      </c>
      <c r="Q41" s="77">
        <v>4.6139000000000001</v>
      </c>
      <c r="R41" s="77">
        <v>60.561915200000001</v>
      </c>
      <c r="S41" s="78">
        <v>1E-4</v>
      </c>
      <c r="T41" s="78">
        <f t="shared" si="2"/>
        <v>3.2567050240665281E-4</v>
      </c>
      <c r="U41" s="78">
        <f>R41/'סכום נכסי הקרן'!$C$42</f>
        <v>1.308641645597522E-4</v>
      </c>
    </row>
    <row r="42" spans="2:21">
      <c r="B42" t="s">
        <v>398</v>
      </c>
      <c r="C42" t="s">
        <v>399</v>
      </c>
      <c r="D42" t="s">
        <v>100</v>
      </c>
      <c r="E42" t="s">
        <v>123</v>
      </c>
      <c r="F42" t="s">
        <v>394</v>
      </c>
      <c r="G42" t="s">
        <v>342</v>
      </c>
      <c r="H42" t="s">
        <v>395</v>
      </c>
      <c r="I42" t="s">
        <v>149</v>
      </c>
      <c r="J42"/>
      <c r="K42" s="77">
        <v>3.88</v>
      </c>
      <c r="L42" t="s">
        <v>102</v>
      </c>
      <c r="M42" s="78">
        <v>2.5999999999999999E-2</v>
      </c>
      <c r="N42" s="78">
        <v>2.9600000000000001E-2</v>
      </c>
      <c r="O42" s="77">
        <v>789079.74</v>
      </c>
      <c r="P42" s="77">
        <v>111.25</v>
      </c>
      <c r="Q42" s="77">
        <v>0</v>
      </c>
      <c r="R42" s="77">
        <v>877.85121074999995</v>
      </c>
      <c r="S42" s="78">
        <v>1.6000000000000001E-3</v>
      </c>
      <c r="T42" s="78">
        <f t="shared" si="2"/>
        <v>4.7206275412380108E-3</v>
      </c>
      <c r="U42" s="78">
        <f>R42/'סכום נכסי הקרן'!$C$42</f>
        <v>1.8968895703378567E-3</v>
      </c>
    </row>
    <row r="43" spans="2:21">
      <c r="B43" t="s">
        <v>400</v>
      </c>
      <c r="C43" t="s">
        <v>401</v>
      </c>
      <c r="D43" t="s">
        <v>100</v>
      </c>
      <c r="E43" t="s">
        <v>123</v>
      </c>
      <c r="F43" t="s">
        <v>394</v>
      </c>
      <c r="G43" t="s">
        <v>342</v>
      </c>
      <c r="H43" t="s">
        <v>395</v>
      </c>
      <c r="I43" t="s">
        <v>149</v>
      </c>
      <c r="J43"/>
      <c r="K43" s="77">
        <v>4.08</v>
      </c>
      <c r="L43" t="s">
        <v>102</v>
      </c>
      <c r="M43" s="78">
        <v>2.81E-2</v>
      </c>
      <c r="N43" s="78">
        <v>3.1300000000000001E-2</v>
      </c>
      <c r="O43" s="77">
        <v>231875.74</v>
      </c>
      <c r="P43" s="77">
        <v>112.12</v>
      </c>
      <c r="Q43" s="77">
        <v>0</v>
      </c>
      <c r="R43" s="77">
        <v>259.97907968800001</v>
      </c>
      <c r="S43" s="78">
        <v>2.0000000000000001E-4</v>
      </c>
      <c r="T43" s="78">
        <f t="shared" si="2"/>
        <v>1.3980323643597418E-3</v>
      </c>
      <c r="U43" s="78">
        <f>R43/'סכום נכסי הקרן'!$C$42</f>
        <v>5.6177128735161546E-4</v>
      </c>
    </row>
    <row r="44" spans="2:21">
      <c r="B44" t="s">
        <v>402</v>
      </c>
      <c r="C44" t="s">
        <v>403</v>
      </c>
      <c r="D44" t="s">
        <v>100</v>
      </c>
      <c r="E44" t="s">
        <v>123</v>
      </c>
      <c r="F44" t="s">
        <v>394</v>
      </c>
      <c r="G44" t="s">
        <v>342</v>
      </c>
      <c r="H44" t="s">
        <v>395</v>
      </c>
      <c r="I44" t="s">
        <v>149</v>
      </c>
      <c r="J44"/>
      <c r="K44" s="77">
        <v>2.61</v>
      </c>
      <c r="L44" t="s">
        <v>102</v>
      </c>
      <c r="M44" s="78">
        <v>3.6999999999999998E-2</v>
      </c>
      <c r="N44" s="78">
        <v>3.09E-2</v>
      </c>
      <c r="O44" s="77">
        <v>60116.06</v>
      </c>
      <c r="P44" s="77">
        <v>114.36</v>
      </c>
      <c r="Q44" s="77">
        <v>0</v>
      </c>
      <c r="R44" s="77">
        <v>68.748726215999994</v>
      </c>
      <c r="S44" s="78">
        <v>2.0000000000000001E-4</v>
      </c>
      <c r="T44" s="78">
        <f t="shared" si="2"/>
        <v>3.6969491689031227E-4</v>
      </c>
      <c r="U44" s="78">
        <f>R44/'סכום נכסי הקרן'!$C$42</f>
        <v>1.4855449321728143E-4</v>
      </c>
    </row>
    <row r="45" spans="2:21">
      <c r="B45" t="s">
        <v>404</v>
      </c>
      <c r="C45" t="s">
        <v>405</v>
      </c>
      <c r="D45" t="s">
        <v>100</v>
      </c>
      <c r="E45" t="s">
        <v>123</v>
      </c>
      <c r="F45" t="s">
        <v>406</v>
      </c>
      <c r="G45" t="s">
        <v>342</v>
      </c>
      <c r="H45" t="s">
        <v>387</v>
      </c>
      <c r="I45" t="s">
        <v>206</v>
      </c>
      <c r="J45"/>
      <c r="K45" s="77">
        <v>4.4400000000000004</v>
      </c>
      <c r="L45" t="s">
        <v>102</v>
      </c>
      <c r="M45" s="78">
        <v>6.4999999999999997E-3</v>
      </c>
      <c r="N45" s="78">
        <v>2.7400000000000001E-2</v>
      </c>
      <c r="O45" s="77">
        <v>730455.71</v>
      </c>
      <c r="P45" s="77">
        <v>101.81</v>
      </c>
      <c r="Q45" s="77">
        <v>0</v>
      </c>
      <c r="R45" s="77">
        <v>743.67695835100005</v>
      </c>
      <c r="S45" s="78">
        <v>1.5E-3</v>
      </c>
      <c r="T45" s="78">
        <f t="shared" si="2"/>
        <v>3.9991081499751117E-3</v>
      </c>
      <c r="U45" s="78">
        <f>R45/'סכום נכסי הקרן'!$C$42</f>
        <v>1.6069614630836717E-3</v>
      </c>
    </row>
    <row r="46" spans="2:21">
      <c r="B46" t="s">
        <v>407</v>
      </c>
      <c r="C46" t="s">
        <v>408</v>
      </c>
      <c r="D46" t="s">
        <v>100</v>
      </c>
      <c r="E46" t="s">
        <v>123</v>
      </c>
      <c r="F46" t="s">
        <v>406</v>
      </c>
      <c r="G46" t="s">
        <v>342</v>
      </c>
      <c r="H46" t="s">
        <v>387</v>
      </c>
      <c r="I46" t="s">
        <v>206</v>
      </c>
      <c r="J46"/>
      <c r="K46" s="77">
        <v>5.17</v>
      </c>
      <c r="L46" t="s">
        <v>102</v>
      </c>
      <c r="M46" s="78">
        <v>1.43E-2</v>
      </c>
      <c r="N46" s="78">
        <v>3.0499999999999999E-2</v>
      </c>
      <c r="O46" s="77">
        <v>11741.44</v>
      </c>
      <c r="P46" s="77">
        <v>102.75</v>
      </c>
      <c r="Q46" s="77">
        <v>0</v>
      </c>
      <c r="R46" s="77">
        <v>12.064329600000001</v>
      </c>
      <c r="S46" s="78">
        <v>0</v>
      </c>
      <c r="T46" s="78">
        <f t="shared" si="2"/>
        <v>6.4875694057169652E-5</v>
      </c>
      <c r="U46" s="78">
        <f>R46/'סכום נכסי הקרן'!$C$42</f>
        <v>2.6068997469179931E-5</v>
      </c>
    </row>
    <row r="47" spans="2:21">
      <c r="B47" t="s">
        <v>409</v>
      </c>
      <c r="C47" t="s">
        <v>410</v>
      </c>
      <c r="D47" t="s">
        <v>100</v>
      </c>
      <c r="E47" t="s">
        <v>123</v>
      </c>
      <c r="F47" t="s">
        <v>406</v>
      </c>
      <c r="G47" t="s">
        <v>342</v>
      </c>
      <c r="H47" t="s">
        <v>387</v>
      </c>
      <c r="I47" t="s">
        <v>206</v>
      </c>
      <c r="J47"/>
      <c r="K47" s="77">
        <v>6.74</v>
      </c>
      <c r="L47" t="s">
        <v>102</v>
      </c>
      <c r="M47" s="78">
        <v>3.61E-2</v>
      </c>
      <c r="N47" s="78">
        <v>3.3599999999999998E-2</v>
      </c>
      <c r="O47" s="77">
        <v>1115034.22</v>
      </c>
      <c r="P47" s="77">
        <v>104.99</v>
      </c>
      <c r="Q47" s="77">
        <v>0</v>
      </c>
      <c r="R47" s="77">
        <v>1170.6744275779999</v>
      </c>
      <c r="S47" s="78">
        <v>2.3999999999999998E-3</v>
      </c>
      <c r="T47" s="78">
        <f t="shared" si="2"/>
        <v>6.2952786041341685E-3</v>
      </c>
      <c r="U47" s="78">
        <f>R47/'סכום נכסי הקרן'!$C$42</f>
        <v>2.529631542043127E-3</v>
      </c>
    </row>
    <row r="48" spans="2:21">
      <c r="B48" t="s">
        <v>411</v>
      </c>
      <c r="C48" t="s">
        <v>412</v>
      </c>
      <c r="D48" t="s">
        <v>100</v>
      </c>
      <c r="E48" t="s">
        <v>123</v>
      </c>
      <c r="F48" t="s">
        <v>406</v>
      </c>
      <c r="G48" t="s">
        <v>342</v>
      </c>
      <c r="H48" t="s">
        <v>387</v>
      </c>
      <c r="I48" t="s">
        <v>206</v>
      </c>
      <c r="J48"/>
      <c r="K48" s="77">
        <v>0.03</v>
      </c>
      <c r="L48" t="s">
        <v>102</v>
      </c>
      <c r="M48" s="78">
        <v>4.9000000000000002E-2</v>
      </c>
      <c r="N48" s="78">
        <v>5.04E-2</v>
      </c>
      <c r="O48" s="77">
        <v>0.02</v>
      </c>
      <c r="P48" s="77">
        <v>117.36</v>
      </c>
      <c r="Q48" s="77">
        <v>0</v>
      </c>
      <c r="R48" s="77">
        <v>2.3472000000000002E-5</v>
      </c>
      <c r="S48" s="78">
        <v>0</v>
      </c>
      <c r="T48" s="78">
        <f t="shared" si="2"/>
        <v>1.2622021624060122E-10</v>
      </c>
      <c r="U48" s="78">
        <f>R48/'סכום נכסי הקרן'!$C$42</f>
        <v>5.0719064289870805E-11</v>
      </c>
    </row>
    <row r="49" spans="2:21">
      <c r="B49" t="s">
        <v>413</v>
      </c>
      <c r="C49" t="s">
        <v>414</v>
      </c>
      <c r="D49" t="s">
        <v>100</v>
      </c>
      <c r="E49" t="s">
        <v>123</v>
      </c>
      <c r="F49" t="s">
        <v>406</v>
      </c>
      <c r="G49" t="s">
        <v>342</v>
      </c>
      <c r="H49" t="s">
        <v>387</v>
      </c>
      <c r="I49" t="s">
        <v>206</v>
      </c>
      <c r="J49"/>
      <c r="K49" s="77">
        <v>1.72</v>
      </c>
      <c r="L49" t="s">
        <v>102</v>
      </c>
      <c r="M49" s="78">
        <v>1.7600000000000001E-2</v>
      </c>
      <c r="N49" s="78">
        <v>3.0499999999999999E-2</v>
      </c>
      <c r="O49" s="77">
        <v>624366.93000000005</v>
      </c>
      <c r="P49" s="77">
        <v>111.29</v>
      </c>
      <c r="Q49" s="77">
        <v>0</v>
      </c>
      <c r="R49" s="77">
        <v>694.85795639699995</v>
      </c>
      <c r="S49" s="78">
        <v>5.0000000000000001E-4</v>
      </c>
      <c r="T49" s="78">
        <f t="shared" si="2"/>
        <v>3.7365849315325319E-3</v>
      </c>
      <c r="U49" s="78">
        <f>R49/'סכום נכסי הקרן'!$C$42</f>
        <v>1.5014717690366259E-3</v>
      </c>
    </row>
    <row r="50" spans="2:21">
      <c r="B50" t="s">
        <v>415</v>
      </c>
      <c r="C50" t="s">
        <v>416</v>
      </c>
      <c r="D50" t="s">
        <v>100</v>
      </c>
      <c r="E50" t="s">
        <v>123</v>
      </c>
      <c r="F50" t="s">
        <v>406</v>
      </c>
      <c r="G50" t="s">
        <v>342</v>
      </c>
      <c r="H50" t="s">
        <v>387</v>
      </c>
      <c r="I50" t="s">
        <v>206</v>
      </c>
      <c r="J50"/>
      <c r="K50" s="77">
        <v>2.42</v>
      </c>
      <c r="L50" t="s">
        <v>102</v>
      </c>
      <c r="M50" s="78">
        <v>2.1499999999999998E-2</v>
      </c>
      <c r="N50" s="78">
        <v>2.9600000000000001E-2</v>
      </c>
      <c r="O50" s="77">
        <v>981849.49</v>
      </c>
      <c r="P50" s="77">
        <v>112.3</v>
      </c>
      <c r="Q50" s="77">
        <v>0</v>
      </c>
      <c r="R50" s="77">
        <v>1102.61697727</v>
      </c>
      <c r="S50" s="78">
        <v>8.0000000000000004E-4</v>
      </c>
      <c r="T50" s="78">
        <f t="shared" si="2"/>
        <v>5.9293010097809084E-3</v>
      </c>
      <c r="U50" s="78">
        <f>R50/'סכום נכסי הקרן'!$C$42</f>
        <v>2.382570780387702E-3</v>
      </c>
    </row>
    <row r="51" spans="2:21">
      <c r="B51" t="s">
        <v>417</v>
      </c>
      <c r="C51" t="s">
        <v>418</v>
      </c>
      <c r="D51" t="s">
        <v>100</v>
      </c>
      <c r="E51" t="s">
        <v>123</v>
      </c>
      <c r="F51" t="s">
        <v>406</v>
      </c>
      <c r="G51" t="s">
        <v>342</v>
      </c>
      <c r="H51" t="s">
        <v>387</v>
      </c>
      <c r="I51" t="s">
        <v>206</v>
      </c>
      <c r="J51"/>
      <c r="K51" s="77">
        <v>4.22</v>
      </c>
      <c r="L51" t="s">
        <v>102</v>
      </c>
      <c r="M51" s="78">
        <v>2.2499999999999999E-2</v>
      </c>
      <c r="N51" s="78">
        <v>3.1E-2</v>
      </c>
      <c r="O51" s="77">
        <v>2058246.32</v>
      </c>
      <c r="P51" s="77">
        <v>109.55</v>
      </c>
      <c r="Q51" s="77">
        <v>0</v>
      </c>
      <c r="R51" s="77">
        <v>2254.8088435599998</v>
      </c>
      <c r="S51" s="78">
        <v>2.0999999999999999E-3</v>
      </c>
      <c r="T51" s="78">
        <f t="shared" si="2"/>
        <v>1.2125190005767006E-2</v>
      </c>
      <c r="U51" s="78">
        <f>R51/'סכום נכסי הקרן'!$C$42</f>
        <v>4.8722646002849722E-3</v>
      </c>
    </row>
    <row r="52" spans="2:21">
      <c r="B52" t="s">
        <v>419</v>
      </c>
      <c r="C52" t="s">
        <v>420</v>
      </c>
      <c r="D52" t="s">
        <v>100</v>
      </c>
      <c r="E52" t="s">
        <v>123</v>
      </c>
      <c r="F52" t="s">
        <v>406</v>
      </c>
      <c r="G52" t="s">
        <v>342</v>
      </c>
      <c r="H52" t="s">
        <v>387</v>
      </c>
      <c r="I52" t="s">
        <v>206</v>
      </c>
      <c r="J52"/>
      <c r="K52" s="77">
        <v>6</v>
      </c>
      <c r="L52" t="s">
        <v>102</v>
      </c>
      <c r="M52" s="78">
        <v>2.5000000000000001E-3</v>
      </c>
      <c r="N52" s="78">
        <v>3.0700000000000002E-2</v>
      </c>
      <c r="O52" s="77">
        <v>1714691.51</v>
      </c>
      <c r="P52" s="77">
        <v>92.21</v>
      </c>
      <c r="Q52" s="77">
        <v>0</v>
      </c>
      <c r="R52" s="77">
        <v>1581.1170413709999</v>
      </c>
      <c r="S52" s="78">
        <v>1.2999999999999999E-3</v>
      </c>
      <c r="T52" s="78">
        <f t="shared" si="2"/>
        <v>8.5024256502874585E-3</v>
      </c>
      <c r="U52" s="78">
        <f>R52/'סכום נכסי הקרן'!$C$42</f>
        <v>3.4165293486326711E-3</v>
      </c>
    </row>
    <row r="53" spans="2:21">
      <c r="B53" t="s">
        <v>421</v>
      </c>
      <c r="C53" t="s">
        <v>422</v>
      </c>
      <c r="D53" t="s">
        <v>100</v>
      </c>
      <c r="E53" t="s">
        <v>123</v>
      </c>
      <c r="F53" t="s">
        <v>406</v>
      </c>
      <c r="G53" t="s">
        <v>342</v>
      </c>
      <c r="H53" t="s">
        <v>387</v>
      </c>
      <c r="I53" t="s">
        <v>206</v>
      </c>
      <c r="J53"/>
      <c r="K53" s="77">
        <v>3.27</v>
      </c>
      <c r="L53" t="s">
        <v>102</v>
      </c>
      <c r="M53" s="78">
        <v>2.35E-2</v>
      </c>
      <c r="N53" s="78">
        <v>2.86E-2</v>
      </c>
      <c r="O53" s="77">
        <v>1441616.65</v>
      </c>
      <c r="P53" s="77">
        <v>110.9</v>
      </c>
      <c r="Q53" s="77">
        <v>38.185090000000002</v>
      </c>
      <c r="R53" s="77">
        <v>1636.9379548500001</v>
      </c>
      <c r="S53" s="78">
        <v>2E-3</v>
      </c>
      <c r="T53" s="78">
        <f t="shared" si="2"/>
        <v>8.8026015096120715E-3</v>
      </c>
      <c r="U53" s="78">
        <f>R53/'סכום נכסי הקרן'!$C$42</f>
        <v>3.5371490018135132E-3</v>
      </c>
    </row>
    <row r="54" spans="2:21">
      <c r="B54" t="s">
        <v>423</v>
      </c>
      <c r="C54" t="s">
        <v>424</v>
      </c>
      <c r="D54" t="s">
        <v>100</v>
      </c>
      <c r="E54" t="s">
        <v>123</v>
      </c>
      <c r="F54" t="s">
        <v>425</v>
      </c>
      <c r="G54" t="s">
        <v>342</v>
      </c>
      <c r="H54" t="s">
        <v>387</v>
      </c>
      <c r="I54" t="s">
        <v>206</v>
      </c>
      <c r="J54"/>
      <c r="K54" s="77">
        <v>2.98</v>
      </c>
      <c r="L54" t="s">
        <v>102</v>
      </c>
      <c r="M54" s="78">
        <v>1.4200000000000001E-2</v>
      </c>
      <c r="N54" s="78">
        <v>0.03</v>
      </c>
      <c r="O54" s="77">
        <v>629970.73</v>
      </c>
      <c r="P54" s="77">
        <v>107.02</v>
      </c>
      <c r="Q54" s="77">
        <v>0</v>
      </c>
      <c r="R54" s="77">
        <v>674.19467524599997</v>
      </c>
      <c r="S54" s="78">
        <v>6.9999999999999999E-4</v>
      </c>
      <c r="T54" s="78">
        <f t="shared" si="2"/>
        <v>3.6254685454078063E-3</v>
      </c>
      <c r="U54" s="78">
        <f>R54/'סכום נכסי הקרן'!$C$42</f>
        <v>1.4568218761797222E-3</v>
      </c>
    </row>
    <row r="55" spans="2:21">
      <c r="B55" t="s">
        <v>426</v>
      </c>
      <c r="C55" t="s">
        <v>427</v>
      </c>
      <c r="D55" t="s">
        <v>100</v>
      </c>
      <c r="E55" t="s">
        <v>123</v>
      </c>
      <c r="F55" t="s">
        <v>428</v>
      </c>
      <c r="G55" t="s">
        <v>342</v>
      </c>
      <c r="H55" t="s">
        <v>387</v>
      </c>
      <c r="I55" t="s">
        <v>206</v>
      </c>
      <c r="J55"/>
      <c r="K55" s="77">
        <v>0.97</v>
      </c>
      <c r="L55" t="s">
        <v>102</v>
      </c>
      <c r="M55" s="78">
        <v>0.04</v>
      </c>
      <c r="N55" s="78">
        <v>3.0099999999999998E-2</v>
      </c>
      <c r="O55" s="77">
        <v>8776.58</v>
      </c>
      <c r="P55" s="77">
        <v>112.25</v>
      </c>
      <c r="Q55" s="77">
        <v>0</v>
      </c>
      <c r="R55" s="77">
        <v>9.8517110500000005</v>
      </c>
      <c r="S55" s="78">
        <v>1E-4</v>
      </c>
      <c r="T55" s="78">
        <f t="shared" si="2"/>
        <v>5.2977381521426408E-5</v>
      </c>
      <c r="U55" s="78">
        <f>R55/'סכום נכסי הקרן'!$C$42</f>
        <v>2.1287899033323988E-5</v>
      </c>
    </row>
    <row r="56" spans="2:21">
      <c r="B56" t="s">
        <v>429</v>
      </c>
      <c r="C56" t="s">
        <v>430</v>
      </c>
      <c r="D56" t="s">
        <v>100</v>
      </c>
      <c r="E56" t="s">
        <v>123</v>
      </c>
      <c r="F56" t="s">
        <v>428</v>
      </c>
      <c r="G56" t="s">
        <v>342</v>
      </c>
      <c r="H56" t="s">
        <v>387</v>
      </c>
      <c r="I56" t="s">
        <v>206</v>
      </c>
      <c r="J56"/>
      <c r="K56" s="77">
        <v>4.28</v>
      </c>
      <c r="L56" t="s">
        <v>102</v>
      </c>
      <c r="M56" s="78">
        <v>3.5000000000000003E-2</v>
      </c>
      <c r="N56" s="78">
        <v>3.1199999999999999E-2</v>
      </c>
      <c r="O56" s="77">
        <v>478131.1</v>
      </c>
      <c r="P56" s="77">
        <v>115.14</v>
      </c>
      <c r="Q56" s="77">
        <v>0</v>
      </c>
      <c r="R56" s="77">
        <v>550.52014854000004</v>
      </c>
      <c r="S56" s="78">
        <v>5.0000000000000001E-4</v>
      </c>
      <c r="T56" s="78">
        <f t="shared" si="2"/>
        <v>2.9604112216056028E-3</v>
      </c>
      <c r="U56" s="78">
        <f>R56/'סכום נכסי הקרן'!$C$42</f>
        <v>1.1895819191662187E-3</v>
      </c>
    </row>
    <row r="57" spans="2:21">
      <c r="B57" t="s">
        <v>431</v>
      </c>
      <c r="C57" t="s">
        <v>432</v>
      </c>
      <c r="D57" t="s">
        <v>100</v>
      </c>
      <c r="E57" t="s">
        <v>123</v>
      </c>
      <c r="F57" t="s">
        <v>428</v>
      </c>
      <c r="G57" t="s">
        <v>342</v>
      </c>
      <c r="H57" t="s">
        <v>387</v>
      </c>
      <c r="I57" t="s">
        <v>206</v>
      </c>
      <c r="J57"/>
      <c r="K57" s="77">
        <v>6.83</v>
      </c>
      <c r="L57" t="s">
        <v>102</v>
      </c>
      <c r="M57" s="78">
        <v>2.5000000000000001E-2</v>
      </c>
      <c r="N57" s="78">
        <v>3.1800000000000002E-2</v>
      </c>
      <c r="O57" s="77">
        <v>835543.31</v>
      </c>
      <c r="P57" s="77">
        <v>106.56</v>
      </c>
      <c r="Q57" s="77">
        <v>0</v>
      </c>
      <c r="R57" s="77">
        <v>890.35495113599995</v>
      </c>
      <c r="S57" s="78">
        <v>1.2999999999999999E-3</v>
      </c>
      <c r="T57" s="78">
        <f t="shared" si="2"/>
        <v>4.7878661581150245E-3</v>
      </c>
      <c r="U57" s="78">
        <f>R57/'סכום נכסי הקרן'!$C$42</f>
        <v>1.9239080609863479E-3</v>
      </c>
    </row>
    <row r="58" spans="2:21">
      <c r="B58" t="s">
        <v>433</v>
      </c>
      <c r="C58" t="s">
        <v>434</v>
      </c>
      <c r="D58" t="s">
        <v>100</v>
      </c>
      <c r="E58" t="s">
        <v>123</v>
      </c>
      <c r="F58" t="s">
        <v>428</v>
      </c>
      <c r="G58" t="s">
        <v>342</v>
      </c>
      <c r="H58" t="s">
        <v>387</v>
      </c>
      <c r="I58" t="s">
        <v>206</v>
      </c>
      <c r="J58"/>
      <c r="K58" s="77">
        <v>2.93</v>
      </c>
      <c r="L58" t="s">
        <v>102</v>
      </c>
      <c r="M58" s="78">
        <v>0.04</v>
      </c>
      <c r="N58" s="78">
        <v>2.93E-2</v>
      </c>
      <c r="O58" s="77">
        <v>1534273.93</v>
      </c>
      <c r="P58" s="77">
        <v>115.78</v>
      </c>
      <c r="Q58" s="77">
        <v>0</v>
      </c>
      <c r="R58" s="77">
        <v>1776.382356154</v>
      </c>
      <c r="S58" s="78">
        <v>1.6000000000000001E-3</v>
      </c>
      <c r="T58" s="78">
        <f t="shared" si="2"/>
        <v>9.5524610224840909E-3</v>
      </c>
      <c r="U58" s="78">
        <f>R58/'סכום נכסי הקרן'!$C$42</f>
        <v>3.8384650189658702E-3</v>
      </c>
    </row>
    <row r="59" spans="2:21">
      <c r="B59" t="s">
        <v>435</v>
      </c>
      <c r="C59" t="s">
        <v>436</v>
      </c>
      <c r="D59" t="s">
        <v>100</v>
      </c>
      <c r="E59" t="s">
        <v>123</v>
      </c>
      <c r="F59" t="s">
        <v>437</v>
      </c>
      <c r="G59" t="s">
        <v>342</v>
      </c>
      <c r="H59" t="s">
        <v>387</v>
      </c>
      <c r="I59" t="s">
        <v>206</v>
      </c>
      <c r="J59"/>
      <c r="K59" s="77">
        <v>2.62</v>
      </c>
      <c r="L59" t="s">
        <v>102</v>
      </c>
      <c r="M59" s="78">
        <v>2.3400000000000001E-2</v>
      </c>
      <c r="N59" s="78">
        <v>3.1600000000000003E-2</v>
      </c>
      <c r="O59" s="77">
        <v>1040495.11</v>
      </c>
      <c r="P59" s="77">
        <v>110.3</v>
      </c>
      <c r="Q59" s="77">
        <v>0</v>
      </c>
      <c r="R59" s="77">
        <v>1147.66610633</v>
      </c>
      <c r="S59" s="78">
        <v>4.0000000000000002E-4</v>
      </c>
      <c r="T59" s="78">
        <f t="shared" si="2"/>
        <v>6.1715518112210911E-3</v>
      </c>
      <c r="U59" s="78">
        <f>R59/'סכום נכסי הקרן'!$C$42</f>
        <v>2.47991440994619E-3</v>
      </c>
    </row>
    <row r="60" spans="2:21">
      <c r="B60" t="s">
        <v>438</v>
      </c>
      <c r="C60" t="s">
        <v>439</v>
      </c>
      <c r="D60" t="s">
        <v>100</v>
      </c>
      <c r="E60" t="s">
        <v>123</v>
      </c>
      <c r="F60" t="s">
        <v>440</v>
      </c>
      <c r="G60" t="s">
        <v>342</v>
      </c>
      <c r="H60" t="s">
        <v>395</v>
      </c>
      <c r="I60" t="s">
        <v>149</v>
      </c>
      <c r="J60"/>
      <c r="K60" s="77">
        <v>2.5299999999999998</v>
      </c>
      <c r="L60" t="s">
        <v>102</v>
      </c>
      <c r="M60" s="78">
        <v>3.2000000000000001E-2</v>
      </c>
      <c r="N60" s="78">
        <v>3.0200000000000001E-2</v>
      </c>
      <c r="O60" s="77">
        <v>1367366.29</v>
      </c>
      <c r="P60" s="77">
        <v>112.5</v>
      </c>
      <c r="Q60" s="77">
        <v>0</v>
      </c>
      <c r="R60" s="77">
        <v>1538.2870762499999</v>
      </c>
      <c r="S60" s="78">
        <v>1E-3</v>
      </c>
      <c r="T60" s="78">
        <f t="shared" si="2"/>
        <v>8.2721083590830448E-3</v>
      </c>
      <c r="U60" s="78">
        <f>R60/'סכום נכסי הקרן'!$C$42</f>
        <v>3.3239809610003893E-3</v>
      </c>
    </row>
    <row r="61" spans="2:21">
      <c r="B61" t="s">
        <v>441</v>
      </c>
      <c r="C61" t="s">
        <v>442</v>
      </c>
      <c r="D61" t="s">
        <v>100</v>
      </c>
      <c r="E61" t="s">
        <v>123</v>
      </c>
      <c r="F61" t="s">
        <v>440</v>
      </c>
      <c r="G61" t="s">
        <v>342</v>
      </c>
      <c r="H61" t="s">
        <v>395</v>
      </c>
      <c r="I61" t="s">
        <v>149</v>
      </c>
      <c r="J61"/>
      <c r="K61" s="77">
        <v>4.3</v>
      </c>
      <c r="L61" t="s">
        <v>102</v>
      </c>
      <c r="M61" s="78">
        <v>1.14E-2</v>
      </c>
      <c r="N61" s="78">
        <v>3.15E-2</v>
      </c>
      <c r="O61" s="77">
        <v>1489715.17</v>
      </c>
      <c r="P61" s="77">
        <v>100.96</v>
      </c>
      <c r="Q61" s="77">
        <v>18.624009999999998</v>
      </c>
      <c r="R61" s="77">
        <v>1522.6404456319999</v>
      </c>
      <c r="S61" s="78">
        <v>5.9999999999999995E-4</v>
      </c>
      <c r="T61" s="78">
        <f t="shared" si="2"/>
        <v>8.1879689120806249E-3</v>
      </c>
      <c r="U61" s="78">
        <f>R61/'סכום נכסי הקרן'!$C$42</f>
        <v>3.2901712104791638E-3</v>
      </c>
    </row>
    <row r="62" spans="2:21">
      <c r="B62" t="s">
        <v>443</v>
      </c>
      <c r="C62" t="s">
        <v>444</v>
      </c>
      <c r="D62" t="s">
        <v>100</v>
      </c>
      <c r="E62" t="s">
        <v>123</v>
      </c>
      <c r="F62" t="s">
        <v>440</v>
      </c>
      <c r="G62" t="s">
        <v>342</v>
      </c>
      <c r="H62" t="s">
        <v>395</v>
      </c>
      <c r="I62" t="s">
        <v>149</v>
      </c>
      <c r="J62"/>
      <c r="K62" s="77">
        <v>6.5</v>
      </c>
      <c r="L62" t="s">
        <v>102</v>
      </c>
      <c r="M62" s="78">
        <v>9.1999999999999998E-3</v>
      </c>
      <c r="N62" s="78">
        <v>3.32E-2</v>
      </c>
      <c r="O62" s="77">
        <v>2122972.1800000002</v>
      </c>
      <c r="P62" s="77">
        <v>96.51</v>
      </c>
      <c r="Q62" s="77">
        <v>0</v>
      </c>
      <c r="R62" s="77">
        <v>2048.880450918</v>
      </c>
      <c r="S62" s="78">
        <v>1.1000000000000001E-3</v>
      </c>
      <c r="T62" s="78">
        <f t="shared" si="2"/>
        <v>1.1017814143064523E-2</v>
      </c>
      <c r="U62" s="78">
        <f>R62/'סכום נכסי הקרן'!$C$42</f>
        <v>4.4272878030150609E-3</v>
      </c>
    </row>
    <row r="63" spans="2:21">
      <c r="B63" t="s">
        <v>445</v>
      </c>
      <c r="C63" t="s">
        <v>446</v>
      </c>
      <c r="D63" t="s">
        <v>100</v>
      </c>
      <c r="E63" t="s">
        <v>123</v>
      </c>
      <c r="F63" t="s">
        <v>437</v>
      </c>
      <c r="G63" t="s">
        <v>342</v>
      </c>
      <c r="H63" t="s">
        <v>387</v>
      </c>
      <c r="I63" t="s">
        <v>206</v>
      </c>
      <c r="J63"/>
      <c r="K63" s="77">
        <v>5.9</v>
      </c>
      <c r="L63" t="s">
        <v>102</v>
      </c>
      <c r="M63" s="78">
        <v>6.4999999999999997E-3</v>
      </c>
      <c r="N63" s="78">
        <v>3.15E-2</v>
      </c>
      <c r="O63" s="77">
        <v>3009468.53</v>
      </c>
      <c r="P63" s="77">
        <v>95.32</v>
      </c>
      <c r="Q63" s="77">
        <v>0</v>
      </c>
      <c r="R63" s="77">
        <v>2868.6254027959999</v>
      </c>
      <c r="S63" s="78">
        <v>1.2999999999999999E-3</v>
      </c>
      <c r="T63" s="78">
        <f t="shared" si="2"/>
        <v>1.5425976425280883E-2</v>
      </c>
      <c r="U63" s="78">
        <f>R63/'סכום נכסי הקרן'!$C$42</f>
        <v>6.1986194711983146E-3</v>
      </c>
    </row>
    <row r="64" spans="2:21">
      <c r="B64" t="s">
        <v>447</v>
      </c>
      <c r="C64" t="s">
        <v>448</v>
      </c>
      <c r="D64" t="s">
        <v>100</v>
      </c>
      <c r="E64" t="s">
        <v>123</v>
      </c>
      <c r="F64" t="s">
        <v>437</v>
      </c>
      <c r="G64" t="s">
        <v>342</v>
      </c>
      <c r="H64" t="s">
        <v>387</v>
      </c>
      <c r="I64" t="s">
        <v>206</v>
      </c>
      <c r="J64"/>
      <c r="K64" s="77">
        <v>8.82</v>
      </c>
      <c r="L64" t="s">
        <v>102</v>
      </c>
      <c r="M64" s="78">
        <v>2.64E-2</v>
      </c>
      <c r="N64" s="78">
        <v>2.9499999999999998E-2</v>
      </c>
      <c r="O64" s="77">
        <v>131790.72</v>
      </c>
      <c r="P64" s="77">
        <v>99.52</v>
      </c>
      <c r="Q64" s="77">
        <v>0</v>
      </c>
      <c r="R64" s="77">
        <v>131.158124544</v>
      </c>
      <c r="S64" s="78">
        <v>4.0000000000000002E-4</v>
      </c>
      <c r="T64" s="78">
        <f t="shared" si="2"/>
        <v>7.053002233152431E-4</v>
      </c>
      <c r="U64" s="78">
        <f>R64/'סכום נכסי הקרן'!$C$42</f>
        <v>2.8341075966624137E-4</v>
      </c>
    </row>
    <row r="65" spans="2:21">
      <c r="B65" t="s">
        <v>449</v>
      </c>
      <c r="C65" t="s">
        <v>450</v>
      </c>
      <c r="D65" t="s">
        <v>100</v>
      </c>
      <c r="E65" t="s">
        <v>123</v>
      </c>
      <c r="F65" t="s">
        <v>451</v>
      </c>
      <c r="G65" t="s">
        <v>342</v>
      </c>
      <c r="H65" t="s">
        <v>395</v>
      </c>
      <c r="I65" t="s">
        <v>149</v>
      </c>
      <c r="J65"/>
      <c r="K65" s="77">
        <v>2.2599999999999998</v>
      </c>
      <c r="L65" t="s">
        <v>102</v>
      </c>
      <c r="M65" s="78">
        <v>1.34E-2</v>
      </c>
      <c r="N65" s="78">
        <v>2.9600000000000001E-2</v>
      </c>
      <c r="O65" s="77">
        <v>323203.99</v>
      </c>
      <c r="P65" s="77">
        <v>109.14</v>
      </c>
      <c r="Q65" s="77">
        <v>0</v>
      </c>
      <c r="R65" s="77">
        <v>352.74483468599999</v>
      </c>
      <c r="S65" s="78">
        <v>5.9999999999999995E-4</v>
      </c>
      <c r="T65" s="78">
        <f t="shared" si="2"/>
        <v>1.8968783789971902E-3</v>
      </c>
      <c r="U65" s="78">
        <f>R65/'סכום נכסי הקרן'!$C$42</f>
        <v>7.622225608537441E-4</v>
      </c>
    </row>
    <row r="66" spans="2:21">
      <c r="B66" t="s">
        <v>452</v>
      </c>
      <c r="C66" t="s">
        <v>453</v>
      </c>
      <c r="D66" t="s">
        <v>100</v>
      </c>
      <c r="E66" t="s">
        <v>123</v>
      </c>
      <c r="F66" t="s">
        <v>451</v>
      </c>
      <c r="G66" t="s">
        <v>342</v>
      </c>
      <c r="H66" t="s">
        <v>387</v>
      </c>
      <c r="I66" t="s">
        <v>206</v>
      </c>
      <c r="J66"/>
      <c r="K66" s="77">
        <v>3.59</v>
      </c>
      <c r="L66" t="s">
        <v>102</v>
      </c>
      <c r="M66" s="78">
        <v>1.8200000000000001E-2</v>
      </c>
      <c r="N66" s="78">
        <v>2.9600000000000001E-2</v>
      </c>
      <c r="O66" s="77">
        <v>869198.83</v>
      </c>
      <c r="P66" s="77">
        <v>107.72</v>
      </c>
      <c r="Q66" s="77">
        <v>0</v>
      </c>
      <c r="R66" s="77">
        <v>936.300979676</v>
      </c>
      <c r="S66" s="78">
        <v>2.3E-3</v>
      </c>
      <c r="T66" s="78">
        <f t="shared" si="2"/>
        <v>5.0349400187879806E-3</v>
      </c>
      <c r="U66" s="78">
        <f>R66/'סכום נכסי הקרן'!$C$42</f>
        <v>2.0231897402375621E-3</v>
      </c>
    </row>
    <row r="67" spans="2:21">
      <c r="B67" t="s">
        <v>454</v>
      </c>
      <c r="C67" t="s">
        <v>455</v>
      </c>
      <c r="D67" t="s">
        <v>100</v>
      </c>
      <c r="E67" t="s">
        <v>123</v>
      </c>
      <c r="F67" t="s">
        <v>451</v>
      </c>
      <c r="G67" t="s">
        <v>342</v>
      </c>
      <c r="H67" t="s">
        <v>387</v>
      </c>
      <c r="I67" t="s">
        <v>206</v>
      </c>
      <c r="J67"/>
      <c r="K67" s="77">
        <v>2.0299999999999998</v>
      </c>
      <c r="L67" t="s">
        <v>102</v>
      </c>
      <c r="M67" s="78">
        <v>2E-3</v>
      </c>
      <c r="N67" s="78">
        <v>2.9399999999999999E-2</v>
      </c>
      <c r="O67" s="77">
        <v>693974.91</v>
      </c>
      <c r="P67" s="77">
        <v>104.5</v>
      </c>
      <c r="Q67" s="77">
        <v>0</v>
      </c>
      <c r="R67" s="77">
        <v>725.20378095000001</v>
      </c>
      <c r="S67" s="78">
        <v>2.0999999999999999E-3</v>
      </c>
      <c r="T67" s="78">
        <f t="shared" si="2"/>
        <v>3.8997690034939759E-3</v>
      </c>
      <c r="U67" s="78">
        <f>R67/'סכום נכסי הקרן'!$C$42</f>
        <v>1.56704401794736E-3</v>
      </c>
    </row>
    <row r="68" spans="2:21">
      <c r="B68" t="s">
        <v>456</v>
      </c>
      <c r="C68" t="s">
        <v>457</v>
      </c>
      <c r="D68" t="s">
        <v>100</v>
      </c>
      <c r="E68" t="s">
        <v>123</v>
      </c>
      <c r="F68" t="s">
        <v>458</v>
      </c>
      <c r="G68" t="s">
        <v>459</v>
      </c>
      <c r="H68" t="s">
        <v>395</v>
      </c>
      <c r="I68" t="s">
        <v>149</v>
      </c>
      <c r="J68"/>
      <c r="K68" s="77">
        <v>5.29</v>
      </c>
      <c r="L68" t="s">
        <v>102</v>
      </c>
      <c r="M68" s="78">
        <v>4.4000000000000003E-3</v>
      </c>
      <c r="N68" s="78">
        <v>2.75E-2</v>
      </c>
      <c r="O68" s="77">
        <v>479161.94</v>
      </c>
      <c r="P68" s="77">
        <v>98.69</v>
      </c>
      <c r="Q68" s="77">
        <v>0</v>
      </c>
      <c r="R68" s="77">
        <v>472.88491858600003</v>
      </c>
      <c r="S68" s="78">
        <v>5.9999999999999995E-4</v>
      </c>
      <c r="T68" s="78">
        <f t="shared" si="2"/>
        <v>2.5429293064435934E-3</v>
      </c>
      <c r="U68" s="78">
        <f>R68/'סכום נכסי הקרן'!$C$42</f>
        <v>1.0218251784029336E-3</v>
      </c>
    </row>
    <row r="69" spans="2:21">
      <c r="B69" t="s">
        <v>460</v>
      </c>
      <c r="C69" t="s">
        <v>461</v>
      </c>
      <c r="D69" t="s">
        <v>100</v>
      </c>
      <c r="E69" t="s">
        <v>123</v>
      </c>
      <c r="F69" t="s">
        <v>462</v>
      </c>
      <c r="G69" t="s">
        <v>342</v>
      </c>
      <c r="H69" t="s">
        <v>395</v>
      </c>
      <c r="I69" t="s">
        <v>149</v>
      </c>
      <c r="J69"/>
      <c r="K69" s="77">
        <v>3.07</v>
      </c>
      <c r="L69" t="s">
        <v>102</v>
      </c>
      <c r="M69" s="78">
        <v>1.5800000000000002E-2</v>
      </c>
      <c r="N69" s="78">
        <v>2.92E-2</v>
      </c>
      <c r="O69" s="77">
        <v>867921.47</v>
      </c>
      <c r="P69" s="77">
        <v>108.57</v>
      </c>
      <c r="Q69" s="77">
        <v>0</v>
      </c>
      <c r="R69" s="77">
        <v>942.30233997899995</v>
      </c>
      <c r="S69" s="78">
        <v>1.9E-3</v>
      </c>
      <c r="T69" s="78">
        <f t="shared" si="2"/>
        <v>5.0672122152425831E-3</v>
      </c>
      <c r="U69" s="78">
        <f>R69/'סכום נכסי הקרן'!$C$42</f>
        <v>2.0361576756088356E-3</v>
      </c>
    </row>
    <row r="70" spans="2:21">
      <c r="B70" t="s">
        <v>463</v>
      </c>
      <c r="C70" t="s">
        <v>464</v>
      </c>
      <c r="D70" t="s">
        <v>100</v>
      </c>
      <c r="E70" t="s">
        <v>123</v>
      </c>
      <c r="F70" t="s">
        <v>462</v>
      </c>
      <c r="G70" t="s">
        <v>342</v>
      </c>
      <c r="H70" t="s">
        <v>395</v>
      </c>
      <c r="I70" t="s">
        <v>149</v>
      </c>
      <c r="J70"/>
      <c r="K70" s="77">
        <v>5.5</v>
      </c>
      <c r="L70" t="s">
        <v>102</v>
      </c>
      <c r="M70" s="78">
        <v>8.3999999999999995E-3</v>
      </c>
      <c r="N70" s="78">
        <v>3.0300000000000001E-2</v>
      </c>
      <c r="O70" s="77">
        <v>698505</v>
      </c>
      <c r="P70" s="77">
        <v>98.55</v>
      </c>
      <c r="Q70" s="77">
        <v>0</v>
      </c>
      <c r="R70" s="77">
        <v>688.37667750000003</v>
      </c>
      <c r="S70" s="78">
        <v>1.6000000000000001E-3</v>
      </c>
      <c r="T70" s="78">
        <f t="shared" si="2"/>
        <v>3.7017319823209193E-3</v>
      </c>
      <c r="U70" s="78">
        <f>R70/'סכום נכסי הקרן'!$C$42</f>
        <v>1.4874668098913669E-3</v>
      </c>
    </row>
    <row r="71" spans="2:21">
      <c r="B71" t="s">
        <v>465</v>
      </c>
      <c r="C71" t="s">
        <v>466</v>
      </c>
      <c r="D71" t="s">
        <v>100</v>
      </c>
      <c r="E71" t="s">
        <v>123</v>
      </c>
      <c r="F71" t="s">
        <v>326</v>
      </c>
      <c r="G71" t="s">
        <v>327</v>
      </c>
      <c r="H71" t="s">
        <v>387</v>
      </c>
      <c r="I71" t="s">
        <v>206</v>
      </c>
      <c r="J71"/>
      <c r="K71" s="77">
        <v>1.4</v>
      </c>
      <c r="L71" t="s">
        <v>102</v>
      </c>
      <c r="M71" s="78">
        <v>2.4199999999999999E-2</v>
      </c>
      <c r="N71" s="78">
        <v>3.56E-2</v>
      </c>
      <c r="O71" s="77">
        <v>12.37</v>
      </c>
      <c r="P71" s="77">
        <v>5556939</v>
      </c>
      <c r="Q71" s="77">
        <v>0</v>
      </c>
      <c r="R71" s="77">
        <v>687.39335430000006</v>
      </c>
      <c r="S71" s="78">
        <v>4.0000000000000002E-4</v>
      </c>
      <c r="T71" s="78">
        <f t="shared" si="2"/>
        <v>3.6964441812414031E-3</v>
      </c>
      <c r="U71" s="78">
        <f>R71/'סכום נכסי הקרן'!$C$42</f>
        <v>1.4853420130015184E-3</v>
      </c>
    </row>
    <row r="72" spans="2:21">
      <c r="B72" t="s">
        <v>467</v>
      </c>
      <c r="C72" t="s">
        <v>468</v>
      </c>
      <c r="D72" t="s">
        <v>100</v>
      </c>
      <c r="E72" t="s">
        <v>123</v>
      </c>
      <c r="F72" t="s">
        <v>326</v>
      </c>
      <c r="G72" t="s">
        <v>327</v>
      </c>
      <c r="H72" t="s">
        <v>387</v>
      </c>
      <c r="I72" t="s">
        <v>206</v>
      </c>
      <c r="J72"/>
      <c r="K72" s="77">
        <v>1.01</v>
      </c>
      <c r="L72" t="s">
        <v>102</v>
      </c>
      <c r="M72" s="78">
        <v>1.95E-2</v>
      </c>
      <c r="N72" s="78">
        <v>3.56E-2</v>
      </c>
      <c r="O72" s="77">
        <v>3.04</v>
      </c>
      <c r="P72" s="77">
        <v>5397000</v>
      </c>
      <c r="Q72" s="77">
        <v>6.0323599999999997</v>
      </c>
      <c r="R72" s="77">
        <v>170.10115999999999</v>
      </c>
      <c r="S72" s="78">
        <v>1E-4</v>
      </c>
      <c r="T72" s="78">
        <f t="shared" si="2"/>
        <v>9.1471562704401445E-4</v>
      </c>
      <c r="U72" s="78">
        <f>R72/'סכום נכסי הקרן'!$C$42</f>
        <v>3.6756014271564416E-4</v>
      </c>
    </row>
    <row r="73" spans="2:21">
      <c r="B73" t="s">
        <v>469</v>
      </c>
      <c r="C73" t="s">
        <v>470</v>
      </c>
      <c r="D73" t="s">
        <v>100</v>
      </c>
      <c r="E73" t="s">
        <v>123</v>
      </c>
      <c r="F73" t="s">
        <v>326</v>
      </c>
      <c r="G73" t="s">
        <v>327</v>
      </c>
      <c r="H73" t="s">
        <v>395</v>
      </c>
      <c r="I73" t="s">
        <v>149</v>
      </c>
      <c r="J73"/>
      <c r="K73" s="77">
        <v>4.34</v>
      </c>
      <c r="L73" t="s">
        <v>102</v>
      </c>
      <c r="M73" s="78">
        <v>1.4999999999999999E-2</v>
      </c>
      <c r="N73" s="78">
        <v>3.7600000000000001E-2</v>
      </c>
      <c r="O73" s="77">
        <v>10.46</v>
      </c>
      <c r="P73" s="77">
        <v>4910638</v>
      </c>
      <c r="Q73" s="77">
        <v>0</v>
      </c>
      <c r="R73" s="77">
        <v>513.65273479999996</v>
      </c>
      <c r="S73" s="78">
        <v>4.0000000000000002E-4</v>
      </c>
      <c r="T73" s="78">
        <f t="shared" si="2"/>
        <v>2.7621574326445208E-3</v>
      </c>
      <c r="U73" s="78">
        <f>R73/'סכום נכסי הקרן'!$C$42</f>
        <v>1.1099176073188972E-3</v>
      </c>
    </row>
    <row r="74" spans="2:21">
      <c r="B74" t="s">
        <v>471</v>
      </c>
      <c r="C74" t="s">
        <v>472</v>
      </c>
      <c r="D74" t="s">
        <v>100</v>
      </c>
      <c r="E74" t="s">
        <v>123</v>
      </c>
      <c r="F74" t="s">
        <v>326</v>
      </c>
      <c r="G74" t="s">
        <v>327</v>
      </c>
      <c r="H74" t="s">
        <v>387</v>
      </c>
      <c r="I74" t="s">
        <v>206</v>
      </c>
      <c r="J74"/>
      <c r="K74" s="77">
        <v>4.5199999999999996</v>
      </c>
      <c r="L74" t="s">
        <v>102</v>
      </c>
      <c r="M74" s="78">
        <v>2.7799999999999998E-2</v>
      </c>
      <c r="N74" s="78">
        <v>3.3399999999999999E-2</v>
      </c>
      <c r="O74" s="77">
        <v>3.22</v>
      </c>
      <c r="P74" s="77">
        <v>5460000</v>
      </c>
      <c r="Q74" s="77">
        <v>0</v>
      </c>
      <c r="R74" s="77">
        <v>175.81200000000001</v>
      </c>
      <c r="S74" s="78">
        <v>0</v>
      </c>
      <c r="T74" s="78">
        <f t="shared" si="2"/>
        <v>9.4542555630932961E-4</v>
      </c>
      <c r="U74" s="78">
        <f>R74/'סכום נכסי הקרן'!$C$42</f>
        <v>3.7990031232663457E-4</v>
      </c>
    </row>
    <row r="75" spans="2:21">
      <c r="B75" t="s">
        <v>473</v>
      </c>
      <c r="C75" t="s">
        <v>474</v>
      </c>
      <c r="D75" t="s">
        <v>100</v>
      </c>
      <c r="E75" t="s">
        <v>123</v>
      </c>
      <c r="F75" t="s">
        <v>345</v>
      </c>
      <c r="G75" t="s">
        <v>327</v>
      </c>
      <c r="H75" t="s">
        <v>395</v>
      </c>
      <c r="I75" t="s">
        <v>149</v>
      </c>
      <c r="J75"/>
      <c r="K75" s="77">
        <v>2.56</v>
      </c>
      <c r="L75" t="s">
        <v>102</v>
      </c>
      <c r="M75" s="78">
        <v>2.5899999999999999E-2</v>
      </c>
      <c r="N75" s="78">
        <v>3.6600000000000001E-2</v>
      </c>
      <c r="O75" s="77">
        <v>16.02</v>
      </c>
      <c r="P75" s="77">
        <v>5459551</v>
      </c>
      <c r="Q75" s="77">
        <v>0</v>
      </c>
      <c r="R75" s="77">
        <v>874.62007019999999</v>
      </c>
      <c r="S75" s="78">
        <v>8.0000000000000004E-4</v>
      </c>
      <c r="T75" s="78">
        <f t="shared" si="2"/>
        <v>4.7032521467712087E-3</v>
      </c>
      <c r="U75" s="78">
        <f>R75/'סכום נכסי הקרן'!$C$42</f>
        <v>1.8899076162953781E-3</v>
      </c>
    </row>
    <row r="76" spans="2:21">
      <c r="B76" t="s">
        <v>475</v>
      </c>
      <c r="C76" t="s">
        <v>476</v>
      </c>
      <c r="D76" t="s">
        <v>100</v>
      </c>
      <c r="E76" t="s">
        <v>123</v>
      </c>
      <c r="F76" t="s">
        <v>345</v>
      </c>
      <c r="G76" t="s">
        <v>327</v>
      </c>
      <c r="H76" t="s">
        <v>395</v>
      </c>
      <c r="I76" t="s">
        <v>149</v>
      </c>
      <c r="J76"/>
      <c r="K76" s="77">
        <v>2.8</v>
      </c>
      <c r="L76" t="s">
        <v>102</v>
      </c>
      <c r="M76" s="78">
        <v>2.9700000000000001E-2</v>
      </c>
      <c r="N76" s="78">
        <v>2.9100000000000001E-2</v>
      </c>
      <c r="O76" s="77">
        <v>6.33</v>
      </c>
      <c r="P76" s="77">
        <v>5593655</v>
      </c>
      <c r="Q76" s="77">
        <v>0</v>
      </c>
      <c r="R76" s="77">
        <v>354.07836150000003</v>
      </c>
      <c r="S76" s="78">
        <v>5.0000000000000001E-4</v>
      </c>
      <c r="T76" s="78">
        <f t="shared" ref="T76:T139" si="4">R76/$R$11</f>
        <v>1.9040493930916741E-3</v>
      </c>
      <c r="U76" s="78">
        <f>R76/'סכום נכסי הקרן'!$C$42</f>
        <v>7.6510408915178151E-4</v>
      </c>
    </row>
    <row r="77" spans="2:21">
      <c r="B77" t="s">
        <v>477</v>
      </c>
      <c r="C77" t="s">
        <v>478</v>
      </c>
      <c r="D77" t="s">
        <v>100</v>
      </c>
      <c r="E77" t="s">
        <v>123</v>
      </c>
      <c r="F77" t="s">
        <v>345</v>
      </c>
      <c r="G77" t="s">
        <v>327</v>
      </c>
      <c r="H77" t="s">
        <v>395</v>
      </c>
      <c r="I77" t="s">
        <v>149</v>
      </c>
      <c r="J77"/>
      <c r="K77" s="77">
        <v>4.37</v>
      </c>
      <c r="L77" t="s">
        <v>102</v>
      </c>
      <c r="M77" s="78">
        <v>8.3999999999999995E-3</v>
      </c>
      <c r="N77" s="78">
        <v>3.4500000000000003E-2</v>
      </c>
      <c r="O77" s="77">
        <v>4.0999999999999996</v>
      </c>
      <c r="P77" s="77">
        <v>4859428</v>
      </c>
      <c r="Q77" s="77">
        <v>0</v>
      </c>
      <c r="R77" s="77">
        <v>199.236548</v>
      </c>
      <c r="S77" s="78">
        <v>5.0000000000000001E-4</v>
      </c>
      <c r="T77" s="78">
        <f t="shared" si="4"/>
        <v>1.0713906003574866E-3</v>
      </c>
      <c r="U77" s="78">
        <f>R77/'סכום נכסי הקרן'!$C$42</f>
        <v>4.3051684078493227E-4</v>
      </c>
    </row>
    <row r="78" spans="2:21">
      <c r="B78" t="s">
        <v>479</v>
      </c>
      <c r="C78" t="s">
        <v>480</v>
      </c>
      <c r="D78" t="s">
        <v>100</v>
      </c>
      <c r="E78" t="s">
        <v>123</v>
      </c>
      <c r="F78" t="s">
        <v>345</v>
      </c>
      <c r="G78" t="s">
        <v>327</v>
      </c>
      <c r="H78" t="s">
        <v>395</v>
      </c>
      <c r="I78" t="s">
        <v>149</v>
      </c>
      <c r="J78"/>
      <c r="K78" s="77">
        <v>4.74</v>
      </c>
      <c r="L78" t="s">
        <v>102</v>
      </c>
      <c r="M78" s="78">
        <v>3.09E-2</v>
      </c>
      <c r="N78" s="78">
        <v>3.5200000000000002E-2</v>
      </c>
      <c r="O78" s="77">
        <v>9.75</v>
      </c>
      <c r="P78" s="77">
        <v>5195474</v>
      </c>
      <c r="Q78" s="77">
        <v>0</v>
      </c>
      <c r="R78" s="77">
        <v>506.55871500000001</v>
      </c>
      <c r="S78" s="78">
        <v>5.0000000000000001E-4</v>
      </c>
      <c r="T78" s="78">
        <f t="shared" si="4"/>
        <v>2.7240094813335502E-3</v>
      </c>
      <c r="U78" s="78">
        <f>R78/'סכום נכסי הקרן'!$C$42</f>
        <v>1.0945886176158548E-3</v>
      </c>
    </row>
    <row r="79" spans="2:21">
      <c r="B79" t="s">
        <v>481</v>
      </c>
      <c r="C79" t="s">
        <v>482</v>
      </c>
      <c r="D79" t="s">
        <v>100</v>
      </c>
      <c r="E79" t="s">
        <v>123</v>
      </c>
      <c r="F79" t="s">
        <v>345</v>
      </c>
      <c r="G79" t="s">
        <v>327</v>
      </c>
      <c r="H79" t="s">
        <v>395</v>
      </c>
      <c r="I79" t="s">
        <v>149</v>
      </c>
      <c r="J79"/>
      <c r="K79" s="77">
        <v>0.25</v>
      </c>
      <c r="L79" t="s">
        <v>102</v>
      </c>
      <c r="M79" s="78">
        <v>1.5900000000000001E-2</v>
      </c>
      <c r="N79" s="78">
        <v>6.3100000000000003E-2</v>
      </c>
      <c r="O79" s="77">
        <v>9.89</v>
      </c>
      <c r="P79" s="77">
        <v>5566402</v>
      </c>
      <c r="Q79" s="77">
        <v>0</v>
      </c>
      <c r="R79" s="77">
        <v>550.51715779999995</v>
      </c>
      <c r="S79" s="78">
        <v>0</v>
      </c>
      <c r="T79" s="78">
        <f t="shared" si="4"/>
        <v>2.9603951389603434E-3</v>
      </c>
      <c r="U79" s="78">
        <f>R79/'סכום נכסי הקרן'!$C$42</f>
        <v>1.1895754566775369E-3</v>
      </c>
    </row>
    <row r="80" spans="2:21">
      <c r="B80" t="s">
        <v>483</v>
      </c>
      <c r="C80" t="s">
        <v>484</v>
      </c>
      <c r="D80" t="s">
        <v>100</v>
      </c>
      <c r="E80" t="s">
        <v>123</v>
      </c>
      <c r="F80" t="s">
        <v>345</v>
      </c>
      <c r="G80" t="s">
        <v>327</v>
      </c>
      <c r="H80" t="s">
        <v>395</v>
      </c>
      <c r="I80" t="s">
        <v>149</v>
      </c>
      <c r="J80"/>
      <c r="K80" s="77">
        <v>1.49</v>
      </c>
      <c r="L80" t="s">
        <v>102</v>
      </c>
      <c r="M80" s="78">
        <v>2.0199999999999999E-2</v>
      </c>
      <c r="N80" s="78">
        <v>3.3799999999999997E-2</v>
      </c>
      <c r="O80" s="77">
        <v>7.25</v>
      </c>
      <c r="P80" s="77">
        <v>5510000</v>
      </c>
      <c r="Q80" s="77">
        <v>0</v>
      </c>
      <c r="R80" s="77">
        <v>399.47500000000002</v>
      </c>
      <c r="S80" s="78">
        <v>2.9999999999999997E-4</v>
      </c>
      <c r="T80" s="78">
        <f t="shared" si="4"/>
        <v>2.1481689196793702E-3</v>
      </c>
      <c r="U80" s="78">
        <f>R80/'סכום נכסי הקרן'!$C$42</f>
        <v>8.6319862845927661E-4</v>
      </c>
    </row>
    <row r="81" spans="2:21">
      <c r="B81" t="s">
        <v>485</v>
      </c>
      <c r="C81" t="s">
        <v>486</v>
      </c>
      <c r="D81" t="s">
        <v>100</v>
      </c>
      <c r="E81" t="s">
        <v>123</v>
      </c>
      <c r="F81" t="s">
        <v>487</v>
      </c>
      <c r="G81" t="s">
        <v>127</v>
      </c>
      <c r="H81" t="s">
        <v>387</v>
      </c>
      <c r="I81" t="s">
        <v>206</v>
      </c>
      <c r="J81"/>
      <c r="K81" s="77">
        <v>1.45</v>
      </c>
      <c r="L81" t="s">
        <v>102</v>
      </c>
      <c r="M81" s="78">
        <v>1.7999999999999999E-2</v>
      </c>
      <c r="N81" s="78">
        <v>3.2300000000000002E-2</v>
      </c>
      <c r="O81" s="77">
        <v>491716.59</v>
      </c>
      <c r="P81" s="77">
        <v>109.59</v>
      </c>
      <c r="Q81" s="77">
        <v>0</v>
      </c>
      <c r="R81" s="77">
        <v>538.87221098099997</v>
      </c>
      <c r="S81" s="78">
        <v>5.0000000000000001E-4</v>
      </c>
      <c r="T81" s="78">
        <f t="shared" si="4"/>
        <v>2.897774667521843E-3</v>
      </c>
      <c r="U81" s="78">
        <f>R81/'סכום נכסי הקרן'!$C$42</f>
        <v>1.1644126752202693E-3</v>
      </c>
    </row>
    <row r="82" spans="2:21">
      <c r="B82" t="s">
        <v>488</v>
      </c>
      <c r="C82" t="s">
        <v>489</v>
      </c>
      <c r="D82" t="s">
        <v>100</v>
      </c>
      <c r="E82" t="s">
        <v>123</v>
      </c>
      <c r="F82" t="s">
        <v>487</v>
      </c>
      <c r="G82" t="s">
        <v>127</v>
      </c>
      <c r="H82" t="s">
        <v>387</v>
      </c>
      <c r="I82" t="s">
        <v>206</v>
      </c>
      <c r="J82"/>
      <c r="K82" s="77">
        <v>3.95</v>
      </c>
      <c r="L82" t="s">
        <v>102</v>
      </c>
      <c r="M82" s="78">
        <v>2.1999999999999999E-2</v>
      </c>
      <c r="N82" s="78">
        <v>3.0599999999999999E-2</v>
      </c>
      <c r="O82" s="77">
        <v>382002.19</v>
      </c>
      <c r="P82" s="77">
        <v>99.64</v>
      </c>
      <c r="Q82" s="77">
        <v>0</v>
      </c>
      <c r="R82" s="77">
        <v>380.62698211600002</v>
      </c>
      <c r="S82" s="78">
        <v>1.4E-3</v>
      </c>
      <c r="T82" s="78">
        <f t="shared" si="4"/>
        <v>2.0468140759069948E-3</v>
      </c>
      <c r="U82" s="78">
        <f>R82/'סכום נכסי הקרן'!$C$42</f>
        <v>8.2247121576350165E-4</v>
      </c>
    </row>
    <row r="83" spans="2:21">
      <c r="B83" t="s">
        <v>490</v>
      </c>
      <c r="C83" t="s">
        <v>491</v>
      </c>
      <c r="D83" t="s">
        <v>100</v>
      </c>
      <c r="E83" t="s">
        <v>123</v>
      </c>
      <c r="F83" t="s">
        <v>492</v>
      </c>
      <c r="G83" t="s">
        <v>342</v>
      </c>
      <c r="H83" t="s">
        <v>493</v>
      </c>
      <c r="I83" t="s">
        <v>206</v>
      </c>
      <c r="J83"/>
      <c r="K83" s="77">
        <v>2.25</v>
      </c>
      <c r="L83" t="s">
        <v>102</v>
      </c>
      <c r="M83" s="78">
        <v>1.4E-2</v>
      </c>
      <c r="N83" s="78">
        <v>3.2300000000000002E-2</v>
      </c>
      <c r="O83" s="77">
        <v>569896.81000000006</v>
      </c>
      <c r="P83" s="77">
        <v>107.61</v>
      </c>
      <c r="Q83" s="77">
        <v>4.5237600000000002</v>
      </c>
      <c r="R83" s="77">
        <v>617.78971724099995</v>
      </c>
      <c r="S83" s="78">
        <v>5.9999999999999995E-4</v>
      </c>
      <c r="T83" s="78">
        <f t="shared" si="4"/>
        <v>3.3221519981841727E-3</v>
      </c>
      <c r="U83" s="78">
        <f>R83/'סכום נכסי הקרן'!$C$42</f>
        <v>1.3349402005098578E-3</v>
      </c>
    </row>
    <row r="84" spans="2:21">
      <c r="B84" t="s">
        <v>494</v>
      </c>
      <c r="C84" t="s">
        <v>495</v>
      </c>
      <c r="D84" t="s">
        <v>100</v>
      </c>
      <c r="E84" t="s">
        <v>123</v>
      </c>
      <c r="F84" t="s">
        <v>425</v>
      </c>
      <c r="G84" t="s">
        <v>342</v>
      </c>
      <c r="H84" t="s">
        <v>493</v>
      </c>
      <c r="I84" t="s">
        <v>206</v>
      </c>
      <c r="J84"/>
      <c r="K84" s="77">
        <v>2.1800000000000002</v>
      </c>
      <c r="L84" t="s">
        <v>102</v>
      </c>
      <c r="M84" s="78">
        <v>2.1499999999999998E-2</v>
      </c>
      <c r="N84" s="78">
        <v>3.5099999999999999E-2</v>
      </c>
      <c r="O84" s="77">
        <v>1689085.76</v>
      </c>
      <c r="P84" s="77">
        <v>110.54</v>
      </c>
      <c r="Q84" s="77">
        <v>0</v>
      </c>
      <c r="R84" s="77">
        <v>1867.1153991040001</v>
      </c>
      <c r="S84" s="78">
        <v>8.9999999999999998E-4</v>
      </c>
      <c r="T84" s="78">
        <f t="shared" si="4"/>
        <v>1.0040376168245711E-2</v>
      </c>
      <c r="U84" s="78">
        <f>R84/'סכום נכסי הקרן'!$C$42</f>
        <v>4.0345239418781344E-3</v>
      </c>
    </row>
    <row r="85" spans="2:21">
      <c r="B85" t="s">
        <v>496</v>
      </c>
      <c r="C85" t="s">
        <v>497</v>
      </c>
      <c r="D85" t="s">
        <v>100</v>
      </c>
      <c r="E85" t="s">
        <v>123</v>
      </c>
      <c r="F85" t="s">
        <v>425</v>
      </c>
      <c r="G85" t="s">
        <v>342</v>
      </c>
      <c r="H85" t="s">
        <v>493</v>
      </c>
      <c r="I85" t="s">
        <v>206</v>
      </c>
      <c r="J85"/>
      <c r="K85" s="77">
        <v>7.2</v>
      </c>
      <c r="L85" t="s">
        <v>102</v>
      </c>
      <c r="M85" s="78">
        <v>1.15E-2</v>
      </c>
      <c r="N85" s="78">
        <v>3.7600000000000001E-2</v>
      </c>
      <c r="O85" s="77">
        <v>1082947.99</v>
      </c>
      <c r="P85" s="77">
        <v>92.59</v>
      </c>
      <c r="Q85" s="77">
        <v>0</v>
      </c>
      <c r="R85" s="77">
        <v>1002.701543941</v>
      </c>
      <c r="S85" s="78">
        <v>2.3999999999999998E-3</v>
      </c>
      <c r="T85" s="78">
        <f t="shared" si="4"/>
        <v>5.3920077411817365E-3</v>
      </c>
      <c r="U85" s="78">
        <f>R85/'סכום נכסי הקרן'!$C$42</f>
        <v>2.1666702484107146E-3</v>
      </c>
    </row>
    <row r="86" spans="2:21">
      <c r="B86" t="s">
        <v>498</v>
      </c>
      <c r="C86" t="s">
        <v>499</v>
      </c>
      <c r="D86" t="s">
        <v>100</v>
      </c>
      <c r="E86" t="s">
        <v>123</v>
      </c>
      <c r="F86" t="s">
        <v>500</v>
      </c>
      <c r="G86" t="s">
        <v>501</v>
      </c>
      <c r="H86" t="s">
        <v>493</v>
      </c>
      <c r="I86" t="s">
        <v>206</v>
      </c>
      <c r="J86"/>
      <c r="K86" s="77">
        <v>5.63</v>
      </c>
      <c r="L86" t="s">
        <v>102</v>
      </c>
      <c r="M86" s="78">
        <v>5.1499999999999997E-2</v>
      </c>
      <c r="N86" s="78">
        <v>3.3000000000000002E-2</v>
      </c>
      <c r="O86" s="77">
        <v>2494615.0299999998</v>
      </c>
      <c r="P86" s="77">
        <v>151.19999999999999</v>
      </c>
      <c r="Q86" s="77">
        <v>0</v>
      </c>
      <c r="R86" s="77">
        <v>3771.8579253600001</v>
      </c>
      <c r="S86" s="78">
        <v>8.0000000000000004E-4</v>
      </c>
      <c r="T86" s="78">
        <f t="shared" si="4"/>
        <v>2.0283091469315128E-2</v>
      </c>
      <c r="U86" s="78">
        <f>R86/'סכום נכסי הקרן'!$C$42</f>
        <v>8.1503538091595336E-3</v>
      </c>
    </row>
    <row r="87" spans="2:21">
      <c r="B87" t="s">
        <v>502</v>
      </c>
      <c r="C87" t="s">
        <v>503</v>
      </c>
      <c r="D87" t="s">
        <v>100</v>
      </c>
      <c r="E87" t="s">
        <v>123</v>
      </c>
      <c r="F87" t="s">
        <v>504</v>
      </c>
      <c r="G87" t="s">
        <v>132</v>
      </c>
      <c r="H87" t="s">
        <v>505</v>
      </c>
      <c r="I87" t="s">
        <v>149</v>
      </c>
      <c r="J87"/>
      <c r="K87" s="77">
        <v>1.1499999999999999</v>
      </c>
      <c r="L87" t="s">
        <v>102</v>
      </c>
      <c r="M87" s="78">
        <v>2.1999999999999999E-2</v>
      </c>
      <c r="N87" s="78">
        <v>2.8000000000000001E-2</v>
      </c>
      <c r="O87" s="77">
        <v>46941.38</v>
      </c>
      <c r="P87" s="77">
        <v>111.64</v>
      </c>
      <c r="Q87" s="77">
        <v>0</v>
      </c>
      <c r="R87" s="77">
        <v>52.405356632</v>
      </c>
      <c r="S87" s="78">
        <v>1E-4</v>
      </c>
      <c r="T87" s="78">
        <f t="shared" si="4"/>
        <v>2.8180876986438587E-4</v>
      </c>
      <c r="U87" s="78">
        <f>R87/'סכום נכסי הקרן'!$C$42</f>
        <v>1.1323920638002791E-4</v>
      </c>
    </row>
    <row r="88" spans="2:21">
      <c r="B88" t="s">
        <v>506</v>
      </c>
      <c r="C88" t="s">
        <v>507</v>
      </c>
      <c r="D88" t="s">
        <v>100</v>
      </c>
      <c r="E88" t="s">
        <v>123</v>
      </c>
      <c r="F88" t="s">
        <v>504</v>
      </c>
      <c r="G88" t="s">
        <v>132</v>
      </c>
      <c r="H88" t="s">
        <v>505</v>
      </c>
      <c r="I88" t="s">
        <v>149</v>
      </c>
      <c r="J88"/>
      <c r="K88" s="77">
        <v>4.46</v>
      </c>
      <c r="L88" t="s">
        <v>102</v>
      </c>
      <c r="M88" s="78">
        <v>1.7000000000000001E-2</v>
      </c>
      <c r="N88" s="78">
        <v>2.5999999999999999E-2</v>
      </c>
      <c r="O88" s="77">
        <v>375901.28</v>
      </c>
      <c r="P88" s="77">
        <v>106.1</v>
      </c>
      <c r="Q88" s="77">
        <v>0</v>
      </c>
      <c r="R88" s="77">
        <v>398.83125808</v>
      </c>
      <c r="S88" s="78">
        <v>2.9999999999999997E-4</v>
      </c>
      <c r="T88" s="78">
        <f t="shared" si="4"/>
        <v>2.1447072102236124E-3</v>
      </c>
      <c r="U88" s="78">
        <f>R88/'סכום נכסי הקרן'!$C$42</f>
        <v>8.6180760989134177E-4</v>
      </c>
    </row>
    <row r="89" spans="2:21">
      <c r="B89" t="s">
        <v>508</v>
      </c>
      <c r="C89" t="s">
        <v>509</v>
      </c>
      <c r="D89" t="s">
        <v>100</v>
      </c>
      <c r="E89" t="s">
        <v>123</v>
      </c>
      <c r="F89" t="s">
        <v>504</v>
      </c>
      <c r="G89" t="s">
        <v>132</v>
      </c>
      <c r="H89" t="s">
        <v>505</v>
      </c>
      <c r="I89" t="s">
        <v>149</v>
      </c>
      <c r="J89"/>
      <c r="K89" s="77">
        <v>9.32</v>
      </c>
      <c r="L89" t="s">
        <v>102</v>
      </c>
      <c r="M89" s="78">
        <v>5.7999999999999996E-3</v>
      </c>
      <c r="N89" s="78">
        <v>2.93E-2</v>
      </c>
      <c r="O89" s="77">
        <v>196154.6</v>
      </c>
      <c r="P89" s="77">
        <v>87.7</v>
      </c>
      <c r="Q89" s="77">
        <v>0</v>
      </c>
      <c r="R89" s="77">
        <v>172.02758420000001</v>
      </c>
      <c r="S89" s="78">
        <v>4.0000000000000002E-4</v>
      </c>
      <c r="T89" s="78">
        <f t="shared" si="4"/>
        <v>9.250749351172561E-4</v>
      </c>
      <c r="U89" s="78">
        <f>R89/'סכום נכסי הקרן'!$C$42</f>
        <v>3.7172282305176222E-4</v>
      </c>
    </row>
    <row r="90" spans="2:21">
      <c r="B90" t="s">
        <v>510</v>
      </c>
      <c r="C90" t="s">
        <v>511</v>
      </c>
      <c r="D90" t="s">
        <v>100</v>
      </c>
      <c r="E90" t="s">
        <v>123</v>
      </c>
      <c r="F90" t="s">
        <v>451</v>
      </c>
      <c r="G90" t="s">
        <v>342</v>
      </c>
      <c r="H90" t="s">
        <v>505</v>
      </c>
      <c r="I90" t="s">
        <v>149</v>
      </c>
      <c r="J90"/>
      <c r="K90" s="77">
        <v>1.95</v>
      </c>
      <c r="L90" t="s">
        <v>102</v>
      </c>
      <c r="M90" s="78">
        <v>1.95E-2</v>
      </c>
      <c r="N90" s="78">
        <v>3.15E-2</v>
      </c>
      <c r="O90" s="77">
        <v>519997.69</v>
      </c>
      <c r="P90" s="77">
        <v>110.25</v>
      </c>
      <c r="Q90" s="77">
        <v>0</v>
      </c>
      <c r="R90" s="77">
        <v>573.29745322500003</v>
      </c>
      <c r="S90" s="78">
        <v>8.9999999999999998E-4</v>
      </c>
      <c r="T90" s="78">
        <f t="shared" si="4"/>
        <v>3.0828957275155703E-3</v>
      </c>
      <c r="U90" s="78">
        <f>R90/'סכום נכסי הקרן'!$C$42</f>
        <v>1.238799863127896E-3</v>
      </c>
    </row>
    <row r="91" spans="2:21">
      <c r="B91" t="s">
        <v>512</v>
      </c>
      <c r="C91" t="s">
        <v>513</v>
      </c>
      <c r="D91" t="s">
        <v>100</v>
      </c>
      <c r="E91" t="s">
        <v>123</v>
      </c>
      <c r="F91" t="s">
        <v>451</v>
      </c>
      <c r="G91" t="s">
        <v>342</v>
      </c>
      <c r="H91" t="s">
        <v>505</v>
      </c>
      <c r="I91" t="s">
        <v>149</v>
      </c>
      <c r="J91"/>
      <c r="K91" s="77">
        <v>1.0900000000000001</v>
      </c>
      <c r="L91" t="s">
        <v>102</v>
      </c>
      <c r="M91" s="78">
        <v>2.5000000000000001E-2</v>
      </c>
      <c r="N91" s="78">
        <v>2.87E-2</v>
      </c>
      <c r="O91" s="77">
        <v>0.02</v>
      </c>
      <c r="P91" s="77">
        <v>112.16</v>
      </c>
      <c r="Q91" s="77">
        <v>0</v>
      </c>
      <c r="R91" s="77">
        <v>2.2432000000000001E-5</v>
      </c>
      <c r="S91" s="78">
        <v>0</v>
      </c>
      <c r="T91" s="78">
        <f t="shared" si="4"/>
        <v>1.2062763678890452E-10</v>
      </c>
      <c r="U91" s="78">
        <f>R91/'סכום נכסי הקרן'!$C$42</f>
        <v>4.84717983192903E-11</v>
      </c>
    </row>
    <row r="92" spans="2:21">
      <c r="B92" t="s">
        <v>514</v>
      </c>
      <c r="C92" t="s">
        <v>515</v>
      </c>
      <c r="D92" t="s">
        <v>100</v>
      </c>
      <c r="E92" t="s">
        <v>123</v>
      </c>
      <c r="F92" t="s">
        <v>451</v>
      </c>
      <c r="G92" t="s">
        <v>342</v>
      </c>
      <c r="H92" t="s">
        <v>505</v>
      </c>
      <c r="I92" t="s">
        <v>149</v>
      </c>
      <c r="J92"/>
      <c r="K92" s="77">
        <v>5.15</v>
      </c>
      <c r="L92" t="s">
        <v>102</v>
      </c>
      <c r="M92" s="78">
        <v>1.17E-2</v>
      </c>
      <c r="N92" s="78">
        <v>3.9399999999999998E-2</v>
      </c>
      <c r="O92" s="77">
        <v>138059.49</v>
      </c>
      <c r="P92" s="77">
        <v>96.51</v>
      </c>
      <c r="Q92" s="77">
        <v>0</v>
      </c>
      <c r="R92" s="77">
        <v>133.24121379900001</v>
      </c>
      <c r="S92" s="78">
        <v>2.0000000000000001E-4</v>
      </c>
      <c r="T92" s="78">
        <f t="shared" si="4"/>
        <v>7.1650199462636166E-4</v>
      </c>
      <c r="U92" s="78">
        <f>R92/'סכום נכסי הקרן'!$C$42</f>
        <v>2.8791196697051388E-4</v>
      </c>
    </row>
    <row r="93" spans="2:21">
      <c r="B93" t="s">
        <v>516</v>
      </c>
      <c r="C93" t="s">
        <v>517</v>
      </c>
      <c r="D93" t="s">
        <v>100</v>
      </c>
      <c r="E93" t="s">
        <v>123</v>
      </c>
      <c r="F93" t="s">
        <v>451</v>
      </c>
      <c r="G93" t="s">
        <v>342</v>
      </c>
      <c r="H93" t="s">
        <v>505</v>
      </c>
      <c r="I93" t="s">
        <v>149</v>
      </c>
      <c r="J93"/>
      <c r="K93" s="77">
        <v>5.16</v>
      </c>
      <c r="L93" t="s">
        <v>102</v>
      </c>
      <c r="M93" s="78">
        <v>1.3299999999999999E-2</v>
      </c>
      <c r="N93" s="78">
        <v>3.9600000000000003E-2</v>
      </c>
      <c r="O93" s="77">
        <v>2154596.9300000002</v>
      </c>
      <c r="P93" s="77">
        <v>97.5</v>
      </c>
      <c r="Q93" s="77">
        <v>15.93211</v>
      </c>
      <c r="R93" s="77">
        <v>2116.6641167500002</v>
      </c>
      <c r="S93" s="78">
        <v>1.8E-3</v>
      </c>
      <c r="T93" s="78">
        <f t="shared" si="4"/>
        <v>1.1382319466807525E-2</v>
      </c>
      <c r="U93" s="78">
        <f>R93/'סכום נכסי הקרן'!$C$42</f>
        <v>4.5737569622318446E-3</v>
      </c>
    </row>
    <row r="94" spans="2:21">
      <c r="B94" t="s">
        <v>518</v>
      </c>
      <c r="C94" t="s">
        <v>519</v>
      </c>
      <c r="D94" t="s">
        <v>100</v>
      </c>
      <c r="E94" t="s">
        <v>123</v>
      </c>
      <c r="F94" t="s">
        <v>451</v>
      </c>
      <c r="G94" t="s">
        <v>342</v>
      </c>
      <c r="H94" t="s">
        <v>493</v>
      </c>
      <c r="I94" t="s">
        <v>206</v>
      </c>
      <c r="J94"/>
      <c r="K94" s="77">
        <v>5.76</v>
      </c>
      <c r="L94" t="s">
        <v>102</v>
      </c>
      <c r="M94" s="78">
        <v>1.8700000000000001E-2</v>
      </c>
      <c r="N94" s="78">
        <v>4.07E-2</v>
      </c>
      <c r="O94" s="77">
        <v>1147992.1000000001</v>
      </c>
      <c r="P94" s="77">
        <v>95.22</v>
      </c>
      <c r="Q94" s="77">
        <v>0</v>
      </c>
      <c r="R94" s="77">
        <v>1093.1180776199999</v>
      </c>
      <c r="S94" s="78">
        <v>2.0999999999999999E-3</v>
      </c>
      <c r="T94" s="78">
        <f t="shared" si="4"/>
        <v>5.8782208645921392E-3</v>
      </c>
      <c r="U94" s="78">
        <f>R94/'סכום נכסי הקרן'!$C$42</f>
        <v>2.3620452477517363E-3</v>
      </c>
    </row>
    <row r="95" spans="2:21">
      <c r="B95" t="s">
        <v>520</v>
      </c>
      <c r="C95" t="s">
        <v>521</v>
      </c>
      <c r="D95" t="s">
        <v>100</v>
      </c>
      <c r="E95" t="s">
        <v>123</v>
      </c>
      <c r="F95" t="s">
        <v>451</v>
      </c>
      <c r="G95" t="s">
        <v>342</v>
      </c>
      <c r="H95" t="s">
        <v>505</v>
      </c>
      <c r="I95" t="s">
        <v>149</v>
      </c>
      <c r="J95"/>
      <c r="K95" s="77">
        <v>3.51</v>
      </c>
      <c r="L95" t="s">
        <v>102</v>
      </c>
      <c r="M95" s="78">
        <v>3.3500000000000002E-2</v>
      </c>
      <c r="N95" s="78">
        <v>3.3099999999999997E-2</v>
      </c>
      <c r="O95" s="77">
        <v>475216.53</v>
      </c>
      <c r="P95" s="77">
        <v>111.29</v>
      </c>
      <c r="Q95" s="77">
        <v>0</v>
      </c>
      <c r="R95" s="77">
        <v>528.86847623699998</v>
      </c>
      <c r="S95" s="78">
        <v>1.1000000000000001E-3</v>
      </c>
      <c r="T95" s="78">
        <f t="shared" si="4"/>
        <v>2.8439797815896133E-3</v>
      </c>
      <c r="U95" s="78">
        <f>R95/'סכום נכסי הקרן'!$C$42</f>
        <v>1.1427962784232451E-3</v>
      </c>
    </row>
    <row r="96" spans="2:21">
      <c r="B96" t="s">
        <v>522</v>
      </c>
      <c r="C96" t="s">
        <v>523</v>
      </c>
      <c r="D96" t="s">
        <v>100</v>
      </c>
      <c r="E96" t="s">
        <v>123</v>
      </c>
      <c r="F96" t="s">
        <v>524</v>
      </c>
      <c r="G96" t="s">
        <v>327</v>
      </c>
      <c r="H96" t="s">
        <v>505</v>
      </c>
      <c r="I96" t="s">
        <v>149</v>
      </c>
      <c r="J96"/>
      <c r="K96" s="77">
        <v>4.4000000000000004</v>
      </c>
      <c r="L96" t="s">
        <v>102</v>
      </c>
      <c r="M96" s="78">
        <v>1.09E-2</v>
      </c>
      <c r="N96" s="78">
        <v>3.6999999999999998E-2</v>
      </c>
      <c r="O96" s="77">
        <v>12.83</v>
      </c>
      <c r="P96" s="77">
        <v>4827766</v>
      </c>
      <c r="Q96" s="77">
        <v>0</v>
      </c>
      <c r="R96" s="77">
        <v>619.40237779999995</v>
      </c>
      <c r="S96" s="78">
        <v>6.9999999999999999E-4</v>
      </c>
      <c r="T96" s="78">
        <f t="shared" si="4"/>
        <v>3.3308240484772739E-3</v>
      </c>
      <c r="U96" s="78">
        <f>R96/'סכום נכסי הקרן'!$C$42</f>
        <v>1.3384248901217213E-3</v>
      </c>
    </row>
    <row r="97" spans="2:21">
      <c r="B97" t="s">
        <v>525</v>
      </c>
      <c r="C97" t="s">
        <v>526</v>
      </c>
      <c r="D97" t="s">
        <v>100</v>
      </c>
      <c r="E97" t="s">
        <v>123</v>
      </c>
      <c r="F97" t="s">
        <v>524</v>
      </c>
      <c r="G97" t="s">
        <v>327</v>
      </c>
      <c r="H97" t="s">
        <v>505</v>
      </c>
      <c r="I97" t="s">
        <v>149</v>
      </c>
      <c r="J97"/>
      <c r="K97" s="77">
        <v>5.04</v>
      </c>
      <c r="L97" t="s">
        <v>102</v>
      </c>
      <c r="M97" s="78">
        <v>2.9899999999999999E-2</v>
      </c>
      <c r="N97" s="78">
        <v>3.4000000000000002E-2</v>
      </c>
      <c r="O97" s="77">
        <v>10.53</v>
      </c>
      <c r="P97" s="77">
        <v>5169986</v>
      </c>
      <c r="Q97" s="77">
        <v>0</v>
      </c>
      <c r="R97" s="77">
        <v>544.39952579999999</v>
      </c>
      <c r="S97" s="78">
        <v>6.9999999999999999E-4</v>
      </c>
      <c r="T97" s="78">
        <f t="shared" si="4"/>
        <v>2.9274976937524182E-3</v>
      </c>
      <c r="U97" s="78">
        <f>R97/'סכום נכסי הקרן'!$C$42</f>
        <v>1.1763562776254848E-3</v>
      </c>
    </row>
    <row r="98" spans="2:21">
      <c r="B98" t="s">
        <v>528</v>
      </c>
      <c r="C98" t="s">
        <v>529</v>
      </c>
      <c r="D98" t="s">
        <v>100</v>
      </c>
      <c r="E98" t="s">
        <v>123</v>
      </c>
      <c r="F98" t="s">
        <v>524</v>
      </c>
      <c r="G98" t="s">
        <v>327</v>
      </c>
      <c r="H98" t="s">
        <v>505</v>
      </c>
      <c r="I98" t="s">
        <v>149</v>
      </c>
      <c r="J98"/>
      <c r="K98" s="77">
        <v>2.67</v>
      </c>
      <c r="L98" t="s">
        <v>102</v>
      </c>
      <c r="M98" s="78">
        <v>2.3199999999999998E-2</v>
      </c>
      <c r="N98" s="78">
        <v>3.5900000000000001E-2</v>
      </c>
      <c r="O98" s="77">
        <v>1.52</v>
      </c>
      <c r="P98" s="77">
        <v>5423550</v>
      </c>
      <c r="Q98" s="77">
        <v>0</v>
      </c>
      <c r="R98" s="77">
        <v>82.437960000000004</v>
      </c>
      <c r="S98" s="78">
        <v>2.9999999999999997E-4</v>
      </c>
      <c r="T98" s="78">
        <f t="shared" si="4"/>
        <v>4.4330850109211122E-4</v>
      </c>
      <c r="U98" s="78">
        <f>R98/'סכום נכסי הקרן'!$C$42</f>
        <v>1.7813463672315089E-4</v>
      </c>
    </row>
    <row r="99" spans="2:21">
      <c r="B99" t="s">
        <v>530</v>
      </c>
      <c r="C99" t="s">
        <v>531</v>
      </c>
      <c r="D99" t="s">
        <v>100</v>
      </c>
      <c r="E99" t="s">
        <v>123</v>
      </c>
      <c r="F99" t="s">
        <v>532</v>
      </c>
      <c r="G99" t="s">
        <v>327</v>
      </c>
      <c r="H99" t="s">
        <v>505</v>
      </c>
      <c r="I99" t="s">
        <v>149</v>
      </c>
      <c r="J99"/>
      <c r="K99" s="77">
        <v>2.69</v>
      </c>
      <c r="L99" t="s">
        <v>102</v>
      </c>
      <c r="M99" s="78">
        <v>2.4199999999999999E-2</v>
      </c>
      <c r="N99" s="78">
        <v>3.7999999999999999E-2</v>
      </c>
      <c r="O99" s="77">
        <v>14.91</v>
      </c>
      <c r="P99" s="77">
        <v>5405050</v>
      </c>
      <c r="Q99" s="77">
        <v>0</v>
      </c>
      <c r="R99" s="77">
        <v>805.89295500000003</v>
      </c>
      <c r="S99" s="78">
        <v>5.0000000000000001E-4</v>
      </c>
      <c r="T99" s="78">
        <f t="shared" si="4"/>
        <v>4.3336734426924466E-3</v>
      </c>
      <c r="U99" s="78">
        <f>R99/'סכום נכסי הקרן'!$C$42</f>
        <v>1.7413998208673722E-3</v>
      </c>
    </row>
    <row r="100" spans="2:21">
      <c r="B100" t="s">
        <v>533</v>
      </c>
      <c r="C100" t="s">
        <v>534</v>
      </c>
      <c r="D100" t="s">
        <v>100</v>
      </c>
      <c r="E100" t="s">
        <v>123</v>
      </c>
      <c r="F100" t="s">
        <v>532</v>
      </c>
      <c r="G100" t="s">
        <v>327</v>
      </c>
      <c r="H100" t="s">
        <v>505</v>
      </c>
      <c r="I100" t="s">
        <v>149</v>
      </c>
      <c r="J100"/>
      <c r="K100" s="77">
        <v>2.04</v>
      </c>
      <c r="L100" t="s">
        <v>102</v>
      </c>
      <c r="M100" s="78">
        <v>1.46E-2</v>
      </c>
      <c r="N100" s="78">
        <v>3.4599999999999999E-2</v>
      </c>
      <c r="O100" s="77">
        <v>13.64</v>
      </c>
      <c r="P100" s="77">
        <v>5387000</v>
      </c>
      <c r="Q100" s="77">
        <v>0</v>
      </c>
      <c r="R100" s="77">
        <v>734.78679999999997</v>
      </c>
      <c r="S100" s="78">
        <v>5.0000000000000001E-4</v>
      </c>
      <c r="T100" s="78">
        <f t="shared" si="4"/>
        <v>3.9513014990942147E-3</v>
      </c>
      <c r="U100" s="78">
        <f>R100/'סכום נכסי הקרן'!$C$42</f>
        <v>1.587751318530523E-3</v>
      </c>
    </row>
    <row r="101" spans="2:21">
      <c r="B101" t="s">
        <v>535</v>
      </c>
      <c r="C101" t="s">
        <v>536</v>
      </c>
      <c r="D101" t="s">
        <v>100</v>
      </c>
      <c r="E101" t="s">
        <v>123</v>
      </c>
      <c r="F101" t="s">
        <v>532</v>
      </c>
      <c r="G101" t="s">
        <v>327</v>
      </c>
      <c r="H101" t="s">
        <v>505</v>
      </c>
      <c r="I101" t="s">
        <v>149</v>
      </c>
      <c r="J101"/>
      <c r="K101" s="77">
        <v>4.07</v>
      </c>
      <c r="L101" t="s">
        <v>102</v>
      </c>
      <c r="M101" s="78">
        <v>2E-3</v>
      </c>
      <c r="N101" s="78">
        <v>3.6999999999999998E-2</v>
      </c>
      <c r="O101" s="77">
        <v>8.9</v>
      </c>
      <c r="P101" s="77">
        <v>4728999</v>
      </c>
      <c r="Q101" s="77">
        <v>0</v>
      </c>
      <c r="R101" s="77">
        <v>420.88091100000003</v>
      </c>
      <c r="S101" s="78">
        <v>8.0000000000000004E-4</v>
      </c>
      <c r="T101" s="78">
        <f t="shared" si="4"/>
        <v>2.2632787831442245E-3</v>
      </c>
      <c r="U101" s="78">
        <f>R101/'סכום נכסי הקרן'!$C$42</f>
        <v>9.0945322015117556E-4</v>
      </c>
    </row>
    <row r="102" spans="2:21">
      <c r="B102" t="s">
        <v>537</v>
      </c>
      <c r="C102" t="s">
        <v>538</v>
      </c>
      <c r="D102" t="s">
        <v>100</v>
      </c>
      <c r="E102" t="s">
        <v>123</v>
      </c>
      <c r="F102" t="s">
        <v>532</v>
      </c>
      <c r="G102" t="s">
        <v>327</v>
      </c>
      <c r="H102" t="s">
        <v>505</v>
      </c>
      <c r="I102" t="s">
        <v>149</v>
      </c>
      <c r="J102"/>
      <c r="K102" s="77">
        <v>4.7300000000000004</v>
      </c>
      <c r="L102" t="s">
        <v>102</v>
      </c>
      <c r="M102" s="78">
        <v>3.1699999999999999E-2</v>
      </c>
      <c r="N102" s="78">
        <v>3.5099999999999999E-2</v>
      </c>
      <c r="O102" s="77">
        <v>12.08</v>
      </c>
      <c r="P102" s="77">
        <v>5221114</v>
      </c>
      <c r="Q102" s="77">
        <v>0</v>
      </c>
      <c r="R102" s="77">
        <v>630.7105712</v>
      </c>
      <c r="S102" s="78">
        <v>6.9999999999999999E-4</v>
      </c>
      <c r="T102" s="78">
        <f t="shared" si="4"/>
        <v>3.3916336350586704E-3</v>
      </c>
      <c r="U102" s="78">
        <f>R102/'סכום נכסי הקרן'!$C$42</f>
        <v>1.3628600037914936E-3</v>
      </c>
    </row>
    <row r="103" spans="2:21">
      <c r="B103" t="s">
        <v>539</v>
      </c>
      <c r="C103" t="s">
        <v>540</v>
      </c>
      <c r="D103" t="s">
        <v>100</v>
      </c>
      <c r="E103" t="s">
        <v>123</v>
      </c>
      <c r="F103" t="s">
        <v>541</v>
      </c>
      <c r="G103" t="s">
        <v>459</v>
      </c>
      <c r="H103" t="s">
        <v>493</v>
      </c>
      <c r="I103" t="s">
        <v>206</v>
      </c>
      <c r="J103"/>
      <c r="K103" s="77">
        <v>0.67</v>
      </c>
      <c r="L103" t="s">
        <v>102</v>
      </c>
      <c r="M103" s="78">
        <v>3.85E-2</v>
      </c>
      <c r="N103" s="78">
        <v>2.4899999999999999E-2</v>
      </c>
      <c r="O103" s="77">
        <v>314259.02</v>
      </c>
      <c r="P103" s="77">
        <v>117.44</v>
      </c>
      <c r="Q103" s="77">
        <v>0</v>
      </c>
      <c r="R103" s="77">
        <v>369.06579308800002</v>
      </c>
      <c r="S103" s="78">
        <v>1.2999999999999999E-3</v>
      </c>
      <c r="T103" s="78">
        <f t="shared" si="4"/>
        <v>1.9846440103347116E-3</v>
      </c>
      <c r="U103" s="78">
        <f>R103/'סכום נכסי הקרן'!$C$42</f>
        <v>7.9748942087689287E-4</v>
      </c>
    </row>
    <row r="104" spans="2:21">
      <c r="B104" t="s">
        <v>542</v>
      </c>
      <c r="C104" t="s">
        <v>543</v>
      </c>
      <c r="D104" t="s">
        <v>100</v>
      </c>
      <c r="E104" t="s">
        <v>123</v>
      </c>
      <c r="F104" t="s">
        <v>462</v>
      </c>
      <c r="G104" t="s">
        <v>342</v>
      </c>
      <c r="H104" t="s">
        <v>505</v>
      </c>
      <c r="I104" t="s">
        <v>149</v>
      </c>
      <c r="J104"/>
      <c r="K104" s="77">
        <v>4.1399999999999997</v>
      </c>
      <c r="L104" t="s">
        <v>102</v>
      </c>
      <c r="M104" s="78">
        <v>2.4E-2</v>
      </c>
      <c r="N104" s="78">
        <v>3.1199999999999999E-2</v>
      </c>
      <c r="O104" s="77">
        <v>977561.67</v>
      </c>
      <c r="P104" s="77">
        <v>109.47</v>
      </c>
      <c r="Q104" s="77">
        <v>0</v>
      </c>
      <c r="R104" s="77">
        <v>1070.1367601490001</v>
      </c>
      <c r="S104" s="78">
        <v>8.9999999999999998E-4</v>
      </c>
      <c r="T104" s="78">
        <f t="shared" si="4"/>
        <v>5.7546392839563391E-3</v>
      </c>
      <c r="U104" s="78">
        <f>R104/'סכום נכסי הקרן'!$C$42</f>
        <v>2.3123864662981932E-3</v>
      </c>
    </row>
    <row r="105" spans="2:21">
      <c r="B105" t="s">
        <v>544</v>
      </c>
      <c r="C105" t="s">
        <v>545</v>
      </c>
      <c r="D105" t="s">
        <v>100</v>
      </c>
      <c r="E105" t="s">
        <v>123</v>
      </c>
      <c r="F105" t="s">
        <v>462</v>
      </c>
      <c r="G105" t="s">
        <v>342</v>
      </c>
      <c r="H105" t="s">
        <v>505</v>
      </c>
      <c r="I105" t="s">
        <v>149</v>
      </c>
      <c r="J105"/>
      <c r="K105" s="77">
        <v>0.26</v>
      </c>
      <c r="L105" t="s">
        <v>102</v>
      </c>
      <c r="M105" s="78">
        <v>3.4799999999999998E-2</v>
      </c>
      <c r="N105" s="78">
        <v>4.1500000000000002E-2</v>
      </c>
      <c r="O105" s="77">
        <v>5730.03</v>
      </c>
      <c r="P105" s="77">
        <v>111.52</v>
      </c>
      <c r="Q105" s="77">
        <v>0</v>
      </c>
      <c r="R105" s="77">
        <v>6.3901294560000004</v>
      </c>
      <c r="S105" s="78">
        <v>0</v>
      </c>
      <c r="T105" s="78">
        <f t="shared" si="4"/>
        <v>3.4362794893564905E-5</v>
      </c>
      <c r="U105" s="78">
        <f>R105/'סכום נכסי הקרן'!$C$42</f>
        <v>1.3808000455839348E-5</v>
      </c>
    </row>
    <row r="106" spans="2:21">
      <c r="B106" t="s">
        <v>546</v>
      </c>
      <c r="C106" t="s">
        <v>547</v>
      </c>
      <c r="D106" t="s">
        <v>100</v>
      </c>
      <c r="E106" t="s">
        <v>123</v>
      </c>
      <c r="F106" t="s">
        <v>462</v>
      </c>
      <c r="G106" t="s">
        <v>342</v>
      </c>
      <c r="H106" t="s">
        <v>505</v>
      </c>
      <c r="I106" t="s">
        <v>149</v>
      </c>
      <c r="J106"/>
      <c r="K106" s="77">
        <v>6.3</v>
      </c>
      <c r="L106" t="s">
        <v>102</v>
      </c>
      <c r="M106" s="78">
        <v>1.4999999999999999E-2</v>
      </c>
      <c r="N106" s="78">
        <v>3.3399999999999999E-2</v>
      </c>
      <c r="O106" s="77">
        <v>588978.81999999995</v>
      </c>
      <c r="P106" s="77">
        <v>95.95</v>
      </c>
      <c r="Q106" s="77">
        <v>4.7457599999999998</v>
      </c>
      <c r="R106" s="77">
        <v>569.87093778999997</v>
      </c>
      <c r="S106" s="78">
        <v>2.2000000000000001E-3</v>
      </c>
      <c r="T106" s="78">
        <f t="shared" si="4"/>
        <v>3.0644697084648946E-3</v>
      </c>
      <c r="U106" s="78">
        <f>R106/'סכום נכסי הקרן'!$C$42</f>
        <v>1.2313957366521802E-3</v>
      </c>
    </row>
    <row r="107" spans="2:21">
      <c r="B107" t="s">
        <v>548</v>
      </c>
      <c r="C107" t="s">
        <v>549</v>
      </c>
      <c r="D107" t="s">
        <v>100</v>
      </c>
      <c r="E107" t="s">
        <v>123</v>
      </c>
      <c r="F107" t="s">
        <v>550</v>
      </c>
      <c r="G107" t="s">
        <v>459</v>
      </c>
      <c r="H107" t="s">
        <v>505</v>
      </c>
      <c r="I107" t="s">
        <v>149</v>
      </c>
      <c r="J107"/>
      <c r="K107" s="77">
        <v>1.81</v>
      </c>
      <c r="L107" t="s">
        <v>102</v>
      </c>
      <c r="M107" s="78">
        <v>2.4799999999999999E-2</v>
      </c>
      <c r="N107" s="78">
        <v>2.8899999999999999E-2</v>
      </c>
      <c r="O107" s="77">
        <v>402810.63</v>
      </c>
      <c r="P107" s="77">
        <v>111.24</v>
      </c>
      <c r="Q107" s="77">
        <v>0</v>
      </c>
      <c r="R107" s="77">
        <v>448.086544812</v>
      </c>
      <c r="S107" s="78">
        <v>1E-3</v>
      </c>
      <c r="T107" s="78">
        <f t="shared" si="4"/>
        <v>2.4095765414397789E-3</v>
      </c>
      <c r="U107" s="78">
        <f>R107/'סכום נכסי הקרן'!$C$42</f>
        <v>9.6824004233750437E-4</v>
      </c>
    </row>
    <row r="108" spans="2:21">
      <c r="B108" t="s">
        <v>551</v>
      </c>
      <c r="C108" t="s">
        <v>552</v>
      </c>
      <c r="D108" t="s">
        <v>100</v>
      </c>
      <c r="E108" t="s">
        <v>123</v>
      </c>
      <c r="F108" t="s">
        <v>331</v>
      </c>
      <c r="G108" t="s">
        <v>327</v>
      </c>
      <c r="H108" t="s">
        <v>505</v>
      </c>
      <c r="I108" t="s">
        <v>149</v>
      </c>
      <c r="J108"/>
      <c r="K108" s="77">
        <v>7.0000000000000007E-2</v>
      </c>
      <c r="L108" t="s">
        <v>102</v>
      </c>
      <c r="M108" s="78">
        <v>1.8200000000000001E-2</v>
      </c>
      <c r="N108" s="78">
        <v>8.7999999999999995E-2</v>
      </c>
      <c r="O108" s="77">
        <v>6.1</v>
      </c>
      <c r="P108" s="77">
        <v>5620000</v>
      </c>
      <c r="Q108" s="77">
        <v>0</v>
      </c>
      <c r="R108" s="77">
        <v>342.82</v>
      </c>
      <c r="S108" s="78">
        <v>4.0000000000000002E-4</v>
      </c>
      <c r="T108" s="78">
        <f t="shared" si="4"/>
        <v>1.8435077765679496E-3</v>
      </c>
      <c r="U108" s="78">
        <f>R108/'סכום נכסי הקרן'!$C$42</f>
        <v>7.4077665387923945E-4</v>
      </c>
    </row>
    <row r="109" spans="2:21">
      <c r="B109" t="s">
        <v>553</v>
      </c>
      <c r="C109" t="s">
        <v>554</v>
      </c>
      <c r="D109" t="s">
        <v>100</v>
      </c>
      <c r="E109" t="s">
        <v>123</v>
      </c>
      <c r="F109" t="s">
        <v>331</v>
      </c>
      <c r="G109" t="s">
        <v>327</v>
      </c>
      <c r="H109" t="s">
        <v>505</v>
      </c>
      <c r="I109" t="s">
        <v>149</v>
      </c>
      <c r="J109"/>
      <c r="K109" s="77">
        <v>1.22</v>
      </c>
      <c r="L109" t="s">
        <v>102</v>
      </c>
      <c r="M109" s="78">
        <v>1.9E-2</v>
      </c>
      <c r="N109" s="78">
        <v>3.5700000000000003E-2</v>
      </c>
      <c r="O109" s="77">
        <v>9.8000000000000007</v>
      </c>
      <c r="P109" s="77">
        <v>5452500</v>
      </c>
      <c r="Q109" s="77">
        <v>0</v>
      </c>
      <c r="R109" s="77">
        <v>534.34500000000003</v>
      </c>
      <c r="S109" s="78">
        <v>4.0000000000000002E-4</v>
      </c>
      <c r="T109" s="78">
        <f t="shared" si="4"/>
        <v>2.8734296799200775E-3</v>
      </c>
      <c r="U109" s="78">
        <f>R109/'סכום נכסי הקרן'!$C$42</f>
        <v>1.1546301298556159E-3</v>
      </c>
    </row>
    <row r="110" spans="2:21">
      <c r="B110" t="s">
        <v>555</v>
      </c>
      <c r="C110" t="s">
        <v>556</v>
      </c>
      <c r="D110" t="s">
        <v>100</v>
      </c>
      <c r="E110" t="s">
        <v>123</v>
      </c>
      <c r="F110" t="s">
        <v>331</v>
      </c>
      <c r="G110" t="s">
        <v>327</v>
      </c>
      <c r="H110" t="s">
        <v>505</v>
      </c>
      <c r="I110" t="s">
        <v>149</v>
      </c>
      <c r="J110"/>
      <c r="K110" s="77">
        <v>4.3899999999999997</v>
      </c>
      <c r="L110" t="s">
        <v>102</v>
      </c>
      <c r="M110" s="78">
        <v>3.3099999999999997E-2</v>
      </c>
      <c r="N110" s="78">
        <v>3.5299999999999998E-2</v>
      </c>
      <c r="O110" s="77">
        <v>9.19</v>
      </c>
      <c r="P110" s="77">
        <v>5170870</v>
      </c>
      <c r="Q110" s="77">
        <v>0</v>
      </c>
      <c r="R110" s="77">
        <v>475.20295299999998</v>
      </c>
      <c r="S110" s="78">
        <v>6.9999999999999999E-4</v>
      </c>
      <c r="T110" s="78">
        <f t="shared" si="4"/>
        <v>2.5553944907051917E-3</v>
      </c>
      <c r="U110" s="78">
        <f>R110/'סכום נכסי הקרן'!$C$42</f>
        <v>1.0268340628810265E-3</v>
      </c>
    </row>
    <row r="111" spans="2:21">
      <c r="B111" t="s">
        <v>557</v>
      </c>
      <c r="C111" t="s">
        <v>558</v>
      </c>
      <c r="D111" t="s">
        <v>100</v>
      </c>
      <c r="E111" t="s">
        <v>123</v>
      </c>
      <c r="F111" t="s">
        <v>331</v>
      </c>
      <c r="G111" t="s">
        <v>327</v>
      </c>
      <c r="H111" t="s">
        <v>505</v>
      </c>
      <c r="I111" t="s">
        <v>149</v>
      </c>
      <c r="J111"/>
      <c r="K111" s="77">
        <v>2.68</v>
      </c>
      <c r="L111" t="s">
        <v>102</v>
      </c>
      <c r="M111" s="78">
        <v>1.89E-2</v>
      </c>
      <c r="N111" s="78">
        <v>3.3399999999999999E-2</v>
      </c>
      <c r="O111" s="77">
        <v>6.07</v>
      </c>
      <c r="P111" s="77">
        <v>5395000</v>
      </c>
      <c r="Q111" s="77">
        <v>0</v>
      </c>
      <c r="R111" s="77">
        <v>327.47649999999999</v>
      </c>
      <c r="S111" s="78">
        <v>8.0000000000000004E-4</v>
      </c>
      <c r="T111" s="78">
        <f t="shared" si="4"/>
        <v>1.7609984084745759E-3</v>
      </c>
      <c r="U111" s="78">
        <f>R111/'סכום נכסי הקרן'!$C$42</f>
        <v>7.0762191789885292E-4</v>
      </c>
    </row>
    <row r="112" spans="2:21">
      <c r="B112" t="s">
        <v>559</v>
      </c>
      <c r="C112" t="s">
        <v>560</v>
      </c>
      <c r="D112" t="s">
        <v>100</v>
      </c>
      <c r="E112" t="s">
        <v>123</v>
      </c>
      <c r="F112" t="s">
        <v>561</v>
      </c>
      <c r="G112" t="s">
        <v>342</v>
      </c>
      <c r="H112" t="s">
        <v>505</v>
      </c>
      <c r="I112" t="s">
        <v>149</v>
      </c>
      <c r="J112"/>
      <c r="K112" s="77">
        <v>0.78</v>
      </c>
      <c r="L112" t="s">
        <v>102</v>
      </c>
      <c r="M112" s="78">
        <v>2.75E-2</v>
      </c>
      <c r="N112" s="78">
        <v>3.1699999999999999E-2</v>
      </c>
      <c r="O112" s="77">
        <v>89777.35</v>
      </c>
      <c r="P112" s="77">
        <v>112.87</v>
      </c>
      <c r="Q112" s="77">
        <v>0</v>
      </c>
      <c r="R112" s="77">
        <v>101.331694945</v>
      </c>
      <c r="S112" s="78">
        <v>2.9999999999999997E-4</v>
      </c>
      <c r="T112" s="78">
        <f t="shared" si="4"/>
        <v>5.449091874567373E-4</v>
      </c>
      <c r="U112" s="78">
        <f>R112/'סכום נכסי הקרן'!$C$42</f>
        <v>2.1896083633763766E-4</v>
      </c>
    </row>
    <row r="113" spans="2:21">
      <c r="B113" t="s">
        <v>562</v>
      </c>
      <c r="C113" t="s">
        <v>563</v>
      </c>
      <c r="D113" t="s">
        <v>100</v>
      </c>
      <c r="E113" t="s">
        <v>123</v>
      </c>
      <c r="F113" t="s">
        <v>561</v>
      </c>
      <c r="G113" t="s">
        <v>342</v>
      </c>
      <c r="H113" t="s">
        <v>505</v>
      </c>
      <c r="I113" t="s">
        <v>149</v>
      </c>
      <c r="J113"/>
      <c r="K113" s="77">
        <v>3.85</v>
      </c>
      <c r="L113" t="s">
        <v>102</v>
      </c>
      <c r="M113" s="78">
        <v>1.9599999999999999E-2</v>
      </c>
      <c r="N113" s="78">
        <v>3.09E-2</v>
      </c>
      <c r="O113" s="77">
        <v>669901.44999999995</v>
      </c>
      <c r="P113" s="77">
        <v>108.21</v>
      </c>
      <c r="Q113" s="77">
        <v>0</v>
      </c>
      <c r="R113" s="77">
        <v>724.90035904499996</v>
      </c>
      <c r="S113" s="78">
        <v>5.9999999999999995E-4</v>
      </c>
      <c r="T113" s="78">
        <f t="shared" si="4"/>
        <v>3.8981373581948434E-3</v>
      </c>
      <c r="U113" s="78">
        <f>R113/'סכום נכסי הקרן'!$C$42</f>
        <v>1.5663883739840568E-3</v>
      </c>
    </row>
    <row r="114" spans="2:21">
      <c r="B114" t="s">
        <v>564</v>
      </c>
      <c r="C114" t="s">
        <v>565</v>
      </c>
      <c r="D114" t="s">
        <v>100</v>
      </c>
      <c r="E114" t="s">
        <v>123</v>
      </c>
      <c r="F114" t="s">
        <v>561</v>
      </c>
      <c r="G114" t="s">
        <v>342</v>
      </c>
      <c r="H114" t="s">
        <v>505</v>
      </c>
      <c r="I114" t="s">
        <v>149</v>
      </c>
      <c r="J114"/>
      <c r="K114" s="77">
        <v>6.08</v>
      </c>
      <c r="L114" t="s">
        <v>102</v>
      </c>
      <c r="M114" s="78">
        <v>1.5800000000000002E-2</v>
      </c>
      <c r="N114" s="78">
        <v>3.3000000000000002E-2</v>
      </c>
      <c r="O114" s="77">
        <v>1537764.48</v>
      </c>
      <c r="P114" s="77">
        <v>100.66</v>
      </c>
      <c r="Q114" s="77">
        <v>0</v>
      </c>
      <c r="R114" s="77">
        <v>1547.913725568</v>
      </c>
      <c r="S114" s="78">
        <v>1.2999999999999999E-3</v>
      </c>
      <c r="T114" s="78">
        <f t="shared" si="4"/>
        <v>8.3238754755874077E-3</v>
      </c>
      <c r="U114" s="78">
        <f>R114/'סכום נכסי הקרן'!$C$42</f>
        <v>3.3447825392917871E-3</v>
      </c>
    </row>
    <row r="115" spans="2:21">
      <c r="B115" t="s">
        <v>566</v>
      </c>
      <c r="C115" t="s">
        <v>567</v>
      </c>
      <c r="D115" t="s">
        <v>100</v>
      </c>
      <c r="E115" t="s">
        <v>123</v>
      </c>
      <c r="F115" t="s">
        <v>568</v>
      </c>
      <c r="G115" t="s">
        <v>459</v>
      </c>
      <c r="H115" t="s">
        <v>505</v>
      </c>
      <c r="I115" t="s">
        <v>149</v>
      </c>
      <c r="J115"/>
      <c r="K115" s="77">
        <v>2.98</v>
      </c>
      <c r="L115" t="s">
        <v>102</v>
      </c>
      <c r="M115" s="78">
        <v>2.2499999999999999E-2</v>
      </c>
      <c r="N115" s="78">
        <v>2.5100000000000001E-2</v>
      </c>
      <c r="O115" s="77">
        <v>212009.51</v>
      </c>
      <c r="P115" s="77">
        <v>113.07</v>
      </c>
      <c r="Q115" s="77">
        <v>0</v>
      </c>
      <c r="R115" s="77">
        <v>239.71915295700001</v>
      </c>
      <c r="S115" s="78">
        <v>5.0000000000000001E-4</v>
      </c>
      <c r="T115" s="78">
        <f t="shared" si="4"/>
        <v>1.2890850086590959E-3</v>
      </c>
      <c r="U115" s="78">
        <f>R115/'סכום נכסי הקרן'!$C$42</f>
        <v>5.1799297590062441E-4</v>
      </c>
    </row>
    <row r="116" spans="2:21">
      <c r="B116" t="s">
        <v>569</v>
      </c>
      <c r="C116" t="s">
        <v>570</v>
      </c>
      <c r="D116" t="s">
        <v>100</v>
      </c>
      <c r="E116" t="s">
        <v>123</v>
      </c>
      <c r="F116" t="s">
        <v>571</v>
      </c>
      <c r="G116" t="s">
        <v>112</v>
      </c>
      <c r="H116" t="s">
        <v>572</v>
      </c>
      <c r="I116" t="s">
        <v>206</v>
      </c>
      <c r="J116"/>
      <c r="K116" s="77">
        <v>4.43</v>
      </c>
      <c r="L116" t="s">
        <v>102</v>
      </c>
      <c r="M116" s="78">
        <v>7.4999999999999997E-3</v>
      </c>
      <c r="N116" s="78">
        <v>4.1300000000000003E-2</v>
      </c>
      <c r="O116" s="77">
        <v>282947.26</v>
      </c>
      <c r="P116" s="77">
        <v>94.79</v>
      </c>
      <c r="Q116" s="77">
        <v>0</v>
      </c>
      <c r="R116" s="77">
        <v>268.205707754</v>
      </c>
      <c r="S116" s="78">
        <v>5.9999999999999995E-4</v>
      </c>
      <c r="T116" s="78">
        <f t="shared" si="4"/>
        <v>1.4422708942430716E-3</v>
      </c>
      <c r="U116" s="78">
        <f>R116/'סכום נכסי הקרן'!$C$42</f>
        <v>5.7954765399136955E-4</v>
      </c>
    </row>
    <row r="117" spans="2:21">
      <c r="B117" t="s">
        <v>573</v>
      </c>
      <c r="C117" t="s">
        <v>574</v>
      </c>
      <c r="D117" t="s">
        <v>100</v>
      </c>
      <c r="E117" t="s">
        <v>123</v>
      </c>
      <c r="F117" t="s">
        <v>571</v>
      </c>
      <c r="G117" t="s">
        <v>112</v>
      </c>
      <c r="H117" t="s">
        <v>572</v>
      </c>
      <c r="I117" t="s">
        <v>206</v>
      </c>
      <c r="J117"/>
      <c r="K117" s="77">
        <v>5.1100000000000003</v>
      </c>
      <c r="L117" t="s">
        <v>102</v>
      </c>
      <c r="M117" s="78">
        <v>7.4999999999999997E-3</v>
      </c>
      <c r="N117" s="78">
        <v>4.2799999999999998E-2</v>
      </c>
      <c r="O117" s="77">
        <v>1564068.85</v>
      </c>
      <c r="P117" s="77">
        <v>90.28</v>
      </c>
      <c r="Q117" s="77">
        <v>6.3442400000000001</v>
      </c>
      <c r="R117" s="77">
        <v>1418.3855977799999</v>
      </c>
      <c r="S117" s="78">
        <v>1.8E-3</v>
      </c>
      <c r="T117" s="78">
        <f t="shared" si="4"/>
        <v>7.6273405276221038E-3</v>
      </c>
      <c r="U117" s="78">
        <f>R117/'סכום נכסי הקרן'!$C$42</f>
        <v>3.0648939298581561E-3</v>
      </c>
    </row>
    <row r="118" spans="2:21">
      <c r="B118" t="s">
        <v>575</v>
      </c>
      <c r="C118" t="s">
        <v>576</v>
      </c>
      <c r="D118" t="s">
        <v>100</v>
      </c>
      <c r="E118" t="s">
        <v>123</v>
      </c>
      <c r="F118" t="s">
        <v>577</v>
      </c>
      <c r="G118" t="s">
        <v>578</v>
      </c>
      <c r="H118" t="s">
        <v>579</v>
      </c>
      <c r="I118" t="s">
        <v>149</v>
      </c>
      <c r="J118"/>
      <c r="K118" s="77">
        <v>4.1500000000000004</v>
      </c>
      <c r="L118" t="s">
        <v>102</v>
      </c>
      <c r="M118" s="78">
        <v>0.04</v>
      </c>
      <c r="N118" s="78">
        <v>5.9499999999999997E-2</v>
      </c>
      <c r="O118" s="77">
        <v>833459.12</v>
      </c>
      <c r="P118" s="77">
        <v>93.48</v>
      </c>
      <c r="Q118" s="77">
        <v>0</v>
      </c>
      <c r="R118" s="77">
        <v>779.11758537599997</v>
      </c>
      <c r="S118" s="78">
        <v>1.9E-3</v>
      </c>
      <c r="T118" s="78">
        <f t="shared" si="4"/>
        <v>4.1896894215667094E-3</v>
      </c>
      <c r="U118" s="78">
        <f>R118/'סכום נכסי הקרן'!$C$42</f>
        <v>1.6835427275926314E-3</v>
      </c>
    </row>
    <row r="119" spans="2:21">
      <c r="B119" t="s">
        <v>580</v>
      </c>
      <c r="C119" t="s">
        <v>581</v>
      </c>
      <c r="D119" t="s">
        <v>100</v>
      </c>
      <c r="E119" t="s">
        <v>123</v>
      </c>
      <c r="F119" t="s">
        <v>492</v>
      </c>
      <c r="G119" t="s">
        <v>342</v>
      </c>
      <c r="H119" t="s">
        <v>572</v>
      </c>
      <c r="I119" t="s">
        <v>206</v>
      </c>
      <c r="J119"/>
      <c r="K119" s="77">
        <v>1.71</v>
      </c>
      <c r="L119" t="s">
        <v>102</v>
      </c>
      <c r="M119" s="78">
        <v>2.0500000000000001E-2</v>
      </c>
      <c r="N119" s="78">
        <v>3.78E-2</v>
      </c>
      <c r="O119" s="77">
        <v>77630.03</v>
      </c>
      <c r="P119" s="77">
        <v>110.12</v>
      </c>
      <c r="Q119" s="77">
        <v>0</v>
      </c>
      <c r="R119" s="77">
        <v>85.486189035999999</v>
      </c>
      <c r="S119" s="78">
        <v>2.0000000000000001E-4</v>
      </c>
      <c r="T119" s="78">
        <f t="shared" si="4"/>
        <v>4.5970029250634088E-4</v>
      </c>
      <c r="U119" s="78">
        <f>R119/'סכום נכסי הקרן'!$C$42</f>
        <v>1.8472134959155302E-4</v>
      </c>
    </row>
    <row r="120" spans="2:21">
      <c r="B120" t="s">
        <v>582</v>
      </c>
      <c r="C120" t="s">
        <v>583</v>
      </c>
      <c r="D120" t="s">
        <v>100</v>
      </c>
      <c r="E120" t="s">
        <v>123</v>
      </c>
      <c r="F120" t="s">
        <v>492</v>
      </c>
      <c r="G120" t="s">
        <v>342</v>
      </c>
      <c r="H120" t="s">
        <v>572</v>
      </c>
      <c r="I120" t="s">
        <v>206</v>
      </c>
      <c r="J120"/>
      <c r="K120" s="77">
        <v>2.5499999999999998</v>
      </c>
      <c r="L120" t="s">
        <v>102</v>
      </c>
      <c r="M120" s="78">
        <v>2.0500000000000001E-2</v>
      </c>
      <c r="N120" s="78">
        <v>3.61E-2</v>
      </c>
      <c r="O120" s="77">
        <v>437247.24</v>
      </c>
      <c r="P120" s="77">
        <v>108.46</v>
      </c>
      <c r="Q120" s="77">
        <v>0</v>
      </c>
      <c r="R120" s="77">
        <v>474.23835650400002</v>
      </c>
      <c r="S120" s="78">
        <v>5.9999999999999995E-4</v>
      </c>
      <c r="T120" s="78">
        <f t="shared" si="4"/>
        <v>2.5502073921064338E-3</v>
      </c>
      <c r="U120" s="78">
        <f>R120/'סכום נכסי הקרן'!$C$42</f>
        <v>1.0247497312648709E-3</v>
      </c>
    </row>
    <row r="121" spans="2:21">
      <c r="B121" t="s">
        <v>584</v>
      </c>
      <c r="C121" t="s">
        <v>585</v>
      </c>
      <c r="D121" t="s">
        <v>100</v>
      </c>
      <c r="E121" t="s">
        <v>123</v>
      </c>
      <c r="F121" t="s">
        <v>492</v>
      </c>
      <c r="G121" t="s">
        <v>342</v>
      </c>
      <c r="H121" t="s">
        <v>572</v>
      </c>
      <c r="I121" t="s">
        <v>206</v>
      </c>
      <c r="J121"/>
      <c r="K121" s="77">
        <v>5.27</v>
      </c>
      <c r="L121" t="s">
        <v>102</v>
      </c>
      <c r="M121" s="78">
        <v>8.3999999999999995E-3</v>
      </c>
      <c r="N121" s="78">
        <v>4.2700000000000002E-2</v>
      </c>
      <c r="O121" s="77">
        <v>1103059.1100000001</v>
      </c>
      <c r="P121" s="77">
        <v>93.32</v>
      </c>
      <c r="Q121" s="77">
        <v>0</v>
      </c>
      <c r="R121" s="77">
        <v>1029.374761452</v>
      </c>
      <c r="S121" s="78">
        <v>1.6000000000000001E-3</v>
      </c>
      <c r="T121" s="78">
        <f t="shared" si="4"/>
        <v>5.5354424413381368E-3</v>
      </c>
      <c r="U121" s="78">
        <f>R121/'סכום נכסי הקרן'!$C$42</f>
        <v>2.2243066080629864E-3</v>
      </c>
    </row>
    <row r="122" spans="2:21">
      <c r="B122" t="s">
        <v>586</v>
      </c>
      <c r="C122" t="s">
        <v>587</v>
      </c>
      <c r="D122" t="s">
        <v>100</v>
      </c>
      <c r="E122" t="s">
        <v>123</v>
      </c>
      <c r="F122" t="s">
        <v>492</v>
      </c>
      <c r="G122" t="s">
        <v>342</v>
      </c>
      <c r="H122" t="s">
        <v>572</v>
      </c>
      <c r="I122" t="s">
        <v>206</v>
      </c>
      <c r="J122"/>
      <c r="K122" s="77">
        <v>6.26</v>
      </c>
      <c r="L122" t="s">
        <v>102</v>
      </c>
      <c r="M122" s="78">
        <v>5.0000000000000001E-3</v>
      </c>
      <c r="N122" s="78">
        <v>3.9899999999999998E-2</v>
      </c>
      <c r="O122" s="77">
        <v>148154.82</v>
      </c>
      <c r="P122" s="77">
        <v>88.06</v>
      </c>
      <c r="Q122" s="77">
        <v>4.9352600000000004</v>
      </c>
      <c r="R122" s="77">
        <v>135.400394492</v>
      </c>
      <c r="S122" s="78">
        <v>8.0000000000000004E-4</v>
      </c>
      <c r="T122" s="78">
        <f t="shared" si="4"/>
        <v>7.2811294614191172E-4</v>
      </c>
      <c r="U122" s="78">
        <f>R122/'סכום נכסי הקרן'!$C$42</f>
        <v>2.9257759513946904E-4</v>
      </c>
    </row>
    <row r="123" spans="2:21">
      <c r="B123" t="s">
        <v>588</v>
      </c>
      <c r="C123" t="s">
        <v>589</v>
      </c>
      <c r="D123" t="s">
        <v>100</v>
      </c>
      <c r="E123" t="s">
        <v>123</v>
      </c>
      <c r="F123" t="s">
        <v>492</v>
      </c>
      <c r="G123" t="s">
        <v>342</v>
      </c>
      <c r="H123" t="s">
        <v>572</v>
      </c>
      <c r="I123" t="s">
        <v>206</v>
      </c>
      <c r="J123"/>
      <c r="K123" s="77">
        <v>6.15</v>
      </c>
      <c r="L123" t="s">
        <v>102</v>
      </c>
      <c r="M123" s="78">
        <v>9.7000000000000003E-3</v>
      </c>
      <c r="N123" s="78">
        <v>4.4600000000000001E-2</v>
      </c>
      <c r="O123" s="77">
        <v>402274</v>
      </c>
      <c r="P123" s="77">
        <v>88.66</v>
      </c>
      <c r="Q123" s="77">
        <v>14.46688</v>
      </c>
      <c r="R123" s="77">
        <v>371.1230084</v>
      </c>
      <c r="S123" s="78">
        <v>1E-3</v>
      </c>
      <c r="T123" s="78">
        <f t="shared" si="4"/>
        <v>1.9957066450285643E-3</v>
      </c>
      <c r="U123" s="78">
        <f>R123/'סכום נכסי הקרן'!$C$42</f>
        <v>8.019347189199839E-4</v>
      </c>
    </row>
    <row r="124" spans="2:21">
      <c r="B124" t="s">
        <v>590</v>
      </c>
      <c r="C124" t="s">
        <v>591</v>
      </c>
      <c r="D124" t="s">
        <v>100</v>
      </c>
      <c r="E124" t="s">
        <v>123</v>
      </c>
      <c r="F124" t="s">
        <v>592</v>
      </c>
      <c r="G124" t="s">
        <v>132</v>
      </c>
      <c r="H124" t="s">
        <v>572</v>
      </c>
      <c r="I124" t="s">
        <v>206</v>
      </c>
      <c r="J124"/>
      <c r="K124" s="77">
        <v>0.77</v>
      </c>
      <c r="L124" t="s">
        <v>102</v>
      </c>
      <c r="M124" s="78">
        <v>1.9800000000000002E-2</v>
      </c>
      <c r="N124" s="78">
        <v>3.4599999999999999E-2</v>
      </c>
      <c r="O124" s="77">
        <v>173742.64</v>
      </c>
      <c r="P124" s="77">
        <v>110.65</v>
      </c>
      <c r="Q124" s="77">
        <v>0</v>
      </c>
      <c r="R124" s="77">
        <v>192.24623116000001</v>
      </c>
      <c r="S124" s="78">
        <v>1.1000000000000001E-3</v>
      </c>
      <c r="T124" s="78">
        <f t="shared" si="4"/>
        <v>1.0338003096649544E-3</v>
      </c>
      <c r="U124" s="78">
        <f>R124/'סכום נכסי הקרן'!$C$42</f>
        <v>4.1541193582521319E-4</v>
      </c>
    </row>
    <row r="125" spans="2:21">
      <c r="B125" t="s">
        <v>593</v>
      </c>
      <c r="C125" t="s">
        <v>594</v>
      </c>
      <c r="D125" t="s">
        <v>100</v>
      </c>
      <c r="E125" t="s">
        <v>123</v>
      </c>
      <c r="F125" t="s">
        <v>595</v>
      </c>
      <c r="G125" t="s">
        <v>353</v>
      </c>
      <c r="H125" t="s">
        <v>572</v>
      </c>
      <c r="I125" t="s">
        <v>206</v>
      </c>
      <c r="J125"/>
      <c r="K125" s="77">
        <v>2.5499999999999998</v>
      </c>
      <c r="L125" t="s">
        <v>102</v>
      </c>
      <c r="M125" s="78">
        <v>1.9400000000000001E-2</v>
      </c>
      <c r="N125" s="78">
        <v>2.9499999999999998E-2</v>
      </c>
      <c r="O125" s="77">
        <v>15568.39</v>
      </c>
      <c r="P125" s="77">
        <v>109.99</v>
      </c>
      <c r="Q125" s="77">
        <v>0</v>
      </c>
      <c r="R125" s="77">
        <v>17.123672160999998</v>
      </c>
      <c r="S125" s="78">
        <v>0</v>
      </c>
      <c r="T125" s="78">
        <f t="shared" si="4"/>
        <v>9.2082208716538129E-5</v>
      </c>
      <c r="U125" s="78">
        <f>R125/'סכום נכסי הקרן'!$C$42</f>
        <v>3.7001390133453897E-5</v>
      </c>
    </row>
    <row r="126" spans="2:21">
      <c r="B126" t="s">
        <v>596</v>
      </c>
      <c r="C126" t="s">
        <v>597</v>
      </c>
      <c r="D126" t="s">
        <v>100</v>
      </c>
      <c r="E126" t="s">
        <v>123</v>
      </c>
      <c r="F126" t="s">
        <v>595</v>
      </c>
      <c r="G126" t="s">
        <v>353</v>
      </c>
      <c r="H126" t="s">
        <v>572</v>
      </c>
      <c r="I126" t="s">
        <v>206</v>
      </c>
      <c r="J126"/>
      <c r="K126" s="77">
        <v>3.52</v>
      </c>
      <c r="L126" t="s">
        <v>102</v>
      </c>
      <c r="M126" s="78">
        <v>1.23E-2</v>
      </c>
      <c r="N126" s="78">
        <v>2.9100000000000001E-2</v>
      </c>
      <c r="O126" s="77">
        <v>1072066.77</v>
      </c>
      <c r="P126" s="77">
        <v>105.97</v>
      </c>
      <c r="Q126" s="77">
        <v>0</v>
      </c>
      <c r="R126" s="77">
        <v>1136.0691561690001</v>
      </c>
      <c r="S126" s="78">
        <v>8.0000000000000004E-4</v>
      </c>
      <c r="T126" s="78">
        <f t="shared" si="4"/>
        <v>6.1091894408626685E-3</v>
      </c>
      <c r="U126" s="78">
        <f>R126/'סכום נכסי הקרן'!$C$42</f>
        <v>2.4548553412352928E-3</v>
      </c>
    </row>
    <row r="127" spans="2:21">
      <c r="B127" t="s">
        <v>598</v>
      </c>
      <c r="C127" t="s">
        <v>599</v>
      </c>
      <c r="D127" t="s">
        <v>100</v>
      </c>
      <c r="E127" t="s">
        <v>123</v>
      </c>
      <c r="F127" t="s">
        <v>600</v>
      </c>
      <c r="G127" t="s">
        <v>127</v>
      </c>
      <c r="H127" t="s">
        <v>572</v>
      </c>
      <c r="I127" t="s">
        <v>206</v>
      </c>
      <c r="J127"/>
      <c r="K127" s="77">
        <v>1.64</v>
      </c>
      <c r="L127" t="s">
        <v>102</v>
      </c>
      <c r="M127" s="78">
        <v>1.8499999999999999E-2</v>
      </c>
      <c r="N127" s="78">
        <v>3.9800000000000002E-2</v>
      </c>
      <c r="O127" s="77">
        <v>101675.01</v>
      </c>
      <c r="P127" s="77">
        <v>106.38</v>
      </c>
      <c r="Q127" s="77">
        <v>0</v>
      </c>
      <c r="R127" s="77">
        <v>108.161875638</v>
      </c>
      <c r="S127" s="78">
        <v>1E-4</v>
      </c>
      <c r="T127" s="78">
        <f t="shared" si="4"/>
        <v>5.8163834918274445E-4</v>
      </c>
      <c r="U127" s="78">
        <f>R127/'סכום נכסי הקרן'!$C$42</f>
        <v>2.337197138802289E-4</v>
      </c>
    </row>
    <row r="128" spans="2:21">
      <c r="B128" t="s">
        <v>601</v>
      </c>
      <c r="C128" t="s">
        <v>602</v>
      </c>
      <c r="D128" t="s">
        <v>100</v>
      </c>
      <c r="E128" t="s">
        <v>123</v>
      </c>
      <c r="F128" t="s">
        <v>600</v>
      </c>
      <c r="G128" t="s">
        <v>127</v>
      </c>
      <c r="H128" t="s">
        <v>572</v>
      </c>
      <c r="I128" t="s">
        <v>206</v>
      </c>
      <c r="J128"/>
      <c r="K128" s="77">
        <v>2.25</v>
      </c>
      <c r="L128" t="s">
        <v>102</v>
      </c>
      <c r="M128" s="78">
        <v>3.2000000000000001E-2</v>
      </c>
      <c r="N128" s="78">
        <v>4.24E-2</v>
      </c>
      <c r="O128" s="77">
        <v>1323287.42</v>
      </c>
      <c r="P128" s="77">
        <v>101.36</v>
      </c>
      <c r="Q128" s="77">
        <v>0</v>
      </c>
      <c r="R128" s="77">
        <v>1341.2841289119999</v>
      </c>
      <c r="S128" s="78">
        <v>3.5999999999999999E-3</v>
      </c>
      <c r="T128" s="78">
        <f t="shared" si="4"/>
        <v>7.2127289021540163E-3</v>
      </c>
      <c r="U128" s="78">
        <f>R128/'סכום נכסי הקרן'!$C$42</f>
        <v>2.8982905574842827E-3</v>
      </c>
    </row>
    <row r="129" spans="2:21">
      <c r="B129" t="s">
        <v>603</v>
      </c>
      <c r="C129" t="s">
        <v>604</v>
      </c>
      <c r="D129" t="s">
        <v>100</v>
      </c>
      <c r="E129" t="s">
        <v>123</v>
      </c>
      <c r="F129" t="s">
        <v>605</v>
      </c>
      <c r="G129" t="s">
        <v>127</v>
      </c>
      <c r="H129" t="s">
        <v>572</v>
      </c>
      <c r="I129" t="s">
        <v>206</v>
      </c>
      <c r="J129"/>
      <c r="K129" s="77">
        <v>0.5</v>
      </c>
      <c r="L129" t="s">
        <v>102</v>
      </c>
      <c r="M129" s="78">
        <v>3.15E-2</v>
      </c>
      <c r="N129" s="78">
        <v>4.0399999999999998E-2</v>
      </c>
      <c r="O129" s="77">
        <v>337560.28</v>
      </c>
      <c r="P129" s="77">
        <v>110.56</v>
      </c>
      <c r="Q129" s="77">
        <v>5.90611</v>
      </c>
      <c r="R129" s="77">
        <v>379.11275556800001</v>
      </c>
      <c r="S129" s="78">
        <v>2.5000000000000001E-3</v>
      </c>
      <c r="T129" s="78">
        <f t="shared" si="4"/>
        <v>2.0386713525631884E-3</v>
      </c>
      <c r="U129" s="78">
        <f>R129/'סכום נכסי הקרן'!$C$42</f>
        <v>8.1919922557785734E-4</v>
      </c>
    </row>
    <row r="130" spans="2:21">
      <c r="B130" t="s">
        <v>606</v>
      </c>
      <c r="C130" t="s">
        <v>607</v>
      </c>
      <c r="D130" t="s">
        <v>100</v>
      </c>
      <c r="E130" t="s">
        <v>123</v>
      </c>
      <c r="F130" t="s">
        <v>605</v>
      </c>
      <c r="G130" t="s">
        <v>127</v>
      </c>
      <c r="H130" t="s">
        <v>572</v>
      </c>
      <c r="I130" t="s">
        <v>206</v>
      </c>
      <c r="J130"/>
      <c r="K130" s="77">
        <v>2.83</v>
      </c>
      <c r="L130" t="s">
        <v>102</v>
      </c>
      <c r="M130" s="78">
        <v>0.01</v>
      </c>
      <c r="N130" s="78">
        <v>3.6700000000000003E-2</v>
      </c>
      <c r="O130" s="77">
        <v>765352.98</v>
      </c>
      <c r="P130" s="77">
        <v>100.59</v>
      </c>
      <c r="Q130" s="77">
        <v>0</v>
      </c>
      <c r="R130" s="77">
        <v>769.86856258199998</v>
      </c>
      <c r="S130" s="78">
        <v>2.0999999999999999E-3</v>
      </c>
      <c r="T130" s="78">
        <f t="shared" si="4"/>
        <v>4.1399529842340178E-3</v>
      </c>
      <c r="U130" s="78">
        <f>R130/'סכום נכסי הקרן'!$C$42</f>
        <v>1.6635571370290933E-3</v>
      </c>
    </row>
    <row r="131" spans="2:21">
      <c r="B131" t="s">
        <v>608</v>
      </c>
      <c r="C131" t="s">
        <v>609</v>
      </c>
      <c r="D131" t="s">
        <v>100</v>
      </c>
      <c r="E131" t="s">
        <v>123</v>
      </c>
      <c r="F131" t="s">
        <v>605</v>
      </c>
      <c r="G131" t="s">
        <v>127</v>
      </c>
      <c r="H131" t="s">
        <v>572</v>
      </c>
      <c r="I131" t="s">
        <v>206</v>
      </c>
      <c r="J131"/>
      <c r="K131" s="77">
        <v>3.42</v>
      </c>
      <c r="L131" t="s">
        <v>102</v>
      </c>
      <c r="M131" s="78">
        <v>3.2300000000000002E-2</v>
      </c>
      <c r="N131" s="78">
        <v>4.1500000000000002E-2</v>
      </c>
      <c r="O131" s="77">
        <v>842207.11</v>
      </c>
      <c r="P131" s="77">
        <v>100.15</v>
      </c>
      <c r="Q131" s="77">
        <v>57.151000000000003</v>
      </c>
      <c r="R131" s="77">
        <v>900.62142066499996</v>
      </c>
      <c r="S131" s="78">
        <v>1.8E-3</v>
      </c>
      <c r="T131" s="78">
        <f t="shared" si="4"/>
        <v>4.8430738951624822E-3</v>
      </c>
      <c r="U131" s="78">
        <f>R131/'סכום נכסי הקרן'!$C$42</f>
        <v>1.9460921836887742E-3</v>
      </c>
    </row>
    <row r="132" spans="2:21">
      <c r="B132" t="s">
        <v>610</v>
      </c>
      <c r="C132" t="s">
        <v>611</v>
      </c>
      <c r="D132" t="s">
        <v>100</v>
      </c>
      <c r="E132" t="s">
        <v>123</v>
      </c>
      <c r="F132" t="s">
        <v>612</v>
      </c>
      <c r="G132" t="s">
        <v>112</v>
      </c>
      <c r="H132" t="s">
        <v>572</v>
      </c>
      <c r="I132" t="s">
        <v>206</v>
      </c>
      <c r="J132"/>
      <c r="K132" s="77">
        <v>4.8600000000000003</v>
      </c>
      <c r="L132" t="s">
        <v>102</v>
      </c>
      <c r="M132" s="78">
        <v>0.03</v>
      </c>
      <c r="N132" s="78">
        <v>4.3099999999999999E-2</v>
      </c>
      <c r="O132" s="77">
        <v>506951.51</v>
      </c>
      <c r="P132" s="77">
        <v>95.81</v>
      </c>
      <c r="Q132" s="77">
        <v>0</v>
      </c>
      <c r="R132" s="77">
        <v>485.710241731</v>
      </c>
      <c r="S132" s="78">
        <v>1.8E-3</v>
      </c>
      <c r="T132" s="78">
        <f t="shared" si="4"/>
        <v>2.6118972282533023E-3</v>
      </c>
      <c r="U132" s="78">
        <f>R132/'סכום נכסי הקרן'!$C$42</f>
        <v>1.0495385555812575E-3</v>
      </c>
    </row>
    <row r="133" spans="2:21">
      <c r="B133" t="s">
        <v>613</v>
      </c>
      <c r="C133" t="s">
        <v>614</v>
      </c>
      <c r="D133" t="s">
        <v>100</v>
      </c>
      <c r="E133" t="s">
        <v>123</v>
      </c>
      <c r="F133" t="s">
        <v>615</v>
      </c>
      <c r="G133" t="s">
        <v>342</v>
      </c>
      <c r="H133" t="s">
        <v>579</v>
      </c>
      <c r="I133" t="s">
        <v>149</v>
      </c>
      <c r="J133"/>
      <c r="K133" s="77">
        <v>1.99</v>
      </c>
      <c r="L133" t="s">
        <v>102</v>
      </c>
      <c r="M133" s="78">
        <v>2.5000000000000001E-2</v>
      </c>
      <c r="N133" s="78">
        <v>3.5400000000000001E-2</v>
      </c>
      <c r="O133" s="77">
        <v>398223.81</v>
      </c>
      <c r="P133" s="77">
        <v>111.2</v>
      </c>
      <c r="Q133" s="77">
        <v>0</v>
      </c>
      <c r="R133" s="77">
        <v>442.82487672000002</v>
      </c>
      <c r="S133" s="78">
        <v>1.1000000000000001E-3</v>
      </c>
      <c r="T133" s="78">
        <f t="shared" si="4"/>
        <v>2.3812820252350026E-3</v>
      </c>
      <c r="U133" s="78">
        <f>R133/'סכום נכסי הקרן'!$C$42</f>
        <v>9.5687045805708051E-4</v>
      </c>
    </row>
    <row r="134" spans="2:21">
      <c r="B134" t="s">
        <v>616</v>
      </c>
      <c r="C134" t="s">
        <v>617</v>
      </c>
      <c r="D134" t="s">
        <v>100</v>
      </c>
      <c r="E134" t="s">
        <v>123</v>
      </c>
      <c r="F134" t="s">
        <v>615</v>
      </c>
      <c r="G134" t="s">
        <v>342</v>
      </c>
      <c r="H134" t="s">
        <v>579</v>
      </c>
      <c r="I134" t="s">
        <v>149</v>
      </c>
      <c r="J134"/>
      <c r="K134" s="77">
        <v>4.9800000000000004</v>
      </c>
      <c r="L134" t="s">
        <v>102</v>
      </c>
      <c r="M134" s="78">
        <v>1.9E-2</v>
      </c>
      <c r="N134" s="78">
        <v>3.85E-2</v>
      </c>
      <c r="O134" s="77">
        <v>468997.87</v>
      </c>
      <c r="P134" s="77">
        <v>102.11</v>
      </c>
      <c r="Q134" s="77">
        <v>0</v>
      </c>
      <c r="R134" s="77">
        <v>478.89372505699998</v>
      </c>
      <c r="S134" s="78">
        <v>1.6000000000000001E-3</v>
      </c>
      <c r="T134" s="78">
        <f t="shared" si="4"/>
        <v>2.575241544519494E-3</v>
      </c>
      <c r="U134" s="78">
        <f>R134/'סכום נכסי הקרן'!$C$42</f>
        <v>1.0348092036972434E-3</v>
      </c>
    </row>
    <row r="135" spans="2:21">
      <c r="B135" t="s">
        <v>618</v>
      </c>
      <c r="C135" t="s">
        <v>619</v>
      </c>
      <c r="D135" t="s">
        <v>100</v>
      </c>
      <c r="E135" t="s">
        <v>123</v>
      </c>
      <c r="F135" t="s">
        <v>615</v>
      </c>
      <c r="G135" t="s">
        <v>342</v>
      </c>
      <c r="H135" t="s">
        <v>579</v>
      </c>
      <c r="I135" t="s">
        <v>149</v>
      </c>
      <c r="J135"/>
      <c r="K135" s="77">
        <v>6.74</v>
      </c>
      <c r="L135" t="s">
        <v>102</v>
      </c>
      <c r="M135" s="78">
        <v>3.8999999999999998E-3</v>
      </c>
      <c r="N135" s="78">
        <v>4.1700000000000001E-2</v>
      </c>
      <c r="O135" s="77">
        <v>491404.4</v>
      </c>
      <c r="P135" s="77">
        <v>83.82</v>
      </c>
      <c r="Q135" s="77">
        <v>0</v>
      </c>
      <c r="R135" s="77">
        <v>411.89516808000002</v>
      </c>
      <c r="S135" s="78">
        <v>2.0999999999999999E-3</v>
      </c>
      <c r="T135" s="78">
        <f t="shared" si="4"/>
        <v>2.2149581281320887E-3</v>
      </c>
      <c r="U135" s="78">
        <f>R135/'סכום נכסי הקרן'!$C$42</f>
        <v>8.9003653333915569E-4</v>
      </c>
    </row>
    <row r="136" spans="2:21">
      <c r="B136" t="s">
        <v>620</v>
      </c>
      <c r="C136" t="s">
        <v>621</v>
      </c>
      <c r="D136" t="s">
        <v>100</v>
      </c>
      <c r="E136" t="s">
        <v>123</v>
      </c>
      <c r="F136" t="s">
        <v>622</v>
      </c>
      <c r="G136" t="s">
        <v>623</v>
      </c>
      <c r="H136" t="s">
        <v>579</v>
      </c>
      <c r="I136" t="s">
        <v>149</v>
      </c>
      <c r="J136"/>
      <c r="K136" s="77">
        <v>1.29</v>
      </c>
      <c r="L136" t="s">
        <v>102</v>
      </c>
      <c r="M136" s="78">
        <v>1.8499999999999999E-2</v>
      </c>
      <c r="N136" s="78">
        <v>3.5799999999999998E-2</v>
      </c>
      <c r="O136" s="77">
        <v>625138.59</v>
      </c>
      <c r="P136" s="77">
        <v>109.43</v>
      </c>
      <c r="Q136" s="77">
        <v>0</v>
      </c>
      <c r="R136" s="77">
        <v>684.08915903699994</v>
      </c>
      <c r="S136" s="78">
        <v>1.1000000000000001E-3</v>
      </c>
      <c r="T136" s="78">
        <f t="shared" si="4"/>
        <v>3.6786759364988569E-3</v>
      </c>
      <c r="U136" s="78">
        <f>R136/'סכום נכסי הקרן'!$C$42</f>
        <v>1.4782021999489286E-3</v>
      </c>
    </row>
    <row r="137" spans="2:21">
      <c r="B137" t="s">
        <v>624</v>
      </c>
      <c r="C137" t="s">
        <v>625</v>
      </c>
      <c r="D137" t="s">
        <v>100</v>
      </c>
      <c r="E137" t="s">
        <v>123</v>
      </c>
      <c r="F137" t="s">
        <v>622</v>
      </c>
      <c r="G137" t="s">
        <v>623</v>
      </c>
      <c r="H137" t="s">
        <v>579</v>
      </c>
      <c r="I137" t="s">
        <v>149</v>
      </c>
      <c r="J137"/>
      <c r="K137" s="77">
        <v>3.91</v>
      </c>
      <c r="L137" t="s">
        <v>102</v>
      </c>
      <c r="M137" s="78">
        <v>0.01</v>
      </c>
      <c r="N137" s="78">
        <v>4.7399999999999998E-2</v>
      </c>
      <c r="O137" s="77">
        <v>1664017.33</v>
      </c>
      <c r="P137" s="77">
        <v>94.21</v>
      </c>
      <c r="Q137" s="77">
        <v>0</v>
      </c>
      <c r="R137" s="77">
        <v>1567.6707265929999</v>
      </c>
      <c r="S137" s="78">
        <v>1.4E-3</v>
      </c>
      <c r="T137" s="78">
        <f t="shared" si="4"/>
        <v>8.4301183582408349E-3</v>
      </c>
      <c r="U137" s="78">
        <f>R137/'סכום נכסי הקרן'!$C$42</f>
        <v>3.3874741124496777E-3</v>
      </c>
    </row>
    <row r="138" spans="2:21">
      <c r="B138" t="s">
        <v>626</v>
      </c>
      <c r="C138" t="s">
        <v>627</v>
      </c>
      <c r="D138" t="s">
        <v>100</v>
      </c>
      <c r="E138" t="s">
        <v>123</v>
      </c>
      <c r="F138" t="s">
        <v>622</v>
      </c>
      <c r="G138" t="s">
        <v>623</v>
      </c>
      <c r="H138" t="s">
        <v>579</v>
      </c>
      <c r="I138" t="s">
        <v>149</v>
      </c>
      <c r="J138"/>
      <c r="K138" s="77">
        <v>2.6</v>
      </c>
      <c r="L138" t="s">
        <v>102</v>
      </c>
      <c r="M138" s="78">
        <v>3.5400000000000001E-2</v>
      </c>
      <c r="N138" s="78">
        <v>4.5600000000000002E-2</v>
      </c>
      <c r="O138" s="77">
        <v>1614827.05</v>
      </c>
      <c r="P138" s="77">
        <v>100.73</v>
      </c>
      <c r="Q138" s="77">
        <v>29.537400000000002</v>
      </c>
      <c r="R138" s="77">
        <v>1656.1526874650001</v>
      </c>
      <c r="S138" s="78">
        <v>2.3999999999999998E-3</v>
      </c>
      <c r="T138" s="78">
        <f t="shared" si="4"/>
        <v>8.9059283546048546E-3</v>
      </c>
      <c r="U138" s="78">
        <f>R138/'סכום נכסי הקרן'!$C$42</f>
        <v>3.5786688236784103E-3</v>
      </c>
    </row>
    <row r="139" spans="2:21">
      <c r="B139" t="s">
        <v>628</v>
      </c>
      <c r="C139" t="s">
        <v>629</v>
      </c>
      <c r="D139" t="s">
        <v>100</v>
      </c>
      <c r="E139" t="s">
        <v>123</v>
      </c>
      <c r="F139" t="s">
        <v>622</v>
      </c>
      <c r="G139" t="s">
        <v>623</v>
      </c>
      <c r="H139" t="s">
        <v>579</v>
      </c>
      <c r="I139" t="s">
        <v>149</v>
      </c>
      <c r="J139"/>
      <c r="K139" s="77">
        <v>1.1499999999999999</v>
      </c>
      <c r="L139" t="s">
        <v>102</v>
      </c>
      <c r="M139" s="78">
        <v>0.01</v>
      </c>
      <c r="N139" s="78">
        <v>4.1099999999999998E-2</v>
      </c>
      <c r="O139" s="77">
        <v>1004132.35</v>
      </c>
      <c r="P139" s="77">
        <v>106.62</v>
      </c>
      <c r="Q139" s="77">
        <v>0</v>
      </c>
      <c r="R139" s="77">
        <v>1070.60591157</v>
      </c>
      <c r="S139" s="78">
        <v>1.1000000000000001E-3</v>
      </c>
      <c r="T139" s="78">
        <f t="shared" si="4"/>
        <v>5.7571621364532798E-3</v>
      </c>
      <c r="U139" s="78">
        <f>R139/'סכום נכסי הקרן'!$C$42</f>
        <v>2.3134002240130609E-3</v>
      </c>
    </row>
    <row r="140" spans="2:21">
      <c r="B140" t="s">
        <v>630</v>
      </c>
      <c r="C140" t="s">
        <v>631</v>
      </c>
      <c r="D140" t="s">
        <v>100</v>
      </c>
      <c r="E140" t="s">
        <v>123</v>
      </c>
      <c r="F140" t="s">
        <v>632</v>
      </c>
      <c r="G140" t="s">
        <v>342</v>
      </c>
      <c r="H140" t="s">
        <v>579</v>
      </c>
      <c r="I140" t="s">
        <v>149</v>
      </c>
      <c r="J140"/>
      <c r="K140" s="77">
        <v>3.51</v>
      </c>
      <c r="L140" t="s">
        <v>102</v>
      </c>
      <c r="M140" s="78">
        <v>2.75E-2</v>
      </c>
      <c r="N140" s="78">
        <v>3.04E-2</v>
      </c>
      <c r="O140" s="77">
        <v>872937.08</v>
      </c>
      <c r="P140" s="77">
        <v>110.48</v>
      </c>
      <c r="Q140" s="77">
        <v>0</v>
      </c>
      <c r="R140" s="77">
        <v>964.42088598400005</v>
      </c>
      <c r="S140" s="78">
        <v>1.6999999999999999E-3</v>
      </c>
      <c r="T140" s="78">
        <f t="shared" ref="T140:T203" si="5">R140/$R$11</f>
        <v>5.1861542593665943E-3</v>
      </c>
      <c r="U140" s="78">
        <f>R140/'סכום נכסי הקרן'!$C$42</f>
        <v>2.083952152297063E-3</v>
      </c>
    </row>
    <row r="141" spans="2:21">
      <c r="B141" t="s">
        <v>633</v>
      </c>
      <c r="C141" t="s">
        <v>634</v>
      </c>
      <c r="D141" t="s">
        <v>100</v>
      </c>
      <c r="E141" t="s">
        <v>123</v>
      </c>
      <c r="F141" t="s">
        <v>632</v>
      </c>
      <c r="G141" t="s">
        <v>342</v>
      </c>
      <c r="H141" t="s">
        <v>579</v>
      </c>
      <c r="I141" t="s">
        <v>149</v>
      </c>
      <c r="J141"/>
      <c r="K141" s="77">
        <v>5.16</v>
      </c>
      <c r="L141" t="s">
        <v>102</v>
      </c>
      <c r="M141" s="78">
        <v>8.5000000000000006E-3</v>
      </c>
      <c r="N141" s="78">
        <v>3.4700000000000002E-2</v>
      </c>
      <c r="O141" s="77">
        <v>671581.55</v>
      </c>
      <c r="P141" s="77">
        <v>96.94</v>
      </c>
      <c r="Q141" s="77">
        <v>0</v>
      </c>
      <c r="R141" s="77">
        <v>651.03115457000001</v>
      </c>
      <c r="S141" s="78">
        <v>1.2999999999999999E-3</v>
      </c>
      <c r="T141" s="78">
        <f t="shared" si="5"/>
        <v>3.5009071706370858E-3</v>
      </c>
      <c r="U141" s="78">
        <f>R141/'סכום נכסי הקרן'!$C$42</f>
        <v>1.4067693840893254E-3</v>
      </c>
    </row>
    <row r="142" spans="2:21">
      <c r="B142" t="s">
        <v>635</v>
      </c>
      <c r="C142" t="s">
        <v>636</v>
      </c>
      <c r="D142" t="s">
        <v>100</v>
      </c>
      <c r="E142" t="s">
        <v>123</v>
      </c>
      <c r="F142" t="s">
        <v>632</v>
      </c>
      <c r="G142" t="s">
        <v>342</v>
      </c>
      <c r="H142" t="s">
        <v>579</v>
      </c>
      <c r="I142" t="s">
        <v>149</v>
      </c>
      <c r="J142"/>
      <c r="K142" s="77">
        <v>6.49</v>
      </c>
      <c r="L142" t="s">
        <v>102</v>
      </c>
      <c r="M142" s="78">
        <v>3.1800000000000002E-2</v>
      </c>
      <c r="N142" s="78">
        <v>3.6799999999999999E-2</v>
      </c>
      <c r="O142" s="77">
        <v>670965.85</v>
      </c>
      <c r="P142" s="77">
        <v>101.6</v>
      </c>
      <c r="Q142" s="77">
        <v>0</v>
      </c>
      <c r="R142" s="77">
        <v>681.70130359999996</v>
      </c>
      <c r="S142" s="78">
        <v>3.3999999999999998E-3</v>
      </c>
      <c r="T142" s="78">
        <f t="shared" si="5"/>
        <v>3.6658352910655988E-3</v>
      </c>
      <c r="U142" s="78">
        <f>R142/'סכום נכסי הקרן'!$C$42</f>
        <v>1.473042443923702E-3</v>
      </c>
    </row>
    <row r="143" spans="2:21">
      <c r="B143" t="s">
        <v>637</v>
      </c>
      <c r="C143" t="s">
        <v>638</v>
      </c>
      <c r="D143" t="s">
        <v>100</v>
      </c>
      <c r="E143" t="s">
        <v>123</v>
      </c>
      <c r="F143" t="s">
        <v>639</v>
      </c>
      <c r="G143" t="s">
        <v>640</v>
      </c>
      <c r="H143" t="s">
        <v>641</v>
      </c>
      <c r="I143" t="s">
        <v>149</v>
      </c>
      <c r="J143"/>
      <c r="K143" s="77">
        <v>2.41</v>
      </c>
      <c r="L143" t="s">
        <v>102</v>
      </c>
      <c r="M143" s="78">
        <v>2.5700000000000001E-2</v>
      </c>
      <c r="N143" s="78">
        <v>4.1099999999999998E-2</v>
      </c>
      <c r="O143" s="77">
        <v>1064791.52</v>
      </c>
      <c r="P143" s="77">
        <v>109.71</v>
      </c>
      <c r="Q143" s="77">
        <v>0</v>
      </c>
      <c r="R143" s="77">
        <v>1168.182776592</v>
      </c>
      <c r="S143" s="78">
        <v>8.0000000000000004E-4</v>
      </c>
      <c r="T143" s="78">
        <f t="shared" si="5"/>
        <v>6.2818798001869538E-3</v>
      </c>
      <c r="U143" s="78">
        <f>R143/'סכום נכסי הקרן'!$C$42</f>
        <v>2.5242475012052417E-3</v>
      </c>
    </row>
    <row r="144" spans="2:21">
      <c r="B144" t="s">
        <v>642</v>
      </c>
      <c r="C144" t="s">
        <v>643</v>
      </c>
      <c r="D144" t="s">
        <v>100</v>
      </c>
      <c r="E144" t="s">
        <v>123</v>
      </c>
      <c r="F144" t="s">
        <v>639</v>
      </c>
      <c r="G144" t="s">
        <v>640</v>
      </c>
      <c r="H144" t="s">
        <v>641</v>
      </c>
      <c r="I144" t="s">
        <v>149</v>
      </c>
      <c r="J144"/>
      <c r="K144" s="77">
        <v>4.3099999999999996</v>
      </c>
      <c r="L144" t="s">
        <v>102</v>
      </c>
      <c r="M144" s="78">
        <v>0.04</v>
      </c>
      <c r="N144" s="78">
        <v>4.2700000000000002E-2</v>
      </c>
      <c r="O144" s="77">
        <v>572195.98</v>
      </c>
      <c r="P144" s="77">
        <v>99.7</v>
      </c>
      <c r="Q144" s="77">
        <v>0</v>
      </c>
      <c r="R144" s="77">
        <v>570.47939206000001</v>
      </c>
      <c r="S144" s="78">
        <v>1.8E-3</v>
      </c>
      <c r="T144" s="78">
        <f t="shared" si="5"/>
        <v>3.0677416592799901E-3</v>
      </c>
      <c r="U144" s="78">
        <f>R144/'סכום נכסי הקרן'!$C$42</f>
        <v>1.2327105045133585E-3</v>
      </c>
    </row>
    <row r="145" spans="2:21">
      <c r="B145" t="s">
        <v>644</v>
      </c>
      <c r="C145" t="s">
        <v>645</v>
      </c>
      <c r="D145" t="s">
        <v>100</v>
      </c>
      <c r="E145" t="s">
        <v>123</v>
      </c>
      <c r="F145" t="s">
        <v>639</v>
      </c>
      <c r="G145" t="s">
        <v>640</v>
      </c>
      <c r="H145" t="s">
        <v>641</v>
      </c>
      <c r="I145" t="s">
        <v>149</v>
      </c>
      <c r="J145"/>
      <c r="K145" s="77">
        <v>1.24</v>
      </c>
      <c r="L145" t="s">
        <v>102</v>
      </c>
      <c r="M145" s="78">
        <v>1.2200000000000001E-2</v>
      </c>
      <c r="N145" s="78">
        <v>3.8199999999999998E-2</v>
      </c>
      <c r="O145" s="77">
        <v>154600.03</v>
      </c>
      <c r="P145" s="77">
        <v>108.19</v>
      </c>
      <c r="Q145" s="77">
        <v>0</v>
      </c>
      <c r="R145" s="77">
        <v>167.26177245700001</v>
      </c>
      <c r="S145" s="78">
        <v>2.9999999999999997E-4</v>
      </c>
      <c r="T145" s="78">
        <f t="shared" si="5"/>
        <v>8.9944687663210537E-4</v>
      </c>
      <c r="U145" s="78">
        <f>R145/'סכום נכסי הקרן'!$C$42</f>
        <v>3.6142470136691908E-4</v>
      </c>
    </row>
    <row r="146" spans="2:21">
      <c r="B146" t="s">
        <v>646</v>
      </c>
      <c r="C146" t="s">
        <v>647</v>
      </c>
      <c r="D146" t="s">
        <v>100</v>
      </c>
      <c r="E146" t="s">
        <v>123</v>
      </c>
      <c r="F146" t="s">
        <v>639</v>
      </c>
      <c r="G146" t="s">
        <v>640</v>
      </c>
      <c r="H146" t="s">
        <v>641</v>
      </c>
      <c r="I146" t="s">
        <v>149</v>
      </c>
      <c r="J146"/>
      <c r="K146" s="77">
        <v>5.09</v>
      </c>
      <c r="L146" t="s">
        <v>102</v>
      </c>
      <c r="M146" s="78">
        <v>1.09E-2</v>
      </c>
      <c r="N146" s="78">
        <v>4.3200000000000002E-2</v>
      </c>
      <c r="O146" s="77">
        <v>412041.35</v>
      </c>
      <c r="P146" s="77">
        <v>93.49</v>
      </c>
      <c r="Q146" s="77">
        <v>0</v>
      </c>
      <c r="R146" s="77">
        <v>385.217458115</v>
      </c>
      <c r="S146" s="78">
        <v>6.9999999999999999E-4</v>
      </c>
      <c r="T146" s="78">
        <f t="shared" si="5"/>
        <v>2.0714992698930659E-3</v>
      </c>
      <c r="U146" s="78">
        <f>R146/'סכום נכסי הקרן'!$C$42</f>
        <v>8.3239046624553927E-4</v>
      </c>
    </row>
    <row r="147" spans="2:21">
      <c r="B147" t="s">
        <v>648</v>
      </c>
      <c r="C147" t="s">
        <v>649</v>
      </c>
      <c r="D147" t="s">
        <v>100</v>
      </c>
      <c r="E147" t="s">
        <v>123</v>
      </c>
      <c r="F147" t="s">
        <v>639</v>
      </c>
      <c r="G147" t="s">
        <v>640</v>
      </c>
      <c r="H147" t="s">
        <v>641</v>
      </c>
      <c r="I147" t="s">
        <v>149</v>
      </c>
      <c r="J147"/>
      <c r="K147" s="77">
        <v>6.06</v>
      </c>
      <c r="L147" t="s">
        <v>102</v>
      </c>
      <c r="M147" s="78">
        <v>1.54E-2</v>
      </c>
      <c r="N147" s="78">
        <v>4.53E-2</v>
      </c>
      <c r="O147" s="77">
        <v>461473.31</v>
      </c>
      <c r="P147" s="77">
        <v>90.46</v>
      </c>
      <c r="Q147" s="77">
        <v>3.8435199999999998</v>
      </c>
      <c r="R147" s="77">
        <v>421.29227622600001</v>
      </c>
      <c r="S147" s="78">
        <v>1.2999999999999999E-3</v>
      </c>
      <c r="T147" s="78">
        <f t="shared" si="5"/>
        <v>2.2654908915192922E-3</v>
      </c>
      <c r="U147" s="78">
        <f>R147/'סכום נכסי הקרן'!$C$42</f>
        <v>9.1034211156835825E-4</v>
      </c>
    </row>
    <row r="148" spans="2:21">
      <c r="B148" t="s">
        <v>650</v>
      </c>
      <c r="C148" t="s">
        <v>651</v>
      </c>
      <c r="D148" t="s">
        <v>100</v>
      </c>
      <c r="E148" t="s">
        <v>123</v>
      </c>
      <c r="F148" t="s">
        <v>652</v>
      </c>
      <c r="G148" t="s">
        <v>578</v>
      </c>
      <c r="H148" t="s">
        <v>653</v>
      </c>
      <c r="I148" t="s">
        <v>206</v>
      </c>
      <c r="J148"/>
      <c r="K148" s="77">
        <v>4.2300000000000004</v>
      </c>
      <c r="L148" t="s">
        <v>102</v>
      </c>
      <c r="M148" s="78">
        <v>7.4999999999999997E-3</v>
      </c>
      <c r="N148" s="78">
        <v>4.1700000000000001E-2</v>
      </c>
      <c r="O148" s="77">
        <v>2170674.48</v>
      </c>
      <c r="P148" s="77">
        <v>94.68</v>
      </c>
      <c r="Q148" s="77">
        <v>0</v>
      </c>
      <c r="R148" s="77">
        <v>2055.194597664</v>
      </c>
      <c r="S148" s="78">
        <v>1.4E-3</v>
      </c>
      <c r="T148" s="78">
        <f t="shared" si="5"/>
        <v>1.1051768342436329E-2</v>
      </c>
      <c r="U148" s="78">
        <f>R148/'סכום נכסי הקרן'!$C$42</f>
        <v>4.4409316175492318E-3</v>
      </c>
    </row>
    <row r="149" spans="2:21">
      <c r="B149" t="s">
        <v>654</v>
      </c>
      <c r="C149" t="s">
        <v>655</v>
      </c>
      <c r="D149" t="s">
        <v>100</v>
      </c>
      <c r="E149" t="s">
        <v>123</v>
      </c>
      <c r="F149" t="s">
        <v>652</v>
      </c>
      <c r="G149" t="s">
        <v>578</v>
      </c>
      <c r="H149" t="s">
        <v>653</v>
      </c>
      <c r="I149" t="s">
        <v>206</v>
      </c>
      <c r="J149"/>
      <c r="K149" s="77">
        <v>6.26</v>
      </c>
      <c r="L149" t="s">
        <v>102</v>
      </c>
      <c r="M149" s="78">
        <v>4.0800000000000003E-2</v>
      </c>
      <c r="N149" s="78">
        <v>4.36E-2</v>
      </c>
      <c r="O149" s="77">
        <v>572419.72</v>
      </c>
      <c r="P149" s="77">
        <v>99.17</v>
      </c>
      <c r="Q149" s="77">
        <v>0</v>
      </c>
      <c r="R149" s="77">
        <v>567.66863632399998</v>
      </c>
      <c r="S149" s="78">
        <v>0</v>
      </c>
      <c r="T149" s="78">
        <f t="shared" si="5"/>
        <v>3.0526268758445164E-3</v>
      </c>
      <c r="U149" s="78">
        <f>R149/'סכום נכסי הקרן'!$C$42</f>
        <v>1.2266369317084289E-3</v>
      </c>
    </row>
    <row r="150" spans="2:21">
      <c r="B150" t="s">
        <v>656</v>
      </c>
      <c r="C150" t="s">
        <v>657</v>
      </c>
      <c r="D150" t="s">
        <v>100</v>
      </c>
      <c r="E150" t="s">
        <v>123</v>
      </c>
      <c r="F150" t="s">
        <v>658</v>
      </c>
      <c r="G150" t="s">
        <v>640</v>
      </c>
      <c r="H150" t="s">
        <v>641</v>
      </c>
      <c r="I150" t="s">
        <v>149</v>
      </c>
      <c r="J150"/>
      <c r="K150" s="77">
        <v>3.32</v>
      </c>
      <c r="L150" t="s">
        <v>102</v>
      </c>
      <c r="M150" s="78">
        <v>1.3299999999999999E-2</v>
      </c>
      <c r="N150" s="78">
        <v>3.6400000000000002E-2</v>
      </c>
      <c r="O150" s="77">
        <v>542748.57999999996</v>
      </c>
      <c r="P150" s="77">
        <v>103.34</v>
      </c>
      <c r="Q150" s="77">
        <v>4.02135</v>
      </c>
      <c r="R150" s="77">
        <v>564.897732572</v>
      </c>
      <c r="S150" s="78">
        <v>1.6999999999999999E-3</v>
      </c>
      <c r="T150" s="78">
        <f t="shared" si="5"/>
        <v>3.0377263956656085E-3</v>
      </c>
      <c r="U150" s="78">
        <f>R150/'סכום נכסי הקרן'!$C$42</f>
        <v>1.2206494723722525E-3</v>
      </c>
    </row>
    <row r="151" spans="2:21">
      <c r="B151" t="s">
        <v>659</v>
      </c>
      <c r="C151" t="s">
        <v>660</v>
      </c>
      <c r="D151" t="s">
        <v>100</v>
      </c>
      <c r="E151" t="s">
        <v>123</v>
      </c>
      <c r="F151" t="s">
        <v>661</v>
      </c>
      <c r="G151" t="s">
        <v>342</v>
      </c>
      <c r="H151" t="s">
        <v>653</v>
      </c>
      <c r="I151" t="s">
        <v>206</v>
      </c>
      <c r="J151"/>
      <c r="K151" s="77">
        <v>3.53</v>
      </c>
      <c r="L151" t="s">
        <v>102</v>
      </c>
      <c r="M151" s="78">
        <v>1.7999999999999999E-2</v>
      </c>
      <c r="N151" s="78">
        <v>3.2399999999999998E-2</v>
      </c>
      <c r="O151" s="77">
        <v>61537.94</v>
      </c>
      <c r="P151" s="77">
        <v>106.61</v>
      </c>
      <c r="Q151" s="77">
        <v>0.311</v>
      </c>
      <c r="R151" s="77">
        <v>65.916597834000001</v>
      </c>
      <c r="S151" s="78">
        <v>1E-4</v>
      </c>
      <c r="T151" s="78">
        <f t="shared" si="5"/>
        <v>3.5446520247325435E-4</v>
      </c>
      <c r="U151" s="78">
        <f>R151/'סכום נכסי הקרן'!$C$42</f>
        <v>1.4243473770075854E-4</v>
      </c>
    </row>
    <row r="152" spans="2:21">
      <c r="B152" t="s">
        <v>662</v>
      </c>
      <c r="C152" t="s">
        <v>663</v>
      </c>
      <c r="D152" t="s">
        <v>100</v>
      </c>
      <c r="E152" t="s">
        <v>123</v>
      </c>
      <c r="F152" t="s">
        <v>664</v>
      </c>
      <c r="G152" t="s">
        <v>342</v>
      </c>
      <c r="H152" t="s">
        <v>653</v>
      </c>
      <c r="I152" t="s">
        <v>206</v>
      </c>
      <c r="J152"/>
      <c r="K152" s="77">
        <v>4.75</v>
      </c>
      <c r="L152" t="s">
        <v>102</v>
      </c>
      <c r="M152" s="78">
        <v>3.6200000000000003E-2</v>
      </c>
      <c r="N152" s="78">
        <v>4.4699999999999997E-2</v>
      </c>
      <c r="O152" s="77">
        <v>1688749.87</v>
      </c>
      <c r="P152" s="77">
        <v>99.56</v>
      </c>
      <c r="Q152" s="77">
        <v>0</v>
      </c>
      <c r="R152" s="77">
        <v>1681.319370572</v>
      </c>
      <c r="S152" s="78">
        <v>1E-3</v>
      </c>
      <c r="T152" s="78">
        <f t="shared" si="5"/>
        <v>9.0412616957698273E-3</v>
      </c>
      <c r="U152" s="78">
        <f>R152/'סכום נכסי הקרן'!$C$42</f>
        <v>3.6330498145810491E-3</v>
      </c>
    </row>
    <row r="153" spans="2:21">
      <c r="B153" t="s">
        <v>665</v>
      </c>
      <c r="C153" t="s">
        <v>666</v>
      </c>
      <c r="D153" t="s">
        <v>100</v>
      </c>
      <c r="E153" t="s">
        <v>123</v>
      </c>
      <c r="F153" t="s">
        <v>667</v>
      </c>
      <c r="G153" t="s">
        <v>353</v>
      </c>
      <c r="H153" t="s">
        <v>668</v>
      </c>
      <c r="I153" t="s">
        <v>206</v>
      </c>
      <c r="J153"/>
      <c r="K153" s="77">
        <v>3.58</v>
      </c>
      <c r="L153" t="s">
        <v>102</v>
      </c>
      <c r="M153" s="78">
        <v>2.75E-2</v>
      </c>
      <c r="N153" s="78">
        <v>3.9E-2</v>
      </c>
      <c r="O153" s="77">
        <v>1117047.42</v>
      </c>
      <c r="P153" s="77">
        <v>106.24</v>
      </c>
      <c r="Q153" s="77">
        <v>37.239730000000002</v>
      </c>
      <c r="R153" s="77">
        <v>1223.990909008</v>
      </c>
      <c r="S153" s="78">
        <v>1.1999999999999999E-3</v>
      </c>
      <c r="T153" s="78">
        <f t="shared" si="5"/>
        <v>6.5819869295978108E-3</v>
      </c>
      <c r="U153" s="78">
        <f>R153/'סכום נכסי הקרן'!$C$42</f>
        <v>2.644839536647672E-3</v>
      </c>
    </row>
    <row r="154" spans="2:21">
      <c r="B154" t="s">
        <v>669</v>
      </c>
      <c r="C154" t="s">
        <v>670</v>
      </c>
      <c r="D154" t="s">
        <v>100</v>
      </c>
      <c r="E154" t="s">
        <v>123</v>
      </c>
      <c r="F154" t="s">
        <v>671</v>
      </c>
      <c r="G154" t="s">
        <v>672</v>
      </c>
      <c r="H154" t="s">
        <v>673</v>
      </c>
      <c r="I154" t="s">
        <v>149</v>
      </c>
      <c r="J154"/>
      <c r="K154" s="77">
        <v>4.04</v>
      </c>
      <c r="L154" t="s">
        <v>102</v>
      </c>
      <c r="M154" s="78">
        <v>3.2500000000000001E-2</v>
      </c>
      <c r="N154" s="78">
        <v>4.82E-2</v>
      </c>
      <c r="O154" s="77">
        <v>409893.64</v>
      </c>
      <c r="P154" s="77">
        <v>99.9</v>
      </c>
      <c r="Q154" s="77">
        <v>0</v>
      </c>
      <c r="R154" s="77">
        <v>409.48374636</v>
      </c>
      <c r="S154" s="78">
        <v>1.6000000000000001E-3</v>
      </c>
      <c r="T154" s="78">
        <f t="shared" si="5"/>
        <v>2.2019907554776202E-3</v>
      </c>
      <c r="U154" s="78">
        <f>R154/'סכום נכסי הקרן'!$C$42</f>
        <v>8.8482585451985299E-4</v>
      </c>
    </row>
    <row r="155" spans="2:21">
      <c r="B155" t="s">
        <v>674</v>
      </c>
      <c r="C155" t="s">
        <v>675</v>
      </c>
      <c r="D155" t="s">
        <v>100</v>
      </c>
      <c r="E155" t="s">
        <v>123</v>
      </c>
      <c r="F155" t="s">
        <v>658</v>
      </c>
      <c r="G155" t="s">
        <v>640</v>
      </c>
      <c r="H155" t="s">
        <v>673</v>
      </c>
      <c r="I155" t="s">
        <v>149</v>
      </c>
      <c r="J155"/>
      <c r="K155" s="77">
        <v>3.08</v>
      </c>
      <c r="L155" t="s">
        <v>102</v>
      </c>
      <c r="M155" s="78">
        <v>3.2800000000000003E-2</v>
      </c>
      <c r="N155" s="78">
        <v>7.6600000000000001E-2</v>
      </c>
      <c r="O155" s="77">
        <v>796254.83</v>
      </c>
      <c r="P155" s="77">
        <v>99.89</v>
      </c>
      <c r="Q155" s="77">
        <v>0</v>
      </c>
      <c r="R155" s="77">
        <v>795.37894968700004</v>
      </c>
      <c r="S155" s="78">
        <v>5.9999999999999995E-4</v>
      </c>
      <c r="T155" s="78">
        <f t="shared" si="5"/>
        <v>4.2771345868573372E-3</v>
      </c>
      <c r="U155" s="78">
        <f>R155/'סכום נכסי הקרן'!$C$42</f>
        <v>1.7186808147573649E-3</v>
      </c>
    </row>
    <row r="156" spans="2:21">
      <c r="B156" t="s">
        <v>676</v>
      </c>
      <c r="C156" t="s">
        <v>677</v>
      </c>
      <c r="D156" t="s">
        <v>100</v>
      </c>
      <c r="E156" t="s">
        <v>123</v>
      </c>
      <c r="F156" t="s">
        <v>658</v>
      </c>
      <c r="G156" t="s">
        <v>640</v>
      </c>
      <c r="H156" t="s">
        <v>673</v>
      </c>
      <c r="I156" t="s">
        <v>149</v>
      </c>
      <c r="J156"/>
      <c r="K156" s="77">
        <v>2.4</v>
      </c>
      <c r="L156" t="s">
        <v>102</v>
      </c>
      <c r="M156" s="78">
        <v>0.04</v>
      </c>
      <c r="N156" s="78">
        <v>7.3700000000000002E-2</v>
      </c>
      <c r="O156" s="77">
        <v>814832.38</v>
      </c>
      <c r="P156" s="77">
        <v>103.93</v>
      </c>
      <c r="Q156" s="77">
        <v>0</v>
      </c>
      <c r="R156" s="77">
        <v>846.855292534</v>
      </c>
      <c r="S156" s="78">
        <v>2.9999999999999997E-4</v>
      </c>
      <c r="T156" s="78">
        <f t="shared" si="5"/>
        <v>4.5539476034483252E-3</v>
      </c>
      <c r="U156" s="78">
        <f>R156/'סכום נכסי הקרן'!$C$42</f>
        <v>1.8299125778054402E-3</v>
      </c>
    </row>
    <row r="157" spans="2:21">
      <c r="B157" t="s">
        <v>678</v>
      </c>
      <c r="C157" t="s">
        <v>679</v>
      </c>
      <c r="D157" t="s">
        <v>100</v>
      </c>
      <c r="E157" t="s">
        <v>123</v>
      </c>
      <c r="F157" t="s">
        <v>658</v>
      </c>
      <c r="G157" t="s">
        <v>640</v>
      </c>
      <c r="H157" t="s">
        <v>673</v>
      </c>
      <c r="I157" t="s">
        <v>149</v>
      </c>
      <c r="J157"/>
      <c r="K157" s="77">
        <v>4.9400000000000004</v>
      </c>
      <c r="L157" t="s">
        <v>102</v>
      </c>
      <c r="M157" s="78">
        <v>1.7899999999999999E-2</v>
      </c>
      <c r="N157" s="78">
        <v>7.1900000000000006E-2</v>
      </c>
      <c r="O157" s="77">
        <v>303240.98</v>
      </c>
      <c r="P157" s="77">
        <v>85.02</v>
      </c>
      <c r="Q157" s="77">
        <v>78.229330000000004</v>
      </c>
      <c r="R157" s="77">
        <v>336.04481119600001</v>
      </c>
      <c r="S157" s="78">
        <v>2.9999999999999997E-4</v>
      </c>
      <c r="T157" s="78">
        <f t="shared" si="5"/>
        <v>1.807074332638511E-3</v>
      </c>
      <c r="U157" s="78">
        <f>R157/'סכום נכסי הקרן'!$C$42</f>
        <v>7.261366046066556E-4</v>
      </c>
    </row>
    <row r="158" spans="2:21">
      <c r="B158" t="s">
        <v>680</v>
      </c>
      <c r="C158" t="s">
        <v>681</v>
      </c>
      <c r="D158" t="s">
        <v>100</v>
      </c>
      <c r="E158" t="s">
        <v>123</v>
      </c>
      <c r="F158" t="s">
        <v>661</v>
      </c>
      <c r="G158" t="s">
        <v>342</v>
      </c>
      <c r="H158" t="s">
        <v>668</v>
      </c>
      <c r="I158" t="s">
        <v>206</v>
      </c>
      <c r="J158"/>
      <c r="K158" s="77">
        <v>2.78</v>
      </c>
      <c r="L158" t="s">
        <v>102</v>
      </c>
      <c r="M158" s="78">
        <v>3.3000000000000002E-2</v>
      </c>
      <c r="N158" s="78">
        <v>4.6800000000000001E-2</v>
      </c>
      <c r="O158" s="77">
        <v>1029397.19</v>
      </c>
      <c r="P158" s="77">
        <v>107.69</v>
      </c>
      <c r="Q158" s="77">
        <v>0</v>
      </c>
      <c r="R158" s="77">
        <v>1108.557833911</v>
      </c>
      <c r="S158" s="78">
        <v>1.6000000000000001E-3</v>
      </c>
      <c r="T158" s="78">
        <f t="shared" si="5"/>
        <v>5.961247848988536E-3</v>
      </c>
      <c r="U158" s="78">
        <f>R158/'סכום נכסי הקרן'!$C$42</f>
        <v>2.3954079774698334E-3</v>
      </c>
    </row>
    <row r="159" spans="2:21">
      <c r="B159" t="s">
        <v>682</v>
      </c>
      <c r="C159" t="s">
        <v>683</v>
      </c>
      <c r="D159" t="s">
        <v>100</v>
      </c>
      <c r="E159" t="s">
        <v>123</v>
      </c>
      <c r="F159" t="s">
        <v>661</v>
      </c>
      <c r="G159" t="s">
        <v>342</v>
      </c>
      <c r="H159" t="s">
        <v>668</v>
      </c>
      <c r="I159" t="s">
        <v>206</v>
      </c>
      <c r="J159"/>
      <c r="K159" s="77">
        <v>3.02</v>
      </c>
      <c r="L159" t="s">
        <v>102</v>
      </c>
      <c r="M159" s="78">
        <v>3.6499999999999998E-2</v>
      </c>
      <c r="N159" s="78">
        <v>4.7600000000000003E-2</v>
      </c>
      <c r="O159" s="77">
        <v>337256.34</v>
      </c>
      <c r="P159" s="77">
        <v>101</v>
      </c>
      <c r="Q159" s="77">
        <v>0</v>
      </c>
      <c r="R159" s="77">
        <v>340.62890340000001</v>
      </c>
      <c r="S159" s="78">
        <v>1.9E-3</v>
      </c>
      <c r="T159" s="78">
        <f t="shared" si="5"/>
        <v>1.831725197893101E-3</v>
      </c>
      <c r="U159" s="78">
        <f>R159/'סכום נכסי הקרן'!$C$42</f>
        <v>7.3604206077593692E-4</v>
      </c>
    </row>
    <row r="160" spans="2:21">
      <c r="B160" t="s">
        <v>684</v>
      </c>
      <c r="C160" t="s">
        <v>685</v>
      </c>
      <c r="D160" t="s">
        <v>100</v>
      </c>
      <c r="E160" t="s">
        <v>123</v>
      </c>
      <c r="F160" t="s">
        <v>686</v>
      </c>
      <c r="G160" t="s">
        <v>342</v>
      </c>
      <c r="H160" t="s">
        <v>668</v>
      </c>
      <c r="I160" t="s">
        <v>206</v>
      </c>
      <c r="J160"/>
      <c r="K160" s="77">
        <v>2.2599999999999998</v>
      </c>
      <c r="L160" t="s">
        <v>102</v>
      </c>
      <c r="M160" s="78">
        <v>1E-3</v>
      </c>
      <c r="N160" s="78">
        <v>3.3300000000000003E-2</v>
      </c>
      <c r="O160" s="77">
        <v>1014361.42</v>
      </c>
      <c r="P160" s="77">
        <v>103.63</v>
      </c>
      <c r="Q160" s="77">
        <v>0</v>
      </c>
      <c r="R160" s="77">
        <v>1051.182739546</v>
      </c>
      <c r="S160" s="78">
        <v>1.8E-3</v>
      </c>
      <c r="T160" s="78">
        <f t="shared" si="5"/>
        <v>5.6527144126569404E-3</v>
      </c>
      <c r="U160" s="78">
        <f>R160/'סכום נכסי הקרן'!$C$42</f>
        <v>2.2714299994647277E-3</v>
      </c>
    </row>
    <row r="161" spans="2:21">
      <c r="B161" t="s">
        <v>687</v>
      </c>
      <c r="C161" t="s">
        <v>688</v>
      </c>
      <c r="D161" t="s">
        <v>100</v>
      </c>
      <c r="E161" t="s">
        <v>123</v>
      </c>
      <c r="F161" t="s">
        <v>686</v>
      </c>
      <c r="G161" t="s">
        <v>342</v>
      </c>
      <c r="H161" t="s">
        <v>668</v>
      </c>
      <c r="I161" t="s">
        <v>206</v>
      </c>
      <c r="J161"/>
      <c r="K161" s="77">
        <v>4.97</v>
      </c>
      <c r="L161" t="s">
        <v>102</v>
      </c>
      <c r="M161" s="78">
        <v>3.0000000000000001E-3</v>
      </c>
      <c r="N161" s="78">
        <v>3.9699999999999999E-2</v>
      </c>
      <c r="O161" s="77">
        <v>572034.30000000005</v>
      </c>
      <c r="P161" s="77">
        <v>91.94</v>
      </c>
      <c r="Q161" s="77">
        <v>0.9456</v>
      </c>
      <c r="R161" s="77">
        <v>526.87393541999995</v>
      </c>
      <c r="S161" s="78">
        <v>1.6000000000000001E-3</v>
      </c>
      <c r="T161" s="78">
        <f t="shared" si="5"/>
        <v>2.8332541777543012E-3</v>
      </c>
      <c r="U161" s="78">
        <f>R161/'סכום נכסי הקרן'!$C$42</f>
        <v>1.1384864094761509E-3</v>
      </c>
    </row>
    <row r="162" spans="2:21">
      <c r="B162" t="s">
        <v>689</v>
      </c>
      <c r="C162" t="s">
        <v>690</v>
      </c>
      <c r="D162" t="s">
        <v>100</v>
      </c>
      <c r="E162" t="s">
        <v>123</v>
      </c>
      <c r="F162" t="s">
        <v>686</v>
      </c>
      <c r="G162" t="s">
        <v>342</v>
      </c>
      <c r="H162" t="s">
        <v>668</v>
      </c>
      <c r="I162" t="s">
        <v>206</v>
      </c>
      <c r="J162"/>
      <c r="K162" s="77">
        <v>3.49</v>
      </c>
      <c r="L162" t="s">
        <v>102</v>
      </c>
      <c r="M162" s="78">
        <v>3.0000000000000001E-3</v>
      </c>
      <c r="N162" s="78">
        <v>3.9600000000000003E-2</v>
      </c>
      <c r="O162" s="77">
        <v>830833.72</v>
      </c>
      <c r="P162" s="77">
        <v>94.81</v>
      </c>
      <c r="Q162" s="77">
        <v>1.33891</v>
      </c>
      <c r="R162" s="77">
        <v>789.05235993199994</v>
      </c>
      <c r="S162" s="78">
        <v>1.6000000000000001E-3</v>
      </c>
      <c r="T162" s="78">
        <f t="shared" si="5"/>
        <v>4.2431134754504834E-3</v>
      </c>
      <c r="U162" s="78">
        <f>R162/'סכום נכסי הקרן'!$C$42</f>
        <v>1.7050101129629082E-3</v>
      </c>
    </row>
    <row r="163" spans="2:21">
      <c r="B163" t="s">
        <v>691</v>
      </c>
      <c r="C163" t="s">
        <v>692</v>
      </c>
      <c r="D163" t="s">
        <v>100</v>
      </c>
      <c r="E163" t="s">
        <v>123</v>
      </c>
      <c r="F163" t="s">
        <v>686</v>
      </c>
      <c r="G163" t="s">
        <v>342</v>
      </c>
      <c r="H163" t="s">
        <v>668</v>
      </c>
      <c r="I163" t="s">
        <v>206</v>
      </c>
      <c r="J163"/>
      <c r="K163" s="77">
        <v>3</v>
      </c>
      <c r="L163" t="s">
        <v>102</v>
      </c>
      <c r="M163" s="78">
        <v>3.0000000000000001E-3</v>
      </c>
      <c r="N163" s="78">
        <v>3.8899999999999997E-2</v>
      </c>
      <c r="O163" s="77">
        <v>319798.26</v>
      </c>
      <c r="P163" s="77">
        <v>92.74</v>
      </c>
      <c r="Q163" s="77">
        <v>0.49525999999999998</v>
      </c>
      <c r="R163" s="77">
        <v>297.07616632399998</v>
      </c>
      <c r="S163" s="78">
        <v>1.2999999999999999E-3</v>
      </c>
      <c r="T163" s="78">
        <f t="shared" si="5"/>
        <v>1.59752121478119E-3</v>
      </c>
      <c r="U163" s="78">
        <f>R163/'סכום נכסי הקרן'!$C$42</f>
        <v>6.4193188389465353E-4</v>
      </c>
    </row>
    <row r="164" spans="2:21">
      <c r="B164" t="s">
        <v>693</v>
      </c>
      <c r="C164" t="s">
        <v>694</v>
      </c>
      <c r="D164" t="s">
        <v>100</v>
      </c>
      <c r="E164" t="s">
        <v>123</v>
      </c>
      <c r="F164" t="s">
        <v>695</v>
      </c>
      <c r="G164" t="s">
        <v>696</v>
      </c>
      <c r="H164" t="s">
        <v>2919</v>
      </c>
      <c r="I164" t="s">
        <v>209</v>
      </c>
      <c r="J164"/>
      <c r="K164" s="77">
        <v>3.02</v>
      </c>
      <c r="L164" t="s">
        <v>102</v>
      </c>
      <c r="M164" s="78">
        <v>1.4800000000000001E-2</v>
      </c>
      <c r="N164" s="78">
        <v>4.7E-2</v>
      </c>
      <c r="O164" s="77">
        <v>1690108.2</v>
      </c>
      <c r="P164" s="77">
        <v>99.6</v>
      </c>
      <c r="Q164" s="77">
        <v>0</v>
      </c>
      <c r="R164" s="77">
        <v>1683.3477671999999</v>
      </c>
      <c r="S164" s="78">
        <v>1.9E-3</v>
      </c>
      <c r="T164" s="78">
        <f t="shared" si="5"/>
        <v>9.0521693585598681E-3</v>
      </c>
      <c r="U164" s="78">
        <f>R164/'סכום נכסי הקרן'!$C$42</f>
        <v>3.6374328402704187E-3</v>
      </c>
    </row>
    <row r="165" spans="2:21">
      <c r="B165" t="s">
        <v>697</v>
      </c>
      <c r="C165" t="s">
        <v>698</v>
      </c>
      <c r="D165" t="s">
        <v>100</v>
      </c>
      <c r="E165" t="s">
        <v>123</v>
      </c>
      <c r="F165" t="s">
        <v>2920</v>
      </c>
      <c r="G165" t="s">
        <v>112</v>
      </c>
      <c r="H165" t="s">
        <v>2919</v>
      </c>
      <c r="I165" t="s">
        <v>209</v>
      </c>
      <c r="J165"/>
      <c r="K165" s="77">
        <v>1.26</v>
      </c>
      <c r="L165" t="s">
        <v>102</v>
      </c>
      <c r="M165" s="78">
        <v>4.9000000000000002E-2</v>
      </c>
      <c r="N165" s="78">
        <v>0</v>
      </c>
      <c r="O165" s="77">
        <v>279878.71999999997</v>
      </c>
      <c r="P165" s="77">
        <v>22.6</v>
      </c>
      <c r="Q165" s="77">
        <v>0</v>
      </c>
      <c r="R165" s="77">
        <v>63.252590720000001</v>
      </c>
      <c r="S165" s="78">
        <v>5.9999999999999995E-4</v>
      </c>
      <c r="T165" s="78">
        <f t="shared" si="5"/>
        <v>3.4013955685312908E-4</v>
      </c>
      <c r="U165" s="78">
        <f>R165/'סכום נכסי הקרן'!$C$42</f>
        <v>1.3667826411164645E-4</v>
      </c>
    </row>
    <row r="166" spans="2:21">
      <c r="B166" t="s">
        <v>701</v>
      </c>
      <c r="C166" t="s">
        <v>702</v>
      </c>
      <c r="D166" t="s">
        <v>100</v>
      </c>
      <c r="E166" t="s">
        <v>123</v>
      </c>
      <c r="F166" t="s">
        <v>703</v>
      </c>
      <c r="G166" t="s">
        <v>342</v>
      </c>
      <c r="H166" t="s">
        <v>2919</v>
      </c>
      <c r="I166" t="s">
        <v>209</v>
      </c>
      <c r="J166"/>
      <c r="K166" s="77">
        <v>3.25</v>
      </c>
      <c r="L166" t="s">
        <v>102</v>
      </c>
      <c r="M166" s="78">
        <v>1.9E-2</v>
      </c>
      <c r="N166" s="78">
        <v>3.5200000000000002E-2</v>
      </c>
      <c r="O166" s="77">
        <v>820957.23</v>
      </c>
      <c r="P166" s="77">
        <v>101.4</v>
      </c>
      <c r="Q166" s="77">
        <v>21.81147</v>
      </c>
      <c r="R166" s="77">
        <v>854.26210121999998</v>
      </c>
      <c r="S166" s="78">
        <v>1.5E-3</v>
      </c>
      <c r="T166" s="78">
        <f t="shared" si="5"/>
        <v>4.5937775708136831E-3</v>
      </c>
      <c r="U166" s="78">
        <f>R166/'סכום נכסי הקרן'!$C$42</f>
        <v>1.8459174519502939E-3</v>
      </c>
    </row>
    <row r="167" spans="2:21">
      <c r="B167" t="s">
        <v>704</v>
      </c>
      <c r="C167" t="s">
        <v>705</v>
      </c>
      <c r="D167" t="s">
        <v>100</v>
      </c>
      <c r="E167" t="s">
        <v>123</v>
      </c>
      <c r="F167" t="s">
        <v>706</v>
      </c>
      <c r="G167" t="s">
        <v>353</v>
      </c>
      <c r="H167" t="s">
        <v>2919</v>
      </c>
      <c r="I167" t="s">
        <v>209</v>
      </c>
      <c r="J167"/>
      <c r="K167" s="77">
        <v>2.36</v>
      </c>
      <c r="L167" t="s">
        <v>102</v>
      </c>
      <c r="M167" s="78">
        <v>1.6400000000000001E-2</v>
      </c>
      <c r="N167" s="78">
        <v>3.6499999999999998E-2</v>
      </c>
      <c r="O167" s="77">
        <v>360743.84</v>
      </c>
      <c r="P167" s="77">
        <v>106.4</v>
      </c>
      <c r="Q167" s="77">
        <v>16.31166</v>
      </c>
      <c r="R167" s="77">
        <v>400.14310576000003</v>
      </c>
      <c r="S167" s="78">
        <v>1.4E-3</v>
      </c>
      <c r="T167" s="78">
        <f t="shared" si="5"/>
        <v>2.1517616452033472E-3</v>
      </c>
      <c r="U167" s="78">
        <f>R167/'סכום נכסי הקרן'!$C$42</f>
        <v>8.6464229320850434E-4</v>
      </c>
    </row>
    <row r="168" spans="2:21">
      <c r="B168" s="79" t="s">
        <v>251</v>
      </c>
      <c r="C168" s="16"/>
      <c r="D168" s="16"/>
      <c r="E168" s="16"/>
      <c r="F168" s="16"/>
      <c r="K168" s="81">
        <v>4</v>
      </c>
      <c r="N168" s="80">
        <v>5.9700000000000003E-2</v>
      </c>
      <c r="O168" s="81">
        <f>SUM(O169:O248)</f>
        <v>30483937.739999991</v>
      </c>
      <c r="Q168" s="81">
        <f t="shared" ref="Q168:R168" si="6">SUM(Q169:Q248)</f>
        <v>126.1553</v>
      </c>
      <c r="R168" s="81">
        <f t="shared" si="6"/>
        <v>27962.720688812002</v>
      </c>
      <c r="T168" s="80">
        <f t="shared" si="5"/>
        <v>0.15036897801710056</v>
      </c>
      <c r="U168" s="80">
        <f>R168/'סכום נכסי הקרן'!$C$42</f>
        <v>6.0422760239244901E-2</v>
      </c>
    </row>
    <row r="169" spans="2:21">
      <c r="B169" t="s">
        <v>707</v>
      </c>
      <c r="C169" t="s">
        <v>708</v>
      </c>
      <c r="D169" t="s">
        <v>100</v>
      </c>
      <c r="E169" t="s">
        <v>123</v>
      </c>
      <c r="F169" t="s">
        <v>532</v>
      </c>
      <c r="G169" t="s">
        <v>327</v>
      </c>
      <c r="H169" t="s">
        <v>328</v>
      </c>
      <c r="I169" t="s">
        <v>149</v>
      </c>
      <c r="J169"/>
      <c r="K169" s="77">
        <v>3.32</v>
      </c>
      <c r="L169" t="s">
        <v>102</v>
      </c>
      <c r="M169" s="78">
        <v>2.6800000000000001E-2</v>
      </c>
      <c r="N169" s="78">
        <v>4.9799999999999997E-2</v>
      </c>
      <c r="O169" s="77">
        <v>0.03</v>
      </c>
      <c r="P169" s="77">
        <v>94.81</v>
      </c>
      <c r="Q169" s="77">
        <v>0</v>
      </c>
      <c r="R169" s="77">
        <v>2.8442999999999999E-5</v>
      </c>
      <c r="S169" s="78">
        <v>0</v>
      </c>
      <c r="T169" s="78">
        <f t="shared" si="5"/>
        <v>1.5295167052366309E-10</v>
      </c>
      <c r="U169" s="78">
        <f>R169/'סכום נכסי הקרן'!$C$42</f>
        <v>6.146056346271281E-11</v>
      </c>
    </row>
    <row r="170" spans="2:21">
      <c r="B170" t="s">
        <v>709</v>
      </c>
      <c r="C170" t="s">
        <v>710</v>
      </c>
      <c r="D170" t="s">
        <v>100</v>
      </c>
      <c r="E170" t="s">
        <v>123</v>
      </c>
      <c r="F170" t="s">
        <v>345</v>
      </c>
      <c r="G170" t="s">
        <v>327</v>
      </c>
      <c r="H170" t="s">
        <v>328</v>
      </c>
      <c r="I170" t="s">
        <v>149</v>
      </c>
      <c r="J170"/>
      <c r="K170" s="77">
        <v>3.74</v>
      </c>
      <c r="L170" t="s">
        <v>102</v>
      </c>
      <c r="M170" s="78">
        <v>2.5000000000000001E-2</v>
      </c>
      <c r="N170" s="78">
        <v>4.9700000000000001E-2</v>
      </c>
      <c r="O170" s="77">
        <v>0.01</v>
      </c>
      <c r="P170" s="77">
        <v>93.11</v>
      </c>
      <c r="Q170" s="77">
        <v>0</v>
      </c>
      <c r="R170" s="77">
        <v>9.3109999999999995E-6</v>
      </c>
      <c r="S170" s="78">
        <v>0</v>
      </c>
      <c r="T170" s="78">
        <f t="shared" si="5"/>
        <v>5.0069718533411638E-11</v>
      </c>
      <c r="U170" s="78">
        <f>R170/'סכום נכסי הקרן'!$C$42</f>
        <v>2.0119512934687587E-11</v>
      </c>
    </row>
    <row r="171" spans="2:21">
      <c r="B171" t="s">
        <v>711</v>
      </c>
      <c r="C171" t="s">
        <v>712</v>
      </c>
      <c r="D171" t="s">
        <v>100</v>
      </c>
      <c r="E171" t="s">
        <v>123</v>
      </c>
      <c r="F171" t="s">
        <v>713</v>
      </c>
      <c r="G171" t="s">
        <v>714</v>
      </c>
      <c r="H171" t="s">
        <v>205</v>
      </c>
      <c r="I171" t="s">
        <v>206</v>
      </c>
      <c r="J171"/>
      <c r="K171" s="77">
        <v>0.17</v>
      </c>
      <c r="L171" t="s">
        <v>102</v>
      </c>
      <c r="M171" s="78">
        <v>5.7000000000000002E-2</v>
      </c>
      <c r="N171" s="78">
        <v>1.0800000000000001E-2</v>
      </c>
      <c r="O171" s="77">
        <v>7.0000000000000007E-2</v>
      </c>
      <c r="P171" s="77">
        <v>102.66</v>
      </c>
      <c r="Q171" s="77">
        <v>0</v>
      </c>
      <c r="R171" s="77">
        <v>7.1861999999999997E-5</v>
      </c>
      <c r="S171" s="78">
        <v>0</v>
      </c>
      <c r="T171" s="78">
        <f t="shared" si="5"/>
        <v>3.8643648515175892E-10</v>
      </c>
      <c r="U171" s="78">
        <f>R171/'סכום נכסי הקרן'!$C$42</f>
        <v>1.5528175690178492E-10</v>
      </c>
    </row>
    <row r="172" spans="2:21">
      <c r="B172" t="s">
        <v>715</v>
      </c>
      <c r="C172" t="s">
        <v>716</v>
      </c>
      <c r="D172" t="s">
        <v>100</v>
      </c>
      <c r="E172" t="s">
        <v>123</v>
      </c>
      <c r="F172" t="s">
        <v>717</v>
      </c>
      <c r="G172" t="s">
        <v>501</v>
      </c>
      <c r="H172" t="s">
        <v>387</v>
      </c>
      <c r="I172" t="s">
        <v>206</v>
      </c>
      <c r="J172"/>
      <c r="K172" s="77">
        <v>8.19</v>
      </c>
      <c r="L172" t="s">
        <v>102</v>
      </c>
      <c r="M172" s="78">
        <v>2.4E-2</v>
      </c>
      <c r="N172" s="78">
        <v>5.3800000000000001E-2</v>
      </c>
      <c r="O172" s="77">
        <v>0.04</v>
      </c>
      <c r="P172" s="77">
        <v>79.239999999999995</v>
      </c>
      <c r="Q172" s="77">
        <v>0</v>
      </c>
      <c r="R172" s="77">
        <v>3.1696000000000003E-5</v>
      </c>
      <c r="S172" s="78">
        <v>0</v>
      </c>
      <c r="T172" s="78">
        <f t="shared" si="5"/>
        <v>1.7044461375094139E-10</v>
      </c>
      <c r="U172" s="78">
        <f>R172/'סכום נכסי הקרן'!$C$42</f>
        <v>6.848975211876897E-11</v>
      </c>
    </row>
    <row r="173" spans="2:21">
      <c r="B173" t="s">
        <v>718</v>
      </c>
      <c r="C173" t="s">
        <v>719</v>
      </c>
      <c r="D173" t="s">
        <v>100</v>
      </c>
      <c r="E173" t="s">
        <v>123</v>
      </c>
      <c r="F173" t="s">
        <v>386</v>
      </c>
      <c r="G173" t="s">
        <v>342</v>
      </c>
      <c r="H173" t="s">
        <v>387</v>
      </c>
      <c r="I173" t="s">
        <v>206</v>
      </c>
      <c r="J173"/>
      <c r="K173" s="77">
        <v>5.8</v>
      </c>
      <c r="L173" t="s">
        <v>102</v>
      </c>
      <c r="M173" s="78">
        <v>2.5499999999999998E-2</v>
      </c>
      <c r="N173" s="78">
        <v>5.57E-2</v>
      </c>
      <c r="O173" s="77">
        <v>1524752.78</v>
      </c>
      <c r="P173" s="77">
        <v>84.91</v>
      </c>
      <c r="Q173" s="77">
        <v>0</v>
      </c>
      <c r="R173" s="77">
        <v>1294.6675854980001</v>
      </c>
      <c r="S173" s="78">
        <v>1.1000000000000001E-3</v>
      </c>
      <c r="T173" s="78">
        <f t="shared" si="5"/>
        <v>6.9620493609941483E-3</v>
      </c>
      <c r="U173" s="78">
        <f>R173/'סכום נכסי הקרן'!$C$42</f>
        <v>2.7975600077916186E-3</v>
      </c>
    </row>
    <row r="174" spans="2:21">
      <c r="B174" t="s">
        <v>720</v>
      </c>
      <c r="C174" t="s">
        <v>721</v>
      </c>
      <c r="D174" t="s">
        <v>100</v>
      </c>
      <c r="E174" t="s">
        <v>123</v>
      </c>
      <c r="F174" t="s">
        <v>722</v>
      </c>
      <c r="G174" t="s">
        <v>723</v>
      </c>
      <c r="H174" t="s">
        <v>387</v>
      </c>
      <c r="I174" t="s">
        <v>206</v>
      </c>
      <c r="J174"/>
      <c r="K174" s="77">
        <v>3.8</v>
      </c>
      <c r="L174" t="s">
        <v>102</v>
      </c>
      <c r="M174" s="78">
        <v>2.24E-2</v>
      </c>
      <c r="N174" s="78">
        <v>5.3699999999999998E-2</v>
      </c>
      <c r="O174" s="77">
        <v>0.03</v>
      </c>
      <c r="P174" s="77">
        <v>89.71</v>
      </c>
      <c r="Q174" s="77">
        <v>0</v>
      </c>
      <c r="R174" s="77">
        <v>2.6913000000000001E-5</v>
      </c>
      <c r="S174" s="78">
        <v>0</v>
      </c>
      <c r="T174" s="78">
        <f t="shared" si="5"/>
        <v>1.4472412575337854E-10</v>
      </c>
      <c r="U174" s="78">
        <f>R174/'סכום נכסי הקרן'!$C$42</f>
        <v>5.8154489486762652E-11</v>
      </c>
    </row>
    <row r="175" spans="2:21">
      <c r="B175" t="s">
        <v>724</v>
      </c>
      <c r="C175" t="s">
        <v>725</v>
      </c>
      <c r="D175" t="s">
        <v>100</v>
      </c>
      <c r="E175" t="s">
        <v>123</v>
      </c>
      <c r="F175" t="s">
        <v>726</v>
      </c>
      <c r="G175" t="s">
        <v>727</v>
      </c>
      <c r="H175" t="s">
        <v>387</v>
      </c>
      <c r="I175" t="s">
        <v>206</v>
      </c>
      <c r="J175"/>
      <c r="K175" s="77">
        <v>4.09</v>
      </c>
      <c r="L175" t="s">
        <v>102</v>
      </c>
      <c r="M175" s="78">
        <v>3.5200000000000002E-2</v>
      </c>
      <c r="N175" s="78">
        <v>5.1799999999999999E-2</v>
      </c>
      <c r="O175" s="77">
        <v>0.06</v>
      </c>
      <c r="P175" s="77">
        <v>94.11</v>
      </c>
      <c r="Q175" s="77">
        <v>0</v>
      </c>
      <c r="R175" s="77">
        <v>5.6465999999999998E-5</v>
      </c>
      <c r="S175" s="78">
        <v>0</v>
      </c>
      <c r="T175" s="78">
        <f t="shared" si="5"/>
        <v>3.0364479934567948E-10</v>
      </c>
      <c r="U175" s="78">
        <f>R175/'סכום נכסי הקרן'!$C$42</f>
        <v>1.2201357720653735E-10</v>
      </c>
    </row>
    <row r="176" spans="2:21">
      <c r="B176" t="s">
        <v>728</v>
      </c>
      <c r="C176" t="s">
        <v>729</v>
      </c>
      <c r="D176" t="s">
        <v>100</v>
      </c>
      <c r="E176" t="s">
        <v>123</v>
      </c>
      <c r="F176" t="s">
        <v>440</v>
      </c>
      <c r="G176" t="s">
        <v>342</v>
      </c>
      <c r="H176" t="s">
        <v>395</v>
      </c>
      <c r="I176" t="s">
        <v>149</v>
      </c>
      <c r="J176"/>
      <c r="K176" s="77">
        <v>1.21</v>
      </c>
      <c r="L176" t="s">
        <v>102</v>
      </c>
      <c r="M176" s="78">
        <v>3.39E-2</v>
      </c>
      <c r="N176" s="78">
        <v>5.7500000000000002E-2</v>
      </c>
      <c r="O176" s="77">
        <v>0.01</v>
      </c>
      <c r="P176" s="77">
        <v>99.8</v>
      </c>
      <c r="Q176" s="77">
        <v>0</v>
      </c>
      <c r="R176" s="77">
        <v>9.9799999999999993E-6</v>
      </c>
      <c r="S176" s="78">
        <v>0</v>
      </c>
      <c r="T176" s="78">
        <f t="shared" si="5"/>
        <v>5.3667252815320385E-11</v>
      </c>
      <c r="U176" s="78">
        <f>R176/'סכום נכסי הקרן'!$C$42</f>
        <v>2.1565109986916776E-11</v>
      </c>
    </row>
    <row r="177" spans="2:21">
      <c r="B177" t="s">
        <v>730</v>
      </c>
      <c r="C177" t="s">
        <v>731</v>
      </c>
      <c r="D177" t="s">
        <v>100</v>
      </c>
      <c r="E177" t="s">
        <v>123</v>
      </c>
      <c r="F177" t="s">
        <v>440</v>
      </c>
      <c r="G177" t="s">
        <v>342</v>
      </c>
      <c r="H177" t="s">
        <v>395</v>
      </c>
      <c r="I177" t="s">
        <v>149</v>
      </c>
      <c r="J177"/>
      <c r="K177" s="77">
        <v>6.11</v>
      </c>
      <c r="L177" t="s">
        <v>102</v>
      </c>
      <c r="M177" s="78">
        <v>2.4400000000000002E-2</v>
      </c>
      <c r="N177" s="78">
        <v>5.6000000000000001E-2</v>
      </c>
      <c r="O177" s="77">
        <v>0.04</v>
      </c>
      <c r="P177" s="77">
        <v>84.62</v>
      </c>
      <c r="Q177" s="77">
        <v>0</v>
      </c>
      <c r="R177" s="77">
        <v>3.3847999999999998E-5</v>
      </c>
      <c r="S177" s="78">
        <v>0</v>
      </c>
      <c r="T177" s="78">
        <f t="shared" si="5"/>
        <v>1.8201695123175997E-10</v>
      </c>
      <c r="U177" s="78">
        <f>R177/'סכום נכסי הקרן'!$C$42</f>
        <v>7.313986401173939E-11</v>
      </c>
    </row>
    <row r="178" spans="2:21">
      <c r="B178" t="s">
        <v>732</v>
      </c>
      <c r="C178" t="s">
        <v>733</v>
      </c>
      <c r="D178" t="s">
        <v>100</v>
      </c>
      <c r="E178" t="s">
        <v>123</v>
      </c>
      <c r="F178" t="s">
        <v>734</v>
      </c>
      <c r="G178" t="s">
        <v>459</v>
      </c>
      <c r="H178" t="s">
        <v>395</v>
      </c>
      <c r="I178" t="s">
        <v>149</v>
      </c>
      <c r="J178"/>
      <c r="K178" s="77">
        <v>5.39</v>
      </c>
      <c r="L178" t="s">
        <v>102</v>
      </c>
      <c r="M178" s="78">
        <v>1.95E-2</v>
      </c>
      <c r="N178" s="78">
        <v>5.3600000000000002E-2</v>
      </c>
      <c r="O178" s="77">
        <v>13023.02</v>
      </c>
      <c r="P178" s="77">
        <v>83.94</v>
      </c>
      <c r="Q178" s="77">
        <v>0</v>
      </c>
      <c r="R178" s="77">
        <v>10.931522987999999</v>
      </c>
      <c r="S178" s="78">
        <v>0</v>
      </c>
      <c r="T178" s="78">
        <f t="shared" si="5"/>
        <v>5.878404888311448E-5</v>
      </c>
      <c r="U178" s="78">
        <f>R178/'סכום נכסי הקרן'!$C$42</f>
        <v>2.362119193995282E-5</v>
      </c>
    </row>
    <row r="179" spans="2:21">
      <c r="B179" t="s">
        <v>735</v>
      </c>
      <c r="C179" t="s">
        <v>736</v>
      </c>
      <c r="D179" t="s">
        <v>100</v>
      </c>
      <c r="E179" t="s">
        <v>123</v>
      </c>
      <c r="F179" t="s">
        <v>737</v>
      </c>
      <c r="G179" t="s">
        <v>342</v>
      </c>
      <c r="H179" t="s">
        <v>387</v>
      </c>
      <c r="I179" t="s">
        <v>206</v>
      </c>
      <c r="J179"/>
      <c r="K179" s="77">
        <v>1.06</v>
      </c>
      <c r="L179" t="s">
        <v>102</v>
      </c>
      <c r="M179" s="78">
        <v>2.5499999999999998E-2</v>
      </c>
      <c r="N179" s="78">
        <v>5.2600000000000001E-2</v>
      </c>
      <c r="O179" s="77">
        <v>244381.09</v>
      </c>
      <c r="P179" s="77">
        <v>97.92</v>
      </c>
      <c r="Q179" s="77">
        <v>0</v>
      </c>
      <c r="R179" s="77">
        <v>239.29796332800001</v>
      </c>
      <c r="S179" s="78">
        <v>1.1999999999999999E-3</v>
      </c>
      <c r="T179" s="78">
        <f t="shared" si="5"/>
        <v>1.2868200697510063E-3</v>
      </c>
      <c r="U179" s="78">
        <f>R179/'סכום נכסי הקרן'!$C$42</f>
        <v>5.1708285559253484E-4</v>
      </c>
    </row>
    <row r="180" spans="2:21">
      <c r="B180" t="s">
        <v>738</v>
      </c>
      <c r="C180" t="s">
        <v>739</v>
      </c>
      <c r="D180" t="s">
        <v>100</v>
      </c>
      <c r="E180" t="s">
        <v>123</v>
      </c>
      <c r="F180" t="s">
        <v>487</v>
      </c>
      <c r="G180" t="s">
        <v>127</v>
      </c>
      <c r="H180" t="s">
        <v>387</v>
      </c>
      <c r="I180" t="s">
        <v>206</v>
      </c>
      <c r="J180"/>
      <c r="K180" s="77">
        <v>1.43</v>
      </c>
      <c r="L180" t="s">
        <v>102</v>
      </c>
      <c r="M180" s="78">
        <v>2.7E-2</v>
      </c>
      <c r="N180" s="78">
        <v>5.7200000000000001E-2</v>
      </c>
      <c r="O180" s="77">
        <v>8736.27</v>
      </c>
      <c r="P180" s="77">
        <v>96.02</v>
      </c>
      <c r="Q180" s="77">
        <v>0</v>
      </c>
      <c r="R180" s="77">
        <v>8.3885664539999993</v>
      </c>
      <c r="S180" s="78">
        <v>0</v>
      </c>
      <c r="T180" s="78">
        <f t="shared" si="5"/>
        <v>4.5109350365223811E-5</v>
      </c>
      <c r="U180" s="78">
        <f>R180/'סכום נכסי הקרן'!$C$42</f>
        <v>1.8126288398103253E-5</v>
      </c>
    </row>
    <row r="181" spans="2:21">
      <c r="B181" t="s">
        <v>740</v>
      </c>
      <c r="C181" t="s">
        <v>741</v>
      </c>
      <c r="D181" t="s">
        <v>100</v>
      </c>
      <c r="E181" t="s">
        <v>123</v>
      </c>
      <c r="F181" t="s">
        <v>487</v>
      </c>
      <c r="G181" t="s">
        <v>127</v>
      </c>
      <c r="H181" t="s">
        <v>387</v>
      </c>
      <c r="I181" t="s">
        <v>206</v>
      </c>
      <c r="J181"/>
      <c r="K181" s="77">
        <v>3.71</v>
      </c>
      <c r="L181" t="s">
        <v>102</v>
      </c>
      <c r="M181" s="78">
        <v>4.5600000000000002E-2</v>
      </c>
      <c r="N181" s="78">
        <v>5.6399999999999999E-2</v>
      </c>
      <c r="O181" s="77">
        <v>373750.95</v>
      </c>
      <c r="P181" s="77">
        <v>96.5</v>
      </c>
      <c r="Q181" s="77">
        <v>0</v>
      </c>
      <c r="R181" s="77">
        <v>360.66966674999998</v>
      </c>
      <c r="S181" s="78">
        <v>1.2999999999999999E-3</v>
      </c>
      <c r="T181" s="78">
        <f t="shared" si="5"/>
        <v>1.9394940068426455E-3</v>
      </c>
      <c r="U181" s="78">
        <f>R181/'סכום נכסי הקרן'!$C$42</f>
        <v>7.7934679683450614E-4</v>
      </c>
    </row>
    <row r="182" spans="2:21">
      <c r="B182" t="s">
        <v>742</v>
      </c>
      <c r="C182" t="s">
        <v>743</v>
      </c>
      <c r="D182" t="s">
        <v>100</v>
      </c>
      <c r="E182" t="s">
        <v>123</v>
      </c>
      <c r="F182" t="s">
        <v>504</v>
      </c>
      <c r="G182" t="s">
        <v>132</v>
      </c>
      <c r="H182" t="s">
        <v>505</v>
      </c>
      <c r="I182" t="s">
        <v>149</v>
      </c>
      <c r="J182"/>
      <c r="K182" s="77">
        <v>8.61</v>
      </c>
      <c r="L182" t="s">
        <v>102</v>
      </c>
      <c r="M182" s="78">
        <v>2.7900000000000001E-2</v>
      </c>
      <c r="N182" s="78">
        <v>5.4899999999999997E-2</v>
      </c>
      <c r="O182" s="77">
        <v>364638.37</v>
      </c>
      <c r="P182" s="77">
        <v>80.599999999999994</v>
      </c>
      <c r="Q182" s="77">
        <v>0</v>
      </c>
      <c r="R182" s="77">
        <v>293.89852622000001</v>
      </c>
      <c r="S182" s="78">
        <v>8.0000000000000004E-4</v>
      </c>
      <c r="T182" s="78">
        <f t="shared" si="5"/>
        <v>1.5804335179056923E-3</v>
      </c>
      <c r="U182" s="78">
        <f>R182/'סכום נכסי הקרן'!$C$42</f>
        <v>6.350655353634313E-4</v>
      </c>
    </row>
    <row r="183" spans="2:21">
      <c r="B183" t="s">
        <v>744</v>
      </c>
      <c r="C183" t="s">
        <v>745</v>
      </c>
      <c r="D183" t="s">
        <v>100</v>
      </c>
      <c r="E183" t="s">
        <v>123</v>
      </c>
      <c r="F183" t="s">
        <v>504</v>
      </c>
      <c r="G183" t="s">
        <v>132</v>
      </c>
      <c r="H183" t="s">
        <v>505</v>
      </c>
      <c r="I183" t="s">
        <v>149</v>
      </c>
      <c r="J183"/>
      <c r="K183" s="77">
        <v>1.1299999999999999</v>
      </c>
      <c r="L183" t="s">
        <v>102</v>
      </c>
      <c r="M183" s="78">
        <v>3.6499999999999998E-2</v>
      </c>
      <c r="N183" s="78">
        <v>5.3999999999999999E-2</v>
      </c>
      <c r="O183" s="77">
        <v>0.03</v>
      </c>
      <c r="P183" s="77">
        <v>99.41</v>
      </c>
      <c r="Q183" s="77">
        <v>0</v>
      </c>
      <c r="R183" s="77">
        <v>2.9822999999999999E-5</v>
      </c>
      <c r="S183" s="78">
        <v>0</v>
      </c>
      <c r="T183" s="78">
        <f t="shared" si="5"/>
        <v>1.6037259325764528E-10</v>
      </c>
      <c r="U183" s="78">
        <f>R183/'סכום נכסי הקרן'!$C$42</f>
        <v>6.4442512539060023E-11</v>
      </c>
    </row>
    <row r="184" spans="2:21">
      <c r="B184" t="s">
        <v>746</v>
      </c>
      <c r="C184" t="s">
        <v>747</v>
      </c>
      <c r="D184" t="s">
        <v>100</v>
      </c>
      <c r="E184" t="s">
        <v>123</v>
      </c>
      <c r="F184" t="s">
        <v>748</v>
      </c>
      <c r="G184" t="s">
        <v>128</v>
      </c>
      <c r="H184" t="s">
        <v>505</v>
      </c>
      <c r="I184" t="s">
        <v>149</v>
      </c>
      <c r="J184"/>
      <c r="K184" s="77">
        <v>1.51</v>
      </c>
      <c r="L184" t="s">
        <v>102</v>
      </c>
      <c r="M184" s="78">
        <v>6.0999999999999999E-2</v>
      </c>
      <c r="N184" s="78">
        <v>6.0100000000000001E-2</v>
      </c>
      <c r="O184" s="77">
        <v>781367.93</v>
      </c>
      <c r="P184" s="77">
        <v>102.98</v>
      </c>
      <c r="Q184" s="77">
        <v>0</v>
      </c>
      <c r="R184" s="77">
        <v>804.65269431399997</v>
      </c>
      <c r="S184" s="78">
        <v>2E-3</v>
      </c>
      <c r="T184" s="78">
        <f t="shared" si="5"/>
        <v>4.3270039653585321E-3</v>
      </c>
      <c r="U184" s="78">
        <f>R184/'סכום נכסי הקרן'!$C$42</f>
        <v>1.7387198250651637E-3</v>
      </c>
    </row>
    <row r="185" spans="2:21">
      <c r="B185" t="s">
        <v>749</v>
      </c>
      <c r="C185" t="s">
        <v>750</v>
      </c>
      <c r="D185" t="s">
        <v>100</v>
      </c>
      <c r="E185" t="s">
        <v>123</v>
      </c>
      <c r="F185" t="s">
        <v>541</v>
      </c>
      <c r="G185" t="s">
        <v>459</v>
      </c>
      <c r="H185" t="s">
        <v>505</v>
      </c>
      <c r="I185" t="s">
        <v>149</v>
      </c>
      <c r="J185"/>
      <c r="K185" s="77">
        <v>7.21</v>
      </c>
      <c r="L185" t="s">
        <v>102</v>
      </c>
      <c r="M185" s="78">
        <v>3.0499999999999999E-2</v>
      </c>
      <c r="N185" s="78">
        <v>5.62E-2</v>
      </c>
      <c r="O185" s="77">
        <v>649084.07999999996</v>
      </c>
      <c r="P185" s="77">
        <v>84.73</v>
      </c>
      <c r="Q185" s="77">
        <v>0</v>
      </c>
      <c r="R185" s="77">
        <v>549.96894098400003</v>
      </c>
      <c r="S185" s="78">
        <v>1E-3</v>
      </c>
      <c r="T185" s="78">
        <f t="shared" si="5"/>
        <v>2.9574471138639627E-3</v>
      </c>
      <c r="U185" s="78">
        <f>R185/'סכום נכסי הקרן'!$C$42</f>
        <v>1.1883908518745595E-3</v>
      </c>
    </row>
    <row r="186" spans="2:21">
      <c r="B186" t="s">
        <v>751</v>
      </c>
      <c r="C186" t="s">
        <v>752</v>
      </c>
      <c r="D186" t="s">
        <v>100</v>
      </c>
      <c r="E186" t="s">
        <v>123</v>
      </c>
      <c r="F186" t="s">
        <v>541</v>
      </c>
      <c r="G186" t="s">
        <v>459</v>
      </c>
      <c r="H186" t="s">
        <v>505</v>
      </c>
      <c r="I186" t="s">
        <v>149</v>
      </c>
      <c r="J186"/>
      <c r="K186" s="77">
        <v>2.65</v>
      </c>
      <c r="L186" t="s">
        <v>102</v>
      </c>
      <c r="M186" s="78">
        <v>2.9100000000000001E-2</v>
      </c>
      <c r="N186" s="78">
        <v>5.1900000000000002E-2</v>
      </c>
      <c r="O186" s="77">
        <v>309416.53999999998</v>
      </c>
      <c r="P186" s="77">
        <v>94.88</v>
      </c>
      <c r="Q186" s="77">
        <v>0</v>
      </c>
      <c r="R186" s="77">
        <v>293.57441315199998</v>
      </c>
      <c r="S186" s="78">
        <v>5.0000000000000001E-4</v>
      </c>
      <c r="T186" s="78">
        <f t="shared" si="5"/>
        <v>1.578690606286343E-3</v>
      </c>
      <c r="U186" s="78">
        <f>R186/'סכום נכסי הקרן'!$C$42</f>
        <v>6.343651812592612E-4</v>
      </c>
    </row>
    <row r="187" spans="2:21">
      <c r="B187" t="s">
        <v>753</v>
      </c>
      <c r="C187" t="s">
        <v>754</v>
      </c>
      <c r="D187" t="s">
        <v>100</v>
      </c>
      <c r="E187" t="s">
        <v>123</v>
      </c>
      <c r="F187" t="s">
        <v>541</v>
      </c>
      <c r="G187" t="s">
        <v>459</v>
      </c>
      <c r="H187" t="s">
        <v>505</v>
      </c>
      <c r="I187" t="s">
        <v>149</v>
      </c>
      <c r="J187"/>
      <c r="K187" s="77">
        <v>6.45</v>
      </c>
      <c r="L187" t="s">
        <v>102</v>
      </c>
      <c r="M187" s="78">
        <v>3.0499999999999999E-2</v>
      </c>
      <c r="N187" s="78">
        <v>5.5899999999999998E-2</v>
      </c>
      <c r="O187" s="77">
        <v>872659.73</v>
      </c>
      <c r="P187" s="77">
        <v>86.53</v>
      </c>
      <c r="Q187" s="77">
        <v>0</v>
      </c>
      <c r="R187" s="77">
        <v>755.11246436900001</v>
      </c>
      <c r="S187" s="78">
        <v>1.1999999999999999E-3</v>
      </c>
      <c r="T187" s="78">
        <f t="shared" si="5"/>
        <v>4.060602357644362E-3</v>
      </c>
      <c r="U187" s="78">
        <f>R187/'סכום נכסי הקרן'!$C$42</f>
        <v>1.6316716780169602E-3</v>
      </c>
    </row>
    <row r="188" spans="2:21">
      <c r="B188" t="s">
        <v>755</v>
      </c>
      <c r="C188" t="s">
        <v>756</v>
      </c>
      <c r="D188" t="s">
        <v>100</v>
      </c>
      <c r="E188" t="s">
        <v>123</v>
      </c>
      <c r="F188" t="s">
        <v>541</v>
      </c>
      <c r="G188" t="s">
        <v>459</v>
      </c>
      <c r="H188" t="s">
        <v>505</v>
      </c>
      <c r="I188" t="s">
        <v>149</v>
      </c>
      <c r="J188"/>
      <c r="K188" s="77">
        <v>8.07</v>
      </c>
      <c r="L188" t="s">
        <v>102</v>
      </c>
      <c r="M188" s="78">
        <v>2.63E-2</v>
      </c>
      <c r="N188" s="78">
        <v>5.62E-2</v>
      </c>
      <c r="O188" s="77">
        <v>937641.51</v>
      </c>
      <c r="P188" s="77">
        <v>79.77</v>
      </c>
      <c r="Q188" s="77">
        <v>0</v>
      </c>
      <c r="R188" s="77">
        <v>747.95663252700001</v>
      </c>
      <c r="S188" s="78">
        <v>1.4E-3</v>
      </c>
      <c r="T188" s="78">
        <f t="shared" si="5"/>
        <v>4.0221220132988173E-3</v>
      </c>
      <c r="U188" s="78">
        <f>R188/'סכום נכסי הקרן'!$C$42</f>
        <v>1.6162091228345342E-3</v>
      </c>
    </row>
    <row r="189" spans="2:21">
      <c r="B189" t="s">
        <v>757</v>
      </c>
      <c r="C189" t="s">
        <v>758</v>
      </c>
      <c r="D189" t="s">
        <v>100</v>
      </c>
      <c r="E189" t="s">
        <v>123</v>
      </c>
      <c r="F189" t="s">
        <v>541</v>
      </c>
      <c r="G189" t="s">
        <v>459</v>
      </c>
      <c r="H189" t="s">
        <v>505</v>
      </c>
      <c r="I189" t="s">
        <v>149</v>
      </c>
      <c r="J189"/>
      <c r="K189" s="77">
        <v>4.75</v>
      </c>
      <c r="L189" t="s">
        <v>102</v>
      </c>
      <c r="M189" s="78">
        <v>3.95E-2</v>
      </c>
      <c r="N189" s="78">
        <v>5.1200000000000002E-2</v>
      </c>
      <c r="O189" s="77">
        <v>0.02</v>
      </c>
      <c r="P189" s="77">
        <v>95.79</v>
      </c>
      <c r="Q189" s="77">
        <v>0</v>
      </c>
      <c r="R189" s="77">
        <v>1.9157999999999999E-5</v>
      </c>
      <c r="S189" s="78">
        <v>0</v>
      </c>
      <c r="T189" s="78">
        <f t="shared" si="5"/>
        <v>1.0302176647654388E-10</v>
      </c>
      <c r="U189" s="78">
        <f>R189/'סכום נכסי הקרן'!$C$42</f>
        <v>4.1397232177289742E-11</v>
      </c>
    </row>
    <row r="190" spans="2:21">
      <c r="B190" t="s">
        <v>759</v>
      </c>
      <c r="C190" t="s">
        <v>760</v>
      </c>
      <c r="D190" t="s">
        <v>100</v>
      </c>
      <c r="E190" t="s">
        <v>123</v>
      </c>
      <c r="F190" t="s">
        <v>550</v>
      </c>
      <c r="G190" t="s">
        <v>459</v>
      </c>
      <c r="H190" t="s">
        <v>505</v>
      </c>
      <c r="I190" t="s">
        <v>149</v>
      </c>
      <c r="J190"/>
      <c r="K190" s="77">
        <v>5.98</v>
      </c>
      <c r="L190" t="s">
        <v>102</v>
      </c>
      <c r="M190" s="78">
        <v>2.64E-2</v>
      </c>
      <c r="N190" s="78">
        <v>5.4699999999999999E-2</v>
      </c>
      <c r="O190" s="77">
        <v>1599435.43</v>
      </c>
      <c r="P190" s="77">
        <v>85.2</v>
      </c>
      <c r="Q190" s="77">
        <v>21.112549999999999</v>
      </c>
      <c r="R190" s="77">
        <v>1383.83153636</v>
      </c>
      <c r="S190" s="78">
        <v>1E-3</v>
      </c>
      <c r="T190" s="78">
        <f t="shared" si="5"/>
        <v>7.4415267450546442E-3</v>
      </c>
      <c r="U190" s="78">
        <f>R190/'סכום נכסי הקרן'!$C$42</f>
        <v>2.990228385267277E-3</v>
      </c>
    </row>
    <row r="191" spans="2:21">
      <c r="B191" t="s">
        <v>761</v>
      </c>
      <c r="C191" t="s">
        <v>762</v>
      </c>
      <c r="D191" t="s">
        <v>100</v>
      </c>
      <c r="E191" t="s">
        <v>123</v>
      </c>
      <c r="F191" t="s">
        <v>763</v>
      </c>
      <c r="G191" t="s">
        <v>459</v>
      </c>
      <c r="H191" t="s">
        <v>493</v>
      </c>
      <c r="I191" t="s">
        <v>206</v>
      </c>
      <c r="J191"/>
      <c r="K191" s="77">
        <v>3.98</v>
      </c>
      <c r="L191" t="s">
        <v>102</v>
      </c>
      <c r="M191" s="78">
        <v>4.7E-2</v>
      </c>
      <c r="N191" s="78">
        <v>5.3400000000000003E-2</v>
      </c>
      <c r="O191" s="77">
        <v>479238.99</v>
      </c>
      <c r="P191" s="77">
        <v>100.52</v>
      </c>
      <c r="Q191" s="77">
        <v>0</v>
      </c>
      <c r="R191" s="77">
        <v>481.73103274800002</v>
      </c>
      <c r="S191" s="78">
        <v>1E-3</v>
      </c>
      <c r="T191" s="78">
        <f t="shared" si="5"/>
        <v>2.590499110568367E-3</v>
      </c>
      <c r="U191" s="78">
        <f>R191/'סכום נכסי הקרן'!$C$42</f>
        <v>1.0409401508338306E-3</v>
      </c>
    </row>
    <row r="192" spans="2:21">
      <c r="B192" t="s">
        <v>764</v>
      </c>
      <c r="C192" t="s">
        <v>765</v>
      </c>
      <c r="D192" t="s">
        <v>100</v>
      </c>
      <c r="E192" t="s">
        <v>123</v>
      </c>
      <c r="F192" t="s">
        <v>550</v>
      </c>
      <c r="G192" t="s">
        <v>459</v>
      </c>
      <c r="H192" t="s">
        <v>505</v>
      </c>
      <c r="I192" t="s">
        <v>149</v>
      </c>
      <c r="J192"/>
      <c r="K192" s="77">
        <v>7.6</v>
      </c>
      <c r="L192" t="s">
        <v>102</v>
      </c>
      <c r="M192" s="78">
        <v>2.5000000000000001E-2</v>
      </c>
      <c r="N192" s="78">
        <v>5.74E-2</v>
      </c>
      <c r="O192" s="77">
        <v>889960.38</v>
      </c>
      <c r="P192" s="77">
        <v>79.12</v>
      </c>
      <c r="Q192" s="77">
        <v>11.124499999999999</v>
      </c>
      <c r="R192" s="77">
        <v>715.26115265600004</v>
      </c>
      <c r="S192" s="78">
        <v>6.9999999999999999E-4</v>
      </c>
      <c r="T192" s="78">
        <f t="shared" si="5"/>
        <v>3.8463027162892812E-3</v>
      </c>
      <c r="U192" s="78">
        <f>R192/'סכום נכסי הקרן'!$C$42</f>
        <v>1.5455596619634781E-3</v>
      </c>
    </row>
    <row r="193" spans="2:21">
      <c r="B193" t="s">
        <v>766</v>
      </c>
      <c r="C193" t="s">
        <v>767</v>
      </c>
      <c r="D193" t="s">
        <v>100</v>
      </c>
      <c r="E193" t="s">
        <v>123</v>
      </c>
      <c r="F193" t="s">
        <v>550</v>
      </c>
      <c r="G193" t="s">
        <v>459</v>
      </c>
      <c r="H193" t="s">
        <v>505</v>
      </c>
      <c r="I193" t="s">
        <v>149</v>
      </c>
      <c r="J193"/>
      <c r="K193" s="77">
        <v>0.83</v>
      </c>
      <c r="L193" t="s">
        <v>102</v>
      </c>
      <c r="M193" s="78">
        <v>3.9199999999999999E-2</v>
      </c>
      <c r="N193" s="78">
        <v>5.7299999999999997E-2</v>
      </c>
      <c r="O193" s="77">
        <v>0.04</v>
      </c>
      <c r="P193" s="77">
        <v>99.2</v>
      </c>
      <c r="Q193" s="77">
        <v>0</v>
      </c>
      <c r="R193" s="77">
        <v>3.968E-5</v>
      </c>
      <c r="S193" s="78">
        <v>0</v>
      </c>
      <c r="T193" s="78">
        <f t="shared" si="5"/>
        <v>2.1337841600319771E-10</v>
      </c>
      <c r="U193" s="78">
        <f>R193/'סכום נכסי הקרן'!$C$42</f>
        <v>8.5741840108302378E-11</v>
      </c>
    </row>
    <row r="194" spans="2:21">
      <c r="B194" t="s">
        <v>768</v>
      </c>
      <c r="C194" t="s">
        <v>769</v>
      </c>
      <c r="D194" t="s">
        <v>100</v>
      </c>
      <c r="E194" t="s">
        <v>123</v>
      </c>
      <c r="F194" t="s">
        <v>770</v>
      </c>
      <c r="G194" t="s">
        <v>459</v>
      </c>
      <c r="H194" t="s">
        <v>505</v>
      </c>
      <c r="I194" t="s">
        <v>149</v>
      </c>
      <c r="J194"/>
      <c r="K194" s="77">
        <v>6.47</v>
      </c>
      <c r="L194" t="s">
        <v>102</v>
      </c>
      <c r="M194" s="78">
        <v>2.98E-2</v>
      </c>
      <c r="N194" s="78">
        <v>5.5399999999999998E-2</v>
      </c>
      <c r="O194" s="77">
        <v>508816.37</v>
      </c>
      <c r="P194" s="77">
        <v>86.29</v>
      </c>
      <c r="Q194" s="77">
        <v>0</v>
      </c>
      <c r="R194" s="77">
        <v>439.05764567300002</v>
      </c>
      <c r="S194" s="78">
        <v>1.2999999999999999E-3</v>
      </c>
      <c r="T194" s="78">
        <f t="shared" si="5"/>
        <v>2.3610238147126505E-3</v>
      </c>
      <c r="U194" s="78">
        <f>R194/'סכום נכסי הקרן'!$C$42</f>
        <v>9.4873010215781373E-4</v>
      </c>
    </row>
    <row r="195" spans="2:21">
      <c r="B195" t="s">
        <v>771</v>
      </c>
      <c r="C195" t="s">
        <v>772</v>
      </c>
      <c r="D195" t="s">
        <v>100</v>
      </c>
      <c r="E195" t="s">
        <v>123</v>
      </c>
      <c r="F195" t="s">
        <v>770</v>
      </c>
      <c r="G195" t="s">
        <v>459</v>
      </c>
      <c r="H195" t="s">
        <v>505</v>
      </c>
      <c r="I195" t="s">
        <v>149</v>
      </c>
      <c r="J195"/>
      <c r="K195" s="77">
        <v>5.2</v>
      </c>
      <c r="L195" t="s">
        <v>102</v>
      </c>
      <c r="M195" s="78">
        <v>3.4299999999999997E-2</v>
      </c>
      <c r="N195" s="78">
        <v>5.3100000000000001E-2</v>
      </c>
      <c r="O195" s="77">
        <v>641511.54</v>
      </c>
      <c r="P195" s="77">
        <v>91.92</v>
      </c>
      <c r="Q195" s="77">
        <v>0</v>
      </c>
      <c r="R195" s="77">
        <v>589.67740756800004</v>
      </c>
      <c r="S195" s="78">
        <v>2.0999999999999999E-3</v>
      </c>
      <c r="T195" s="78">
        <f t="shared" si="5"/>
        <v>3.1709786083601783E-3</v>
      </c>
      <c r="U195" s="78">
        <f>R195/'סכום נכסי הקרן'!$C$42</f>
        <v>1.2741942035074021E-3</v>
      </c>
    </row>
    <row r="196" spans="2:21">
      <c r="B196" t="s">
        <v>773</v>
      </c>
      <c r="C196" t="s">
        <v>774</v>
      </c>
      <c r="D196" t="s">
        <v>100</v>
      </c>
      <c r="E196" t="s">
        <v>123</v>
      </c>
      <c r="F196" t="s">
        <v>568</v>
      </c>
      <c r="G196" t="s">
        <v>459</v>
      </c>
      <c r="H196" t="s">
        <v>505</v>
      </c>
      <c r="I196" t="s">
        <v>149</v>
      </c>
      <c r="J196"/>
      <c r="K196" s="77">
        <v>1.79</v>
      </c>
      <c r="L196" t="s">
        <v>102</v>
      </c>
      <c r="M196" s="78">
        <v>3.61E-2</v>
      </c>
      <c r="N196" s="78">
        <v>5.21E-2</v>
      </c>
      <c r="O196" s="77">
        <v>1316717.1599999999</v>
      </c>
      <c r="P196" s="77">
        <v>97.92</v>
      </c>
      <c r="Q196" s="77">
        <v>0</v>
      </c>
      <c r="R196" s="77">
        <v>1289.329443072</v>
      </c>
      <c r="S196" s="78">
        <v>1.6999999999999999E-3</v>
      </c>
      <c r="T196" s="78">
        <f t="shared" si="5"/>
        <v>6.9333436055692647E-3</v>
      </c>
      <c r="U196" s="78">
        <f>R196/'סכום נכסי הקרן'!$C$42</f>
        <v>2.786025175272328E-3</v>
      </c>
    </row>
    <row r="197" spans="2:21">
      <c r="B197" t="s">
        <v>775</v>
      </c>
      <c r="C197" t="s">
        <v>776</v>
      </c>
      <c r="D197" t="s">
        <v>100</v>
      </c>
      <c r="E197" t="s">
        <v>123</v>
      </c>
      <c r="F197" t="s">
        <v>568</v>
      </c>
      <c r="G197" t="s">
        <v>459</v>
      </c>
      <c r="H197" t="s">
        <v>505</v>
      </c>
      <c r="I197" t="s">
        <v>149</v>
      </c>
      <c r="J197"/>
      <c r="K197" s="77">
        <v>2.8</v>
      </c>
      <c r="L197" t="s">
        <v>102</v>
      </c>
      <c r="M197" s="78">
        <v>3.3000000000000002E-2</v>
      </c>
      <c r="N197" s="78">
        <v>4.8399999999999999E-2</v>
      </c>
      <c r="O197" s="77">
        <v>433355.72</v>
      </c>
      <c r="P197" s="77">
        <v>96.15</v>
      </c>
      <c r="Q197" s="77">
        <v>0</v>
      </c>
      <c r="R197" s="77">
        <v>416.67152478000003</v>
      </c>
      <c r="S197" s="78">
        <v>1.4E-3</v>
      </c>
      <c r="T197" s="78">
        <f t="shared" si="5"/>
        <v>2.2406428919151599E-3</v>
      </c>
      <c r="U197" s="78">
        <f>R197/'סכום נכסי הקרן'!$C$42</f>
        <v>9.0035744091152513E-4</v>
      </c>
    </row>
    <row r="198" spans="2:21">
      <c r="B198" t="s">
        <v>777</v>
      </c>
      <c r="C198" t="s">
        <v>778</v>
      </c>
      <c r="D198" t="s">
        <v>100</v>
      </c>
      <c r="E198" t="s">
        <v>123</v>
      </c>
      <c r="F198" t="s">
        <v>568</v>
      </c>
      <c r="G198" t="s">
        <v>459</v>
      </c>
      <c r="H198" t="s">
        <v>505</v>
      </c>
      <c r="I198" t="s">
        <v>149</v>
      </c>
      <c r="J198"/>
      <c r="K198" s="77">
        <v>5.15</v>
      </c>
      <c r="L198" t="s">
        <v>102</v>
      </c>
      <c r="M198" s="78">
        <v>2.6200000000000001E-2</v>
      </c>
      <c r="N198" s="78">
        <v>5.2699999999999997E-2</v>
      </c>
      <c r="O198" s="77">
        <v>938900.53</v>
      </c>
      <c r="P198" s="77">
        <v>88.74</v>
      </c>
      <c r="Q198" s="77">
        <v>0</v>
      </c>
      <c r="R198" s="77">
        <v>833.18033032200003</v>
      </c>
      <c r="S198" s="78">
        <v>6.9999999999999999E-4</v>
      </c>
      <c r="T198" s="78">
        <f t="shared" si="5"/>
        <v>4.4804107643429784E-3</v>
      </c>
      <c r="U198" s="78">
        <f>R198/'סכום נכסי הקרן'!$C$42</f>
        <v>1.8003632727785154E-3</v>
      </c>
    </row>
    <row r="199" spans="2:21">
      <c r="B199" t="s">
        <v>779</v>
      </c>
      <c r="C199" t="s">
        <v>780</v>
      </c>
      <c r="D199" t="s">
        <v>100</v>
      </c>
      <c r="E199" t="s">
        <v>123</v>
      </c>
      <c r="F199" t="s">
        <v>781</v>
      </c>
      <c r="G199" t="s">
        <v>782</v>
      </c>
      <c r="H199" t="s">
        <v>493</v>
      </c>
      <c r="I199" t="s">
        <v>206</v>
      </c>
      <c r="J199"/>
      <c r="K199" s="77">
        <v>0.43</v>
      </c>
      <c r="L199" t="s">
        <v>102</v>
      </c>
      <c r="M199" s="78">
        <v>2.4E-2</v>
      </c>
      <c r="N199" s="78">
        <v>6.0900000000000003E-2</v>
      </c>
      <c r="O199" s="77">
        <v>37081.86</v>
      </c>
      <c r="P199" s="77">
        <v>98.7</v>
      </c>
      <c r="Q199" s="77">
        <v>0</v>
      </c>
      <c r="R199" s="77">
        <v>36.599795819999997</v>
      </c>
      <c r="S199" s="78">
        <v>4.0000000000000002E-4</v>
      </c>
      <c r="T199" s="78">
        <f t="shared" si="5"/>
        <v>1.9681467888387237E-4</v>
      </c>
      <c r="U199" s="78">
        <f>R199/'סכום נכסי הקרן'!$C$42</f>
        <v>7.9086034304308304E-5</v>
      </c>
    </row>
    <row r="200" spans="2:21">
      <c r="B200" t="s">
        <v>783</v>
      </c>
      <c r="C200" t="s">
        <v>784</v>
      </c>
      <c r="D200" t="s">
        <v>100</v>
      </c>
      <c r="E200" t="s">
        <v>123</v>
      </c>
      <c r="F200" t="s">
        <v>781</v>
      </c>
      <c r="G200" t="s">
        <v>782</v>
      </c>
      <c r="H200" t="s">
        <v>493</v>
      </c>
      <c r="I200" t="s">
        <v>206</v>
      </c>
      <c r="J200"/>
      <c r="K200" s="77">
        <v>2.54</v>
      </c>
      <c r="L200" t="s">
        <v>102</v>
      </c>
      <c r="M200" s="78">
        <v>2.3E-2</v>
      </c>
      <c r="N200" s="78">
        <v>5.7299999999999997E-2</v>
      </c>
      <c r="O200" s="77">
        <v>328338.69</v>
      </c>
      <c r="P200" s="77">
        <v>91.98</v>
      </c>
      <c r="Q200" s="77">
        <v>0</v>
      </c>
      <c r="R200" s="77">
        <v>302.00592706200001</v>
      </c>
      <c r="S200" s="78">
        <v>4.0000000000000002E-4</v>
      </c>
      <c r="T200" s="78">
        <f t="shared" si="5"/>
        <v>1.6240309057476518E-3</v>
      </c>
      <c r="U200" s="78">
        <f>R200/'סכום נכסי הקרן'!$C$42</f>
        <v>6.5258427192312594E-4</v>
      </c>
    </row>
    <row r="201" spans="2:21">
      <c r="B201" t="s">
        <v>785</v>
      </c>
      <c r="C201" t="s">
        <v>786</v>
      </c>
      <c r="D201" t="s">
        <v>100</v>
      </c>
      <c r="E201" t="s">
        <v>123</v>
      </c>
      <c r="F201" t="s">
        <v>781</v>
      </c>
      <c r="G201" t="s">
        <v>782</v>
      </c>
      <c r="H201" t="s">
        <v>493</v>
      </c>
      <c r="I201" t="s">
        <v>206</v>
      </c>
      <c r="J201"/>
      <c r="K201" s="77">
        <v>1.62</v>
      </c>
      <c r="L201" t="s">
        <v>102</v>
      </c>
      <c r="M201" s="78">
        <v>2.75E-2</v>
      </c>
      <c r="N201" s="78">
        <v>5.8299999999999998E-2</v>
      </c>
      <c r="O201" s="77">
        <v>241876.5</v>
      </c>
      <c r="P201" s="77">
        <v>95.52</v>
      </c>
      <c r="Q201" s="77">
        <v>0</v>
      </c>
      <c r="R201" s="77">
        <v>231.04043279999999</v>
      </c>
      <c r="S201" s="78">
        <v>8.0000000000000004E-4</v>
      </c>
      <c r="T201" s="78">
        <f t="shared" si="5"/>
        <v>1.2424153624888419E-3</v>
      </c>
      <c r="U201" s="78">
        <f>R201/'סכום נכסי הקרן'!$C$42</f>
        <v>4.9923971390349248E-4</v>
      </c>
    </row>
    <row r="202" spans="2:21">
      <c r="B202" t="s">
        <v>787</v>
      </c>
      <c r="C202" t="s">
        <v>788</v>
      </c>
      <c r="D202" t="s">
        <v>100</v>
      </c>
      <c r="E202" t="s">
        <v>123</v>
      </c>
      <c r="F202" t="s">
        <v>781</v>
      </c>
      <c r="G202" t="s">
        <v>782</v>
      </c>
      <c r="H202" t="s">
        <v>493</v>
      </c>
      <c r="I202" t="s">
        <v>206</v>
      </c>
      <c r="J202"/>
      <c r="K202" s="77">
        <v>2.48</v>
      </c>
      <c r="L202" t="s">
        <v>102</v>
      </c>
      <c r="M202" s="78">
        <v>2.1499999999999998E-2</v>
      </c>
      <c r="N202" s="78">
        <v>5.8099999999999999E-2</v>
      </c>
      <c r="O202" s="77">
        <v>257037.99</v>
      </c>
      <c r="P202" s="77">
        <v>91.65</v>
      </c>
      <c r="Q202" s="77">
        <v>14.28318</v>
      </c>
      <c r="R202" s="77">
        <v>249.85849783500001</v>
      </c>
      <c r="S202" s="78">
        <v>5.0000000000000001E-4</v>
      </c>
      <c r="T202" s="78">
        <f t="shared" si="5"/>
        <v>1.3436091354075278E-3</v>
      </c>
      <c r="U202" s="78">
        <f>R202/'סכום נכסי הקרן'!$C$42</f>
        <v>5.3990240350476777E-4</v>
      </c>
    </row>
    <row r="203" spans="2:21">
      <c r="B203" t="s">
        <v>789</v>
      </c>
      <c r="C203" t="s">
        <v>790</v>
      </c>
      <c r="D203" t="s">
        <v>100</v>
      </c>
      <c r="E203" t="s">
        <v>123</v>
      </c>
      <c r="F203" t="s">
        <v>791</v>
      </c>
      <c r="G203" t="s">
        <v>112</v>
      </c>
      <c r="H203" t="s">
        <v>579</v>
      </c>
      <c r="I203" t="s">
        <v>149</v>
      </c>
      <c r="J203"/>
      <c r="K203" s="77">
        <v>1.68</v>
      </c>
      <c r="L203" t="s">
        <v>102</v>
      </c>
      <c r="M203" s="78">
        <v>0.04</v>
      </c>
      <c r="N203" s="78">
        <v>5.6000000000000001E-2</v>
      </c>
      <c r="O203" s="77">
        <v>0.01</v>
      </c>
      <c r="P203" s="77">
        <v>98.54</v>
      </c>
      <c r="Q203" s="77">
        <v>0</v>
      </c>
      <c r="R203" s="77">
        <v>9.8539999999999992E-6</v>
      </c>
      <c r="S203" s="78">
        <v>0</v>
      </c>
      <c r="T203" s="78">
        <f t="shared" si="5"/>
        <v>5.2989690304826361E-11</v>
      </c>
      <c r="U203" s="78">
        <f>R203/'סכום נכסי הקרן'!$C$42</f>
        <v>2.1292845071250293E-11</v>
      </c>
    </row>
    <row r="204" spans="2:21">
      <c r="B204" t="s">
        <v>792</v>
      </c>
      <c r="C204" t="s">
        <v>793</v>
      </c>
      <c r="D204" t="s">
        <v>100</v>
      </c>
      <c r="E204" t="s">
        <v>123</v>
      </c>
      <c r="F204" t="s">
        <v>791</v>
      </c>
      <c r="G204" t="s">
        <v>112</v>
      </c>
      <c r="H204" t="s">
        <v>572</v>
      </c>
      <c r="I204" t="s">
        <v>206</v>
      </c>
      <c r="J204"/>
      <c r="K204" s="77">
        <v>3.37</v>
      </c>
      <c r="L204" t="s">
        <v>102</v>
      </c>
      <c r="M204" s="78">
        <v>0.04</v>
      </c>
      <c r="N204" s="78">
        <v>5.4600000000000003E-2</v>
      </c>
      <c r="O204" s="77">
        <v>0.03</v>
      </c>
      <c r="P204" s="77">
        <v>96.22</v>
      </c>
      <c r="Q204" s="77">
        <v>0</v>
      </c>
      <c r="R204" s="77">
        <v>2.8866000000000001E-5</v>
      </c>
      <c r="S204" s="78">
        <v>0</v>
      </c>
      <c r="T204" s="78">
        <f t="shared" ref="T204:T267" si="7">R204/$R$11</f>
        <v>1.5522634466603593E-10</v>
      </c>
      <c r="U204" s="78">
        <f>R204/'סכום נכסי הקרן'!$C$42</f>
        <v>6.2374595679593157E-11</v>
      </c>
    </row>
    <row r="205" spans="2:21">
      <c r="B205" t="s">
        <v>794</v>
      </c>
      <c r="C205" t="s">
        <v>795</v>
      </c>
      <c r="D205" t="s">
        <v>100</v>
      </c>
      <c r="E205" t="s">
        <v>123</v>
      </c>
      <c r="F205" t="s">
        <v>577</v>
      </c>
      <c r="G205" t="s">
        <v>578</v>
      </c>
      <c r="H205" t="s">
        <v>579</v>
      </c>
      <c r="I205" t="s">
        <v>149</v>
      </c>
      <c r="J205"/>
      <c r="K205" s="77">
        <v>1.06</v>
      </c>
      <c r="L205" t="s">
        <v>102</v>
      </c>
      <c r="M205" s="78">
        <v>3.0499999999999999E-2</v>
      </c>
      <c r="N205" s="78">
        <v>5.8700000000000002E-2</v>
      </c>
      <c r="O205" s="77">
        <v>19080.82</v>
      </c>
      <c r="P205" s="77">
        <v>97.91</v>
      </c>
      <c r="Q205" s="77">
        <v>0</v>
      </c>
      <c r="R205" s="77">
        <v>18.682030862000001</v>
      </c>
      <c r="S205" s="78">
        <v>2.9999999999999997E-4</v>
      </c>
      <c r="T205" s="78">
        <f t="shared" si="7"/>
        <v>1.0046225184113948E-4</v>
      </c>
      <c r="U205" s="78">
        <f>R205/'סכום נכסי הקרן'!$C$42</f>
        <v>4.0368742516834039E-5</v>
      </c>
    </row>
    <row r="206" spans="2:21">
      <c r="B206" t="s">
        <v>796</v>
      </c>
      <c r="C206" t="s">
        <v>797</v>
      </c>
      <c r="D206" t="s">
        <v>100</v>
      </c>
      <c r="E206" t="s">
        <v>123</v>
      </c>
      <c r="F206" t="s">
        <v>577</v>
      </c>
      <c r="G206" t="s">
        <v>578</v>
      </c>
      <c r="H206" t="s">
        <v>579</v>
      </c>
      <c r="I206" t="s">
        <v>149</v>
      </c>
      <c r="J206"/>
      <c r="K206" s="77">
        <v>2.68</v>
      </c>
      <c r="L206" t="s">
        <v>102</v>
      </c>
      <c r="M206" s="78">
        <v>2.58E-2</v>
      </c>
      <c r="N206" s="78">
        <v>5.8599999999999999E-2</v>
      </c>
      <c r="O206" s="77">
        <v>277328.01</v>
      </c>
      <c r="P206" s="77">
        <v>92.5</v>
      </c>
      <c r="Q206" s="77">
        <v>0</v>
      </c>
      <c r="R206" s="77">
        <v>256.52840924999998</v>
      </c>
      <c r="S206" s="78">
        <v>8.9999999999999998E-4</v>
      </c>
      <c r="T206" s="78">
        <f t="shared" si="7"/>
        <v>1.3794764522576876E-3</v>
      </c>
      <c r="U206" s="78">
        <f>R206/'סכום נכסי הקרן'!$C$42</f>
        <v>5.543149659564177E-4</v>
      </c>
    </row>
    <row r="207" spans="2:21">
      <c r="B207" t="s">
        <v>798</v>
      </c>
      <c r="C207" t="s">
        <v>799</v>
      </c>
      <c r="D207" t="s">
        <v>100</v>
      </c>
      <c r="E207" t="s">
        <v>123</v>
      </c>
      <c r="F207" t="s">
        <v>592</v>
      </c>
      <c r="G207" t="s">
        <v>132</v>
      </c>
      <c r="H207" t="s">
        <v>572</v>
      </c>
      <c r="I207" t="s">
        <v>206</v>
      </c>
      <c r="J207"/>
      <c r="K207" s="77">
        <v>1.23</v>
      </c>
      <c r="L207" t="s">
        <v>102</v>
      </c>
      <c r="M207" s="78">
        <v>4.1399999999999999E-2</v>
      </c>
      <c r="N207" s="78">
        <v>5.3800000000000001E-2</v>
      </c>
      <c r="O207" s="77">
        <v>0.02</v>
      </c>
      <c r="P207" s="77">
        <v>99.57</v>
      </c>
      <c r="Q207" s="77">
        <v>0</v>
      </c>
      <c r="R207" s="77">
        <v>1.9913999999999999E-5</v>
      </c>
      <c r="S207" s="78">
        <v>0</v>
      </c>
      <c r="T207" s="78">
        <f t="shared" si="7"/>
        <v>1.0708714153950804E-10</v>
      </c>
      <c r="U207" s="78">
        <f>R207/'סכום נכסי הקרן'!$C$42</f>
        <v>4.303082167128865E-11</v>
      </c>
    </row>
    <row r="208" spans="2:21">
      <c r="B208" t="s">
        <v>800</v>
      </c>
      <c r="C208" t="s">
        <v>801</v>
      </c>
      <c r="D208" t="s">
        <v>100</v>
      </c>
      <c r="E208" t="s">
        <v>123</v>
      </c>
      <c r="F208" t="s">
        <v>592</v>
      </c>
      <c r="G208" t="s">
        <v>132</v>
      </c>
      <c r="H208" t="s">
        <v>572</v>
      </c>
      <c r="I208" t="s">
        <v>206</v>
      </c>
      <c r="J208"/>
      <c r="K208" s="77">
        <v>1.78</v>
      </c>
      <c r="L208" t="s">
        <v>102</v>
      </c>
      <c r="M208" s="78">
        <v>3.5499999999999997E-2</v>
      </c>
      <c r="N208" s="78">
        <v>0.06</v>
      </c>
      <c r="O208" s="77">
        <v>259907.67</v>
      </c>
      <c r="P208" s="77">
        <v>96.81</v>
      </c>
      <c r="Q208" s="77">
        <v>0</v>
      </c>
      <c r="R208" s="77">
        <v>251.61661532700001</v>
      </c>
      <c r="S208" s="78">
        <v>6.9999999999999999E-4</v>
      </c>
      <c r="T208" s="78">
        <f t="shared" si="7"/>
        <v>1.3530633774839007E-3</v>
      </c>
      <c r="U208" s="78">
        <f>R208/'סכום נכסי הקרן'!$C$42</f>
        <v>5.4370140120866585E-4</v>
      </c>
    </row>
    <row r="209" spans="2:21">
      <c r="B209" t="s">
        <v>802</v>
      </c>
      <c r="C209" t="s">
        <v>803</v>
      </c>
      <c r="D209" t="s">
        <v>100</v>
      </c>
      <c r="E209" t="s">
        <v>123</v>
      </c>
      <c r="F209" t="s">
        <v>592</v>
      </c>
      <c r="G209" t="s">
        <v>132</v>
      </c>
      <c r="H209" t="s">
        <v>572</v>
      </c>
      <c r="I209" t="s">
        <v>206</v>
      </c>
      <c r="J209"/>
      <c r="K209" s="77">
        <v>2.2799999999999998</v>
      </c>
      <c r="L209" t="s">
        <v>102</v>
      </c>
      <c r="M209" s="78">
        <v>2.5000000000000001E-2</v>
      </c>
      <c r="N209" s="78">
        <v>5.96E-2</v>
      </c>
      <c r="O209" s="77">
        <v>1120055.72</v>
      </c>
      <c r="P209" s="77">
        <v>94.31</v>
      </c>
      <c r="Q209" s="77">
        <v>0</v>
      </c>
      <c r="R209" s="77">
        <v>1056.324549532</v>
      </c>
      <c r="S209" s="78">
        <v>1E-3</v>
      </c>
      <c r="T209" s="78">
        <f t="shared" si="7"/>
        <v>5.6803643942648563E-3</v>
      </c>
      <c r="U209" s="78">
        <f>R209/'סכום נכסי הקרן'!$C$42</f>
        <v>2.2825405904346595E-3</v>
      </c>
    </row>
    <row r="210" spans="2:21">
      <c r="B210" t="s">
        <v>804</v>
      </c>
      <c r="C210" t="s">
        <v>805</v>
      </c>
      <c r="D210" t="s">
        <v>100</v>
      </c>
      <c r="E210" t="s">
        <v>123</v>
      </c>
      <c r="F210" t="s">
        <v>592</v>
      </c>
      <c r="G210" t="s">
        <v>132</v>
      </c>
      <c r="H210" t="s">
        <v>572</v>
      </c>
      <c r="I210" t="s">
        <v>206</v>
      </c>
      <c r="J210"/>
      <c r="K210" s="77">
        <v>4.07</v>
      </c>
      <c r="L210" t="s">
        <v>102</v>
      </c>
      <c r="M210" s="78">
        <v>4.7300000000000002E-2</v>
      </c>
      <c r="N210" s="78">
        <v>0.06</v>
      </c>
      <c r="O210" s="77">
        <v>523558.18</v>
      </c>
      <c r="P210" s="77">
        <v>96.34</v>
      </c>
      <c r="Q210" s="77">
        <v>0</v>
      </c>
      <c r="R210" s="77">
        <v>504.39595061199998</v>
      </c>
      <c r="S210" s="78">
        <v>1.2999999999999999E-3</v>
      </c>
      <c r="T210" s="78">
        <f t="shared" si="7"/>
        <v>2.712379258568944E-3</v>
      </c>
      <c r="U210" s="78">
        <f>R210/'סכום נכסי הקרן'!$C$42</f>
        <v>1.0899152456816856E-3</v>
      </c>
    </row>
    <row r="211" spans="2:21">
      <c r="B211" t="s">
        <v>806</v>
      </c>
      <c r="C211" t="s">
        <v>807</v>
      </c>
      <c r="D211" t="s">
        <v>100</v>
      </c>
      <c r="E211" t="s">
        <v>123</v>
      </c>
      <c r="F211" t="s">
        <v>595</v>
      </c>
      <c r="G211" t="s">
        <v>353</v>
      </c>
      <c r="H211" t="s">
        <v>572</v>
      </c>
      <c r="I211" t="s">
        <v>206</v>
      </c>
      <c r="J211"/>
      <c r="K211" s="77">
        <v>4.6900000000000004</v>
      </c>
      <c r="L211" t="s">
        <v>102</v>
      </c>
      <c r="M211" s="78">
        <v>2.4299999999999999E-2</v>
      </c>
      <c r="N211" s="78">
        <v>5.5100000000000003E-2</v>
      </c>
      <c r="O211" s="77">
        <v>858722.88</v>
      </c>
      <c r="P211" s="77">
        <v>87.67</v>
      </c>
      <c r="Q211" s="77">
        <v>0</v>
      </c>
      <c r="R211" s="77">
        <v>752.84234889599998</v>
      </c>
      <c r="S211" s="78">
        <v>5.9999999999999995E-4</v>
      </c>
      <c r="T211" s="78">
        <f t="shared" si="7"/>
        <v>4.0483948565412098E-3</v>
      </c>
      <c r="U211" s="78">
        <f>R211/'סכום נכסי הקרן'!$C$42</f>
        <v>1.6267663383518051E-3</v>
      </c>
    </row>
    <row r="212" spans="2:21">
      <c r="B212" t="s">
        <v>808</v>
      </c>
      <c r="C212" t="s">
        <v>809</v>
      </c>
      <c r="D212" t="s">
        <v>100</v>
      </c>
      <c r="E212" t="s">
        <v>123</v>
      </c>
      <c r="F212" t="s">
        <v>595</v>
      </c>
      <c r="G212" t="s">
        <v>353</v>
      </c>
      <c r="H212" t="s">
        <v>572</v>
      </c>
      <c r="I212" t="s">
        <v>206</v>
      </c>
      <c r="J212"/>
      <c r="K212" s="77">
        <v>0.66</v>
      </c>
      <c r="L212" t="s">
        <v>102</v>
      </c>
      <c r="M212" s="78">
        <v>6.4000000000000001E-2</v>
      </c>
      <c r="N212" s="78">
        <v>5.8700000000000002E-2</v>
      </c>
      <c r="O212" s="77">
        <v>0.02</v>
      </c>
      <c r="P212" s="77">
        <v>100.97</v>
      </c>
      <c r="Q212" s="77">
        <v>0</v>
      </c>
      <c r="R212" s="77">
        <v>2.0194E-5</v>
      </c>
      <c r="S212" s="78">
        <v>0</v>
      </c>
      <c r="T212" s="78">
        <f t="shared" si="7"/>
        <v>1.0859283600727254E-10</v>
      </c>
      <c r="U212" s="78">
        <f>R212/'סכום נכסי הקרן'!$C$42</f>
        <v>4.3635854817214173E-11</v>
      </c>
    </row>
    <row r="213" spans="2:21">
      <c r="B213" t="s">
        <v>810</v>
      </c>
      <c r="C213" t="s">
        <v>811</v>
      </c>
      <c r="D213" t="s">
        <v>100</v>
      </c>
      <c r="E213" t="s">
        <v>123</v>
      </c>
      <c r="F213" t="s">
        <v>812</v>
      </c>
      <c r="G213" t="s">
        <v>132</v>
      </c>
      <c r="H213" t="s">
        <v>572</v>
      </c>
      <c r="I213" t="s">
        <v>206</v>
      </c>
      <c r="J213"/>
      <c r="K213" s="77">
        <v>0.74</v>
      </c>
      <c r="L213" t="s">
        <v>102</v>
      </c>
      <c r="M213" s="78">
        <v>2.1600000000000001E-2</v>
      </c>
      <c r="N213" s="78">
        <v>5.6500000000000002E-2</v>
      </c>
      <c r="O213" s="77">
        <v>0.01</v>
      </c>
      <c r="P213" s="77">
        <v>98.16</v>
      </c>
      <c r="Q213" s="77">
        <v>0</v>
      </c>
      <c r="R213" s="77">
        <v>9.8160000000000005E-6</v>
      </c>
      <c r="S213" s="78">
        <v>0</v>
      </c>
      <c r="T213" s="78">
        <f t="shared" si="7"/>
        <v>5.2785346055629759E-11</v>
      </c>
      <c r="U213" s="78">
        <f>R213/'סכום נכסי הקרן'!$C$42</f>
        <v>2.1210733430017545E-11</v>
      </c>
    </row>
    <row r="214" spans="2:21">
      <c r="B214" t="s">
        <v>813</v>
      </c>
      <c r="C214" t="s">
        <v>814</v>
      </c>
      <c r="D214" t="s">
        <v>100</v>
      </c>
      <c r="E214" t="s">
        <v>123</v>
      </c>
      <c r="F214" t="s">
        <v>812</v>
      </c>
      <c r="G214" t="s">
        <v>132</v>
      </c>
      <c r="H214" t="s">
        <v>572</v>
      </c>
      <c r="I214" t="s">
        <v>206</v>
      </c>
      <c r="J214"/>
      <c r="K214" s="77">
        <v>2.71</v>
      </c>
      <c r="L214" t="s">
        <v>102</v>
      </c>
      <c r="M214" s="78">
        <v>0.04</v>
      </c>
      <c r="N214" s="78">
        <v>5.3999999999999999E-2</v>
      </c>
      <c r="O214" s="77">
        <v>0.03</v>
      </c>
      <c r="P214" s="77">
        <v>97.49</v>
      </c>
      <c r="Q214" s="77">
        <v>0</v>
      </c>
      <c r="R214" s="77">
        <v>2.9247E-5</v>
      </c>
      <c r="S214" s="78">
        <v>0</v>
      </c>
      <c r="T214" s="78">
        <f t="shared" si="7"/>
        <v>1.5727516463824403E-10</v>
      </c>
      <c r="U214" s="78">
        <f>R214/'סכום נכסי הקרן'!$C$42</f>
        <v>6.3197872924584669E-11</v>
      </c>
    </row>
    <row r="215" spans="2:21">
      <c r="B215" t="s">
        <v>815</v>
      </c>
      <c r="C215" t="s">
        <v>816</v>
      </c>
      <c r="D215" t="s">
        <v>100</v>
      </c>
      <c r="E215" t="s">
        <v>123</v>
      </c>
      <c r="F215" t="s">
        <v>600</v>
      </c>
      <c r="G215" t="s">
        <v>127</v>
      </c>
      <c r="H215" t="s">
        <v>572</v>
      </c>
      <c r="I215" t="s">
        <v>206</v>
      </c>
      <c r="J215"/>
      <c r="K215" s="77">
        <v>1.58</v>
      </c>
      <c r="L215" t="s">
        <v>102</v>
      </c>
      <c r="M215" s="78">
        <v>3.2500000000000001E-2</v>
      </c>
      <c r="N215" s="78">
        <v>6.6799999999999998E-2</v>
      </c>
      <c r="O215" s="77">
        <v>5240.0600000000004</v>
      </c>
      <c r="P215" s="77">
        <v>95.65</v>
      </c>
      <c r="Q215" s="77">
        <v>0</v>
      </c>
      <c r="R215" s="77">
        <v>5.0121173900000002</v>
      </c>
      <c r="S215" s="78">
        <v>0</v>
      </c>
      <c r="T215" s="78">
        <f t="shared" si="7"/>
        <v>2.6952562235390161E-5</v>
      </c>
      <c r="U215" s="78">
        <f>R215/'סכום נכסי הקרן'!$C$42</f>
        <v>1.0830346972213252E-5</v>
      </c>
    </row>
    <row r="216" spans="2:21">
      <c r="B216" t="s">
        <v>817</v>
      </c>
      <c r="C216" t="s">
        <v>818</v>
      </c>
      <c r="D216" t="s">
        <v>100</v>
      </c>
      <c r="E216" t="s">
        <v>123</v>
      </c>
      <c r="F216" t="s">
        <v>600</v>
      </c>
      <c r="G216" t="s">
        <v>127</v>
      </c>
      <c r="H216" t="s">
        <v>572</v>
      </c>
      <c r="I216" t="s">
        <v>206</v>
      </c>
      <c r="J216"/>
      <c r="K216" s="77">
        <v>2.27</v>
      </c>
      <c r="L216" t="s">
        <v>102</v>
      </c>
      <c r="M216" s="78">
        <v>5.7000000000000002E-2</v>
      </c>
      <c r="N216" s="78">
        <v>6.8500000000000005E-2</v>
      </c>
      <c r="O216" s="77">
        <v>1444979.67</v>
      </c>
      <c r="P216" s="77">
        <v>97.89</v>
      </c>
      <c r="Q216" s="77">
        <v>0</v>
      </c>
      <c r="R216" s="77">
        <v>1414.4905989629999</v>
      </c>
      <c r="S216" s="78">
        <v>3.5999999999999999E-3</v>
      </c>
      <c r="T216" s="78">
        <f t="shared" si="7"/>
        <v>7.6063952484410101E-3</v>
      </c>
      <c r="U216" s="78">
        <f>R216/'סכום נכסי הקרן'!$C$42</f>
        <v>3.0564774891880648E-3</v>
      </c>
    </row>
    <row r="217" spans="2:21">
      <c r="B217" t="s">
        <v>819</v>
      </c>
      <c r="C217" t="s">
        <v>820</v>
      </c>
      <c r="D217" t="s">
        <v>100</v>
      </c>
      <c r="E217" t="s">
        <v>123</v>
      </c>
      <c r="F217" t="s">
        <v>605</v>
      </c>
      <c r="G217" t="s">
        <v>127</v>
      </c>
      <c r="H217" t="s">
        <v>572</v>
      </c>
      <c r="I217" t="s">
        <v>206</v>
      </c>
      <c r="J217"/>
      <c r="K217" s="77">
        <v>1.66</v>
      </c>
      <c r="L217" t="s">
        <v>102</v>
      </c>
      <c r="M217" s="78">
        <v>2.8000000000000001E-2</v>
      </c>
      <c r="N217" s="78">
        <v>6.25E-2</v>
      </c>
      <c r="O217" s="77">
        <v>305329.8</v>
      </c>
      <c r="P217" s="77">
        <v>95.33</v>
      </c>
      <c r="Q217" s="77">
        <v>0</v>
      </c>
      <c r="R217" s="77">
        <v>291.07089833999999</v>
      </c>
      <c r="S217" s="78">
        <v>8.9999999999999998E-4</v>
      </c>
      <c r="T217" s="78">
        <f t="shared" si="7"/>
        <v>1.5652280048492184E-3</v>
      </c>
      <c r="U217" s="78">
        <f>R217/'סכום נכסי הקרן'!$C$42</f>
        <v>6.2895550467863444E-4</v>
      </c>
    </row>
    <row r="218" spans="2:21">
      <c r="B218" t="s">
        <v>821</v>
      </c>
      <c r="C218" t="s">
        <v>822</v>
      </c>
      <c r="D218" t="s">
        <v>100</v>
      </c>
      <c r="E218" t="s">
        <v>123</v>
      </c>
      <c r="F218" t="s">
        <v>605</v>
      </c>
      <c r="G218" t="s">
        <v>127</v>
      </c>
      <c r="H218" t="s">
        <v>572</v>
      </c>
      <c r="I218" t="s">
        <v>206</v>
      </c>
      <c r="J218"/>
      <c r="K218" s="77">
        <v>3.44</v>
      </c>
      <c r="L218" t="s">
        <v>102</v>
      </c>
      <c r="M218" s="78">
        <v>5.6500000000000002E-2</v>
      </c>
      <c r="N218" s="78">
        <v>6.5600000000000006E-2</v>
      </c>
      <c r="O218" s="77">
        <v>733986.45</v>
      </c>
      <c r="P218" s="77">
        <v>97.13</v>
      </c>
      <c r="Q218" s="77">
        <v>45.23856</v>
      </c>
      <c r="R218" s="77">
        <v>758.15959888500004</v>
      </c>
      <c r="S218" s="78">
        <v>1.6999999999999999E-3</v>
      </c>
      <c r="T218" s="78">
        <f t="shared" si="7"/>
        <v>4.0769882632989175E-3</v>
      </c>
      <c r="U218" s="78">
        <f>R218/'סכום נכסי הקרן'!$C$42</f>
        <v>1.638256025810795E-3</v>
      </c>
    </row>
    <row r="219" spans="2:21">
      <c r="B219" t="s">
        <v>823</v>
      </c>
      <c r="C219" t="s">
        <v>824</v>
      </c>
      <c r="D219" t="s">
        <v>100</v>
      </c>
      <c r="E219" t="s">
        <v>123</v>
      </c>
      <c r="F219" t="s">
        <v>612</v>
      </c>
      <c r="G219" t="s">
        <v>112</v>
      </c>
      <c r="H219" t="s">
        <v>572</v>
      </c>
      <c r="I219" t="s">
        <v>206</v>
      </c>
      <c r="J219"/>
      <c r="K219" s="77">
        <v>4.55</v>
      </c>
      <c r="L219" t="s">
        <v>102</v>
      </c>
      <c r="M219" s="78">
        <v>5.5E-2</v>
      </c>
      <c r="N219" s="78">
        <v>6.8400000000000002E-2</v>
      </c>
      <c r="O219" s="77">
        <v>520911.95</v>
      </c>
      <c r="P219" s="77">
        <v>96.34</v>
      </c>
      <c r="Q219" s="77">
        <v>0</v>
      </c>
      <c r="R219" s="77">
        <v>501.84657263000003</v>
      </c>
      <c r="S219" s="78">
        <v>2.0999999999999999E-3</v>
      </c>
      <c r="T219" s="78">
        <f t="shared" si="7"/>
        <v>2.6986700288413085E-3</v>
      </c>
      <c r="U219" s="78">
        <f>R219/'סכום נכסי הקרן'!$C$42</f>
        <v>1.0844064664652475E-3</v>
      </c>
    </row>
    <row r="220" spans="2:21">
      <c r="B220" t="s">
        <v>825</v>
      </c>
      <c r="C220" t="s">
        <v>826</v>
      </c>
      <c r="D220" t="s">
        <v>100</v>
      </c>
      <c r="E220" t="s">
        <v>123</v>
      </c>
      <c r="F220" t="s">
        <v>827</v>
      </c>
      <c r="G220" t="s">
        <v>353</v>
      </c>
      <c r="H220" t="s">
        <v>572</v>
      </c>
      <c r="I220" t="s">
        <v>206</v>
      </c>
      <c r="J220"/>
      <c r="K220" s="77">
        <v>0.74</v>
      </c>
      <c r="L220" t="s">
        <v>102</v>
      </c>
      <c r="M220" s="78">
        <v>5.8999999999999997E-2</v>
      </c>
      <c r="N220" s="78">
        <v>5.7500000000000002E-2</v>
      </c>
      <c r="O220" s="77">
        <v>0.02</v>
      </c>
      <c r="P220" s="77">
        <v>101.61</v>
      </c>
      <c r="Q220" s="77">
        <v>0</v>
      </c>
      <c r="R220" s="77">
        <v>2.0322E-5</v>
      </c>
      <c r="S220" s="78">
        <v>0</v>
      </c>
      <c r="T220" s="78">
        <f t="shared" si="7"/>
        <v>1.092811534782506E-10</v>
      </c>
      <c r="U220" s="78">
        <f>R220/'סכום נכסי הקרן'!$C$42</f>
        <v>4.3912441398208696E-11</v>
      </c>
    </row>
    <row r="221" spans="2:21">
      <c r="B221" t="s">
        <v>828</v>
      </c>
      <c r="C221" t="s">
        <v>829</v>
      </c>
      <c r="D221" t="s">
        <v>100</v>
      </c>
      <c r="E221" t="s">
        <v>123</v>
      </c>
      <c r="F221" t="s">
        <v>827</v>
      </c>
      <c r="G221" t="s">
        <v>353</v>
      </c>
      <c r="H221" t="s">
        <v>572</v>
      </c>
      <c r="I221" t="s">
        <v>206</v>
      </c>
      <c r="J221"/>
      <c r="K221" s="77">
        <v>3.09</v>
      </c>
      <c r="L221" t="s">
        <v>102</v>
      </c>
      <c r="M221" s="78">
        <v>2.7E-2</v>
      </c>
      <c r="N221" s="78">
        <v>5.7299999999999997E-2</v>
      </c>
      <c r="O221" s="77">
        <v>0.2</v>
      </c>
      <c r="P221" s="77">
        <v>91.23</v>
      </c>
      <c r="Q221" s="77">
        <v>0</v>
      </c>
      <c r="R221" s="77">
        <v>1.8246000000000001E-4</v>
      </c>
      <c r="S221" s="78">
        <v>0</v>
      </c>
      <c r="T221" s="78">
        <f t="shared" si="7"/>
        <v>9.8117504495825247E-10</v>
      </c>
      <c r="U221" s="78">
        <f>R221/'סכום נכסי הקרן'!$C$42</f>
        <v>3.9426552787703761E-10</v>
      </c>
    </row>
    <row r="222" spans="2:21">
      <c r="B222" t="s">
        <v>830</v>
      </c>
      <c r="C222" t="s">
        <v>831</v>
      </c>
      <c r="D222" t="s">
        <v>100</v>
      </c>
      <c r="E222" t="s">
        <v>123</v>
      </c>
      <c r="F222" t="s">
        <v>832</v>
      </c>
      <c r="G222" t="s">
        <v>127</v>
      </c>
      <c r="H222" t="s">
        <v>572</v>
      </c>
      <c r="I222" t="s">
        <v>206</v>
      </c>
      <c r="J222"/>
      <c r="K222" s="77">
        <v>0.74</v>
      </c>
      <c r="L222" t="s">
        <v>102</v>
      </c>
      <c r="M222" s="78">
        <v>2.9499999999999998E-2</v>
      </c>
      <c r="N222" s="78">
        <v>5.7599999999999998E-2</v>
      </c>
      <c r="O222" s="77">
        <v>107680.08</v>
      </c>
      <c r="P222" s="77">
        <v>98.74</v>
      </c>
      <c r="Q222" s="77">
        <v>0</v>
      </c>
      <c r="R222" s="77">
        <v>106.323310992</v>
      </c>
      <c r="S222" s="78">
        <v>2E-3</v>
      </c>
      <c r="T222" s="78">
        <f t="shared" si="7"/>
        <v>5.7175150412521023E-4</v>
      </c>
      <c r="U222" s="78">
        <f>R222/'סכום נכסי הקרן'!$C$42</f>
        <v>2.2974688333824025E-4</v>
      </c>
    </row>
    <row r="223" spans="2:21">
      <c r="B223" t="s">
        <v>833</v>
      </c>
      <c r="C223" t="s">
        <v>834</v>
      </c>
      <c r="D223" t="s">
        <v>100</v>
      </c>
      <c r="E223" t="s">
        <v>123</v>
      </c>
      <c r="F223" t="s">
        <v>835</v>
      </c>
      <c r="G223" t="s">
        <v>836</v>
      </c>
      <c r="H223" t="s">
        <v>572</v>
      </c>
      <c r="I223" t="s">
        <v>206</v>
      </c>
      <c r="J223"/>
      <c r="K223" s="77">
        <v>5.86</v>
      </c>
      <c r="L223" t="s">
        <v>102</v>
      </c>
      <c r="M223" s="78">
        <v>2.3400000000000001E-2</v>
      </c>
      <c r="N223" s="78">
        <v>5.7200000000000001E-2</v>
      </c>
      <c r="O223" s="77">
        <v>681983.61</v>
      </c>
      <c r="P223" s="77">
        <v>82.62</v>
      </c>
      <c r="Q223" s="77">
        <v>0</v>
      </c>
      <c r="R223" s="77">
        <v>563.45485858200004</v>
      </c>
      <c r="S223" s="78">
        <v>1E-3</v>
      </c>
      <c r="T223" s="78">
        <f t="shared" si="7"/>
        <v>3.0299673692926648E-3</v>
      </c>
      <c r="U223" s="78">
        <f>R223/'סכום נכסי הקרן'!$C$42</f>
        <v>1.2175316631245962E-3</v>
      </c>
    </row>
    <row r="224" spans="2:21">
      <c r="B224" t="s">
        <v>838</v>
      </c>
      <c r="C224" t="s">
        <v>839</v>
      </c>
      <c r="D224" t="s">
        <v>100</v>
      </c>
      <c r="E224" t="s">
        <v>123</v>
      </c>
      <c r="F224" t="s">
        <v>835</v>
      </c>
      <c r="G224" t="s">
        <v>836</v>
      </c>
      <c r="H224" t="s">
        <v>572</v>
      </c>
      <c r="I224" t="s">
        <v>206</v>
      </c>
      <c r="J224"/>
      <c r="K224" s="77">
        <v>1.48</v>
      </c>
      <c r="L224" t="s">
        <v>102</v>
      </c>
      <c r="M224" s="78">
        <v>3.3500000000000002E-2</v>
      </c>
      <c r="N224" s="78">
        <v>5.33E-2</v>
      </c>
      <c r="O224" s="77">
        <v>0.01</v>
      </c>
      <c r="P224" s="77">
        <v>97.22</v>
      </c>
      <c r="Q224" s="77">
        <v>0</v>
      </c>
      <c r="R224" s="77">
        <v>9.7219999999999994E-6</v>
      </c>
      <c r="S224" s="78">
        <v>0</v>
      </c>
      <c r="T224" s="78">
        <f t="shared" si="7"/>
        <v>5.2279862912880244E-11</v>
      </c>
      <c r="U224" s="78">
        <f>R224/'סכום נכסי הקרן'!$C$42</f>
        <v>2.1007615159599691E-11</v>
      </c>
    </row>
    <row r="225" spans="2:21">
      <c r="B225" t="s">
        <v>840</v>
      </c>
      <c r="C225" t="s">
        <v>841</v>
      </c>
      <c r="D225" t="s">
        <v>100</v>
      </c>
      <c r="E225" t="s">
        <v>123</v>
      </c>
      <c r="F225" t="s">
        <v>835</v>
      </c>
      <c r="G225" t="s">
        <v>836</v>
      </c>
      <c r="H225" t="s">
        <v>572</v>
      </c>
      <c r="I225" t="s">
        <v>206</v>
      </c>
      <c r="J225"/>
      <c r="K225" s="77">
        <v>3.46</v>
      </c>
      <c r="L225" t="s">
        <v>102</v>
      </c>
      <c r="M225" s="78">
        <v>2.6200000000000001E-2</v>
      </c>
      <c r="N225" s="78">
        <v>5.4699999999999999E-2</v>
      </c>
      <c r="O225" s="77">
        <v>0.03</v>
      </c>
      <c r="P225" s="77">
        <v>91.29</v>
      </c>
      <c r="Q225" s="77">
        <v>0</v>
      </c>
      <c r="R225" s="77">
        <v>2.7387000000000001E-5</v>
      </c>
      <c r="S225" s="78">
        <v>0</v>
      </c>
      <c r="T225" s="78">
        <f t="shared" si="7"/>
        <v>1.4727305138809415E-10</v>
      </c>
      <c r="U225" s="78">
        <f>R225/'סכום נכסי הקרן'!$C$42</f>
        <v>5.9178724169507993E-11</v>
      </c>
    </row>
    <row r="226" spans="2:21">
      <c r="B226" t="s">
        <v>842</v>
      </c>
      <c r="C226" t="s">
        <v>843</v>
      </c>
      <c r="D226" t="s">
        <v>100</v>
      </c>
      <c r="E226" t="s">
        <v>123</v>
      </c>
      <c r="F226" t="s">
        <v>844</v>
      </c>
      <c r="G226" t="s">
        <v>578</v>
      </c>
      <c r="H226" t="s">
        <v>641</v>
      </c>
      <c r="I226" t="s">
        <v>149</v>
      </c>
      <c r="J226"/>
      <c r="K226" s="77">
        <v>1.85</v>
      </c>
      <c r="L226" t="s">
        <v>102</v>
      </c>
      <c r="M226" s="78">
        <v>2.9499999999999998E-2</v>
      </c>
      <c r="N226" s="78">
        <v>6.3100000000000003E-2</v>
      </c>
      <c r="O226" s="77">
        <v>672529.84</v>
      </c>
      <c r="P226" s="77">
        <v>94.95</v>
      </c>
      <c r="Q226" s="77">
        <v>0</v>
      </c>
      <c r="R226" s="77">
        <v>638.56708307999997</v>
      </c>
      <c r="S226" s="78">
        <v>1.6999999999999999E-3</v>
      </c>
      <c r="T226" s="78">
        <f t="shared" si="7"/>
        <v>3.4338818724645348E-3</v>
      </c>
      <c r="U226" s="78">
        <f>R226/'סכום נכסי הקרן'!$C$42</f>
        <v>1.3798366112870565E-3</v>
      </c>
    </row>
    <row r="227" spans="2:21">
      <c r="B227" t="s">
        <v>845</v>
      </c>
      <c r="C227" t="s">
        <v>846</v>
      </c>
      <c r="D227" t="s">
        <v>100</v>
      </c>
      <c r="E227" t="s">
        <v>123</v>
      </c>
      <c r="F227" t="s">
        <v>844</v>
      </c>
      <c r="G227" t="s">
        <v>578</v>
      </c>
      <c r="H227" t="s">
        <v>641</v>
      </c>
      <c r="I227" t="s">
        <v>149</v>
      </c>
      <c r="J227"/>
      <c r="K227" s="77">
        <v>3.18</v>
      </c>
      <c r="L227" t="s">
        <v>102</v>
      </c>
      <c r="M227" s="78">
        <v>2.5499999999999998E-2</v>
      </c>
      <c r="N227" s="78">
        <v>6.1899999999999997E-2</v>
      </c>
      <c r="O227" s="77">
        <v>60911.35</v>
      </c>
      <c r="P227" s="77">
        <v>89.91</v>
      </c>
      <c r="Q227" s="77">
        <v>0</v>
      </c>
      <c r="R227" s="77">
        <v>54.765394784999998</v>
      </c>
      <c r="S227" s="78">
        <v>1E-4</v>
      </c>
      <c r="T227" s="78">
        <f t="shared" si="7"/>
        <v>2.9449982840254745E-4</v>
      </c>
      <c r="U227" s="78">
        <f>R227/'סכום נכסי הקרן'!$C$42</f>
        <v>1.1833885390936308E-4</v>
      </c>
    </row>
    <row r="228" spans="2:21">
      <c r="B228" t="s">
        <v>847</v>
      </c>
      <c r="C228" t="s">
        <v>848</v>
      </c>
      <c r="D228" t="s">
        <v>100</v>
      </c>
      <c r="E228" t="s">
        <v>123</v>
      </c>
      <c r="F228" t="s">
        <v>849</v>
      </c>
      <c r="G228" t="s">
        <v>696</v>
      </c>
      <c r="H228" t="s">
        <v>641</v>
      </c>
      <c r="I228" t="s">
        <v>149</v>
      </c>
      <c r="J228"/>
      <c r="K228" s="77">
        <v>4.84</v>
      </c>
      <c r="L228" t="s">
        <v>102</v>
      </c>
      <c r="M228" s="78">
        <v>7.4999999999999997E-3</v>
      </c>
      <c r="N228" s="78">
        <v>5.16E-2</v>
      </c>
      <c r="O228" s="77">
        <v>772304.06</v>
      </c>
      <c r="P228" s="77">
        <v>81.3</v>
      </c>
      <c r="Q228" s="77">
        <v>0</v>
      </c>
      <c r="R228" s="77">
        <v>627.88320078000004</v>
      </c>
      <c r="S228" s="78">
        <v>1.5E-3</v>
      </c>
      <c r="T228" s="78">
        <f t="shared" si="7"/>
        <v>3.37642950648826E-3</v>
      </c>
      <c r="U228" s="78">
        <f>R228/'סכום נכסי הקרן'!$C$42</f>
        <v>1.3567505294346746E-3</v>
      </c>
    </row>
    <row r="229" spans="2:21">
      <c r="B229" t="s">
        <v>850</v>
      </c>
      <c r="C229" t="s">
        <v>851</v>
      </c>
      <c r="D229" t="s">
        <v>100</v>
      </c>
      <c r="E229" t="s">
        <v>123</v>
      </c>
      <c r="F229" t="s">
        <v>852</v>
      </c>
      <c r="G229" t="s">
        <v>696</v>
      </c>
      <c r="H229" t="s">
        <v>641</v>
      </c>
      <c r="I229" t="s">
        <v>149</v>
      </c>
      <c r="J229"/>
      <c r="K229" s="77">
        <v>3.3</v>
      </c>
      <c r="L229" t="s">
        <v>102</v>
      </c>
      <c r="M229" s="78">
        <v>2.0500000000000001E-2</v>
      </c>
      <c r="N229" s="78">
        <v>5.6800000000000003E-2</v>
      </c>
      <c r="O229" s="77">
        <v>10238.31</v>
      </c>
      <c r="P229" s="77">
        <v>89.02</v>
      </c>
      <c r="Q229" s="77">
        <v>0</v>
      </c>
      <c r="R229" s="77">
        <v>9.1141435620000006</v>
      </c>
      <c r="S229" s="78">
        <v>0</v>
      </c>
      <c r="T229" s="78">
        <f t="shared" si="7"/>
        <v>4.9011126927552977E-5</v>
      </c>
      <c r="U229" s="78">
        <f>R229/'סכום נכסי הקרן'!$C$42</f>
        <v>1.9694139113334616E-5</v>
      </c>
    </row>
    <row r="230" spans="2:21">
      <c r="B230" t="s">
        <v>853</v>
      </c>
      <c r="C230" t="s">
        <v>854</v>
      </c>
      <c r="D230" t="s">
        <v>100</v>
      </c>
      <c r="E230" t="s">
        <v>123</v>
      </c>
      <c r="F230" t="s">
        <v>852</v>
      </c>
      <c r="G230" t="s">
        <v>696</v>
      </c>
      <c r="H230" t="s">
        <v>641</v>
      </c>
      <c r="I230" t="s">
        <v>149</v>
      </c>
      <c r="J230"/>
      <c r="K230" s="77">
        <v>3.82</v>
      </c>
      <c r="L230" t="s">
        <v>102</v>
      </c>
      <c r="M230" s="78">
        <v>2.5000000000000001E-3</v>
      </c>
      <c r="N230" s="78">
        <v>5.8400000000000001E-2</v>
      </c>
      <c r="O230" s="77">
        <v>455440.91</v>
      </c>
      <c r="P230" s="77">
        <v>81.3</v>
      </c>
      <c r="Q230" s="77">
        <v>0</v>
      </c>
      <c r="R230" s="77">
        <v>370.27345982999998</v>
      </c>
      <c r="S230" s="78">
        <v>8.0000000000000004E-4</v>
      </c>
      <c r="T230" s="78">
        <f t="shared" si="7"/>
        <v>1.9911382143787564E-3</v>
      </c>
      <c r="U230" s="78">
        <f>R230/'סכום נכסי הקרן'!$C$42</f>
        <v>8.0009898662025659E-4</v>
      </c>
    </row>
    <row r="231" spans="2:21">
      <c r="B231" t="s">
        <v>855</v>
      </c>
      <c r="C231" t="s">
        <v>856</v>
      </c>
      <c r="D231" t="s">
        <v>100</v>
      </c>
      <c r="E231" t="s">
        <v>123</v>
      </c>
      <c r="F231" t="s">
        <v>857</v>
      </c>
      <c r="G231" t="s">
        <v>578</v>
      </c>
      <c r="H231" t="s">
        <v>641</v>
      </c>
      <c r="I231" t="s">
        <v>149</v>
      </c>
      <c r="J231"/>
      <c r="K231" s="77">
        <v>2.62</v>
      </c>
      <c r="L231" t="s">
        <v>102</v>
      </c>
      <c r="M231" s="78">
        <v>2.4E-2</v>
      </c>
      <c r="N231" s="78">
        <v>6.0400000000000002E-2</v>
      </c>
      <c r="O231" s="77">
        <v>0.28999999999999998</v>
      </c>
      <c r="P231" s="77">
        <v>91.2</v>
      </c>
      <c r="Q231" s="77">
        <v>0</v>
      </c>
      <c r="R231" s="77">
        <v>2.6447999999999999E-4</v>
      </c>
      <c r="S231" s="78">
        <v>0</v>
      </c>
      <c r="T231" s="78">
        <f t="shared" si="7"/>
        <v>1.4222359744084104E-9</v>
      </c>
      <c r="U231" s="78">
        <f>R231/'סכום נכסי הקרן'!$C$42</f>
        <v>5.7149702297993481E-10</v>
      </c>
    </row>
    <row r="232" spans="2:21">
      <c r="B232" t="s">
        <v>858</v>
      </c>
      <c r="C232" t="s">
        <v>859</v>
      </c>
      <c r="D232" t="s">
        <v>100</v>
      </c>
      <c r="E232" t="s">
        <v>123</v>
      </c>
      <c r="F232" t="s">
        <v>860</v>
      </c>
      <c r="G232" t="s">
        <v>459</v>
      </c>
      <c r="H232" t="s">
        <v>641</v>
      </c>
      <c r="I232" t="s">
        <v>149</v>
      </c>
      <c r="J232"/>
      <c r="K232" s="77">
        <v>2.08</v>
      </c>
      <c r="L232" t="s">
        <v>102</v>
      </c>
      <c r="M232" s="78">
        <v>3.27E-2</v>
      </c>
      <c r="N232" s="78">
        <v>5.7099999999999998E-2</v>
      </c>
      <c r="O232" s="77">
        <v>273649</v>
      </c>
      <c r="P232" s="77">
        <v>96.6</v>
      </c>
      <c r="Q232" s="77">
        <v>0</v>
      </c>
      <c r="R232" s="77">
        <v>264.34493400000002</v>
      </c>
      <c r="S232" s="78">
        <v>8.9999999999999998E-4</v>
      </c>
      <c r="T232" s="78">
        <f t="shared" si="7"/>
        <v>1.4215096596620425E-3</v>
      </c>
      <c r="U232" s="78">
        <f>R232/'סכום נכסי הקרן'!$C$42</f>
        <v>5.7120516795533636E-4</v>
      </c>
    </row>
    <row r="233" spans="2:21">
      <c r="B233" t="s">
        <v>861</v>
      </c>
      <c r="C233" t="s">
        <v>862</v>
      </c>
      <c r="D233" t="s">
        <v>100</v>
      </c>
      <c r="E233" t="s">
        <v>123</v>
      </c>
      <c r="F233" t="s">
        <v>652</v>
      </c>
      <c r="G233" t="s">
        <v>578</v>
      </c>
      <c r="H233" t="s">
        <v>653</v>
      </c>
      <c r="I233" t="s">
        <v>206</v>
      </c>
      <c r="J233"/>
      <c r="K233" s="77">
        <v>2.56</v>
      </c>
      <c r="L233" t="s">
        <v>102</v>
      </c>
      <c r="M233" s="78">
        <v>4.2999999999999997E-2</v>
      </c>
      <c r="N233" s="78">
        <v>6.0999999999999999E-2</v>
      </c>
      <c r="O233" s="77">
        <v>479574.98</v>
      </c>
      <c r="P233" s="77">
        <v>96.61</v>
      </c>
      <c r="Q233" s="77">
        <v>0</v>
      </c>
      <c r="R233" s="77">
        <v>463.31738817799999</v>
      </c>
      <c r="S233" s="78">
        <v>4.0000000000000002E-4</v>
      </c>
      <c r="T233" s="78">
        <f t="shared" si="7"/>
        <v>2.4914801007096853E-3</v>
      </c>
      <c r="U233" s="78">
        <f>R233/'סכום נכסי הקרן'!$C$42</f>
        <v>1.0011513461833251E-3</v>
      </c>
    </row>
    <row r="234" spans="2:21">
      <c r="B234" t="s">
        <v>863</v>
      </c>
      <c r="C234" t="s">
        <v>864</v>
      </c>
      <c r="D234" t="s">
        <v>100</v>
      </c>
      <c r="E234" t="s">
        <v>123</v>
      </c>
      <c r="F234" t="s">
        <v>865</v>
      </c>
      <c r="G234" t="s">
        <v>640</v>
      </c>
      <c r="H234" t="s">
        <v>641</v>
      </c>
      <c r="I234" t="s">
        <v>149</v>
      </c>
      <c r="J234"/>
      <c r="K234" s="77">
        <v>1.1100000000000001</v>
      </c>
      <c r="L234" t="s">
        <v>102</v>
      </c>
      <c r="M234" s="78">
        <v>3.5000000000000003E-2</v>
      </c>
      <c r="N234" s="78">
        <v>6.0699999999999997E-2</v>
      </c>
      <c r="O234" s="77">
        <v>243092.24</v>
      </c>
      <c r="P234" s="77">
        <v>97.76</v>
      </c>
      <c r="Q234" s="77">
        <v>0</v>
      </c>
      <c r="R234" s="77">
        <v>237.64697382400001</v>
      </c>
      <c r="S234" s="78">
        <v>1E-3</v>
      </c>
      <c r="T234" s="78">
        <f t="shared" si="7"/>
        <v>1.2779419063134706E-3</v>
      </c>
      <c r="U234" s="78">
        <f>R234/'סכום נכסי הקרן'!$C$42</f>
        <v>5.1351534354433792E-4</v>
      </c>
    </row>
    <row r="235" spans="2:21">
      <c r="B235" t="s">
        <v>866</v>
      </c>
      <c r="C235" t="s">
        <v>867</v>
      </c>
      <c r="D235" t="s">
        <v>100</v>
      </c>
      <c r="E235" t="s">
        <v>123</v>
      </c>
      <c r="F235" t="s">
        <v>865</v>
      </c>
      <c r="G235" t="s">
        <v>640</v>
      </c>
      <c r="H235" t="s">
        <v>641</v>
      </c>
      <c r="I235" t="s">
        <v>149</v>
      </c>
      <c r="J235"/>
      <c r="K235" s="77">
        <v>2.16</v>
      </c>
      <c r="L235" t="s">
        <v>102</v>
      </c>
      <c r="M235" s="78">
        <v>4.99E-2</v>
      </c>
      <c r="N235" s="78">
        <v>5.8299999999999998E-2</v>
      </c>
      <c r="O235" s="77">
        <v>161374.68</v>
      </c>
      <c r="P235" s="77">
        <v>98.22</v>
      </c>
      <c r="Q235" s="77">
        <v>20.03284</v>
      </c>
      <c r="R235" s="77">
        <v>178.53505069600001</v>
      </c>
      <c r="S235" s="78">
        <v>8.0000000000000004E-4</v>
      </c>
      <c r="T235" s="78">
        <f t="shared" si="7"/>
        <v>9.6006870762507769E-4</v>
      </c>
      <c r="U235" s="78">
        <f>R235/'סכום נכסי הקרן'!$C$42</f>
        <v>3.8578436921633298E-4</v>
      </c>
    </row>
    <row r="236" spans="2:21">
      <c r="B236" t="s">
        <v>868</v>
      </c>
      <c r="C236" t="s">
        <v>869</v>
      </c>
      <c r="D236" t="s">
        <v>100</v>
      </c>
      <c r="E236" t="s">
        <v>123</v>
      </c>
      <c r="F236" t="s">
        <v>865</v>
      </c>
      <c r="G236" t="s">
        <v>640</v>
      </c>
      <c r="H236" t="s">
        <v>641</v>
      </c>
      <c r="I236" t="s">
        <v>149</v>
      </c>
      <c r="J236"/>
      <c r="K236" s="77">
        <v>2.62</v>
      </c>
      <c r="L236" t="s">
        <v>102</v>
      </c>
      <c r="M236" s="78">
        <v>2.6499999999999999E-2</v>
      </c>
      <c r="N236" s="78">
        <v>6.3700000000000007E-2</v>
      </c>
      <c r="O236" s="77">
        <v>199346.99</v>
      </c>
      <c r="P236" s="77">
        <v>91.15</v>
      </c>
      <c r="Q236" s="77">
        <v>0</v>
      </c>
      <c r="R236" s="77">
        <v>181.70478138499999</v>
      </c>
      <c r="S236" s="78">
        <v>2.9999999999999997E-4</v>
      </c>
      <c r="T236" s="78">
        <f t="shared" si="7"/>
        <v>9.7711387177768709E-4</v>
      </c>
      <c r="U236" s="78">
        <f>R236/'סכום נכסי הקרן'!$C$42</f>
        <v>3.9263362682526984E-4</v>
      </c>
    </row>
    <row r="237" spans="2:21">
      <c r="B237" t="s">
        <v>870</v>
      </c>
      <c r="C237" t="s">
        <v>871</v>
      </c>
      <c r="D237" t="s">
        <v>100</v>
      </c>
      <c r="E237" t="s">
        <v>123</v>
      </c>
      <c r="F237" t="s">
        <v>872</v>
      </c>
      <c r="G237" t="s">
        <v>578</v>
      </c>
      <c r="H237" t="s">
        <v>653</v>
      </c>
      <c r="I237" t="s">
        <v>206</v>
      </c>
      <c r="J237"/>
      <c r="K237" s="77">
        <v>3.68</v>
      </c>
      <c r="L237" t="s">
        <v>102</v>
      </c>
      <c r="M237" s="78">
        <v>5.3400000000000003E-2</v>
      </c>
      <c r="N237" s="78">
        <v>6.2799999999999995E-2</v>
      </c>
      <c r="O237" s="77">
        <v>753064.71</v>
      </c>
      <c r="P237" s="77">
        <v>98.56</v>
      </c>
      <c r="Q237" s="77">
        <v>0</v>
      </c>
      <c r="R237" s="77">
        <v>742.220578176</v>
      </c>
      <c r="S237" s="78">
        <v>1.9E-3</v>
      </c>
      <c r="T237" s="78">
        <f t="shared" si="7"/>
        <v>3.9912764943591849E-3</v>
      </c>
      <c r="U237" s="78">
        <f>R237/'סכום נכסי הקרן'!$C$42</f>
        <v>1.6038144692303009E-3</v>
      </c>
    </row>
    <row r="238" spans="2:21">
      <c r="B238" t="s">
        <v>873</v>
      </c>
      <c r="C238" t="s">
        <v>874</v>
      </c>
      <c r="D238" t="s">
        <v>100</v>
      </c>
      <c r="E238" t="s">
        <v>123</v>
      </c>
      <c r="F238" t="s">
        <v>667</v>
      </c>
      <c r="G238" t="s">
        <v>353</v>
      </c>
      <c r="H238" t="s">
        <v>668</v>
      </c>
      <c r="I238" t="s">
        <v>206</v>
      </c>
      <c r="J238"/>
      <c r="K238" s="77">
        <v>3.76</v>
      </c>
      <c r="L238" t="s">
        <v>102</v>
      </c>
      <c r="M238" s="78">
        <v>2.5000000000000001E-2</v>
      </c>
      <c r="N238" s="78">
        <v>6.3500000000000001E-2</v>
      </c>
      <c r="O238" s="77">
        <v>109407.61</v>
      </c>
      <c r="P238" s="77">
        <v>86.77</v>
      </c>
      <c r="Q238" s="77">
        <v>0</v>
      </c>
      <c r="R238" s="77">
        <v>94.932983196999999</v>
      </c>
      <c r="S238" s="78">
        <v>1E-4</v>
      </c>
      <c r="T238" s="78">
        <f t="shared" si="7"/>
        <v>5.1050024145751121E-4</v>
      </c>
      <c r="U238" s="78">
        <f>R238/'סכום נכסי הקרן'!$C$42</f>
        <v>2.0513429098491256E-4</v>
      </c>
    </row>
    <row r="239" spans="2:21">
      <c r="B239" t="s">
        <v>875</v>
      </c>
      <c r="C239" t="s">
        <v>876</v>
      </c>
      <c r="D239" t="s">
        <v>100</v>
      </c>
      <c r="E239" t="s">
        <v>123</v>
      </c>
      <c r="F239" t="s">
        <v>671</v>
      </c>
      <c r="G239" t="s">
        <v>672</v>
      </c>
      <c r="H239" t="s">
        <v>673</v>
      </c>
      <c r="I239" t="s">
        <v>149</v>
      </c>
      <c r="J239"/>
      <c r="K239" s="77">
        <v>1.66</v>
      </c>
      <c r="L239" t="s">
        <v>102</v>
      </c>
      <c r="M239" s="78">
        <v>3.7499999999999999E-2</v>
      </c>
      <c r="N239" s="78">
        <v>6.3200000000000006E-2</v>
      </c>
      <c r="O239" s="77">
        <v>135717.62</v>
      </c>
      <c r="P239" s="77">
        <v>97.06</v>
      </c>
      <c r="Q239" s="77">
        <v>0</v>
      </c>
      <c r="R239" s="77">
        <v>131.72752197200001</v>
      </c>
      <c r="S239" s="78">
        <v>4.0000000000000002E-4</v>
      </c>
      <c r="T239" s="78">
        <f t="shared" si="7"/>
        <v>7.0836214673416793E-4</v>
      </c>
      <c r="U239" s="78">
        <f>R239/'סכום נכסי הקרן'!$C$42</f>
        <v>2.846411322274726E-4</v>
      </c>
    </row>
    <row r="240" spans="2:21">
      <c r="B240" t="s">
        <v>877</v>
      </c>
      <c r="C240" t="s">
        <v>878</v>
      </c>
      <c r="D240" t="s">
        <v>100</v>
      </c>
      <c r="E240" t="s">
        <v>123</v>
      </c>
      <c r="F240" t="s">
        <v>671</v>
      </c>
      <c r="G240" t="s">
        <v>672</v>
      </c>
      <c r="H240" t="s">
        <v>673</v>
      </c>
      <c r="I240" t="s">
        <v>149</v>
      </c>
      <c r="J240"/>
      <c r="K240" s="77">
        <v>3.74</v>
      </c>
      <c r="L240" t="s">
        <v>102</v>
      </c>
      <c r="M240" s="78">
        <v>2.6599999999999999E-2</v>
      </c>
      <c r="N240" s="78">
        <v>6.8099999999999994E-2</v>
      </c>
      <c r="O240" s="77">
        <v>1637482.19</v>
      </c>
      <c r="P240" s="77">
        <v>86.05</v>
      </c>
      <c r="Q240" s="77">
        <v>0</v>
      </c>
      <c r="R240" s="77">
        <v>1409.0534244949999</v>
      </c>
      <c r="S240" s="78">
        <v>2E-3</v>
      </c>
      <c r="T240" s="78">
        <f t="shared" si="7"/>
        <v>7.5771569501669458E-3</v>
      </c>
      <c r="U240" s="78">
        <f>R240/'סכום נכסי הקרן'!$C$42</f>
        <v>3.0447286649976364E-3</v>
      </c>
    </row>
    <row r="241" spans="2:21">
      <c r="B241" t="s">
        <v>879</v>
      </c>
      <c r="C241" t="s">
        <v>880</v>
      </c>
      <c r="D241" t="s">
        <v>100</v>
      </c>
      <c r="E241" t="s">
        <v>123</v>
      </c>
      <c r="F241" t="s">
        <v>881</v>
      </c>
      <c r="G241" t="s">
        <v>578</v>
      </c>
      <c r="H241" t="s">
        <v>673</v>
      </c>
      <c r="I241" t="s">
        <v>149</v>
      </c>
      <c r="J241"/>
      <c r="K241" s="77">
        <v>3.12</v>
      </c>
      <c r="L241" t="s">
        <v>102</v>
      </c>
      <c r="M241" s="78">
        <v>4.53E-2</v>
      </c>
      <c r="N241" s="78">
        <v>6.7400000000000002E-2</v>
      </c>
      <c r="O241" s="77">
        <v>1456049.96</v>
      </c>
      <c r="P241" s="77">
        <v>95.03</v>
      </c>
      <c r="Q241" s="77">
        <v>0</v>
      </c>
      <c r="R241" s="77">
        <v>1383.684276988</v>
      </c>
      <c r="S241" s="78">
        <v>2.0999999999999999E-3</v>
      </c>
      <c r="T241" s="78">
        <f t="shared" si="7"/>
        <v>7.4407348606912622E-3</v>
      </c>
      <c r="U241" s="78">
        <f>R241/'סכום נכסי הקרן'!$C$42</f>
        <v>2.9899101824061762E-3</v>
      </c>
    </row>
    <row r="242" spans="2:21">
      <c r="B242" t="s">
        <v>882</v>
      </c>
      <c r="C242" t="s">
        <v>883</v>
      </c>
      <c r="D242" t="s">
        <v>100</v>
      </c>
      <c r="E242" t="s">
        <v>123</v>
      </c>
      <c r="F242" t="s">
        <v>658</v>
      </c>
      <c r="G242" t="s">
        <v>640</v>
      </c>
      <c r="H242" t="s">
        <v>673</v>
      </c>
      <c r="I242" t="s">
        <v>149</v>
      </c>
      <c r="J242"/>
      <c r="K242" s="77">
        <v>4.66</v>
      </c>
      <c r="L242" t="s">
        <v>102</v>
      </c>
      <c r="M242" s="78">
        <v>5.5E-2</v>
      </c>
      <c r="N242" s="78">
        <v>7.1900000000000006E-2</v>
      </c>
      <c r="O242" s="77">
        <v>520911.95</v>
      </c>
      <c r="P242" s="77">
        <v>93.5</v>
      </c>
      <c r="Q242" s="77">
        <v>0</v>
      </c>
      <c r="R242" s="77">
        <v>487.05267325</v>
      </c>
      <c r="S242" s="78">
        <v>1.1999999999999999E-3</v>
      </c>
      <c r="T242" s="78">
        <f t="shared" si="7"/>
        <v>2.6191161272229842E-3</v>
      </c>
      <c r="U242" s="78">
        <f>R242/'סכום נכסי הקרן'!$C$42</f>
        <v>1.0524393254567224E-3</v>
      </c>
    </row>
    <row r="243" spans="2:21">
      <c r="B243" t="s">
        <v>884</v>
      </c>
      <c r="C243" t="s">
        <v>885</v>
      </c>
      <c r="D243" t="s">
        <v>100</v>
      </c>
      <c r="E243" t="s">
        <v>123</v>
      </c>
      <c r="F243" t="s">
        <v>886</v>
      </c>
      <c r="G243" t="s">
        <v>578</v>
      </c>
      <c r="H243" t="s">
        <v>673</v>
      </c>
      <c r="I243" t="s">
        <v>149</v>
      </c>
      <c r="J243"/>
      <c r="K243" s="77">
        <v>3.17</v>
      </c>
      <c r="L243" t="s">
        <v>102</v>
      </c>
      <c r="M243" s="78">
        <v>2.5000000000000001E-2</v>
      </c>
      <c r="N243" s="78">
        <v>6.6299999999999998E-2</v>
      </c>
      <c r="O243" s="77">
        <v>520911.95</v>
      </c>
      <c r="P243" s="77">
        <v>88.69</v>
      </c>
      <c r="Q243" s="77">
        <v>0</v>
      </c>
      <c r="R243" s="77">
        <v>461.99680845500001</v>
      </c>
      <c r="S243" s="78">
        <v>2.5000000000000001E-3</v>
      </c>
      <c r="T243" s="78">
        <f t="shared" si="7"/>
        <v>2.4843787093412461E-3</v>
      </c>
      <c r="U243" s="78">
        <f>R243/'סכום נכסי הקרן'!$C$42</f>
        <v>9.9829779438242463E-4</v>
      </c>
    </row>
    <row r="244" spans="2:21">
      <c r="B244" t="s">
        <v>887</v>
      </c>
      <c r="C244" t="s">
        <v>888</v>
      </c>
      <c r="D244" t="s">
        <v>100</v>
      </c>
      <c r="E244" t="s">
        <v>123</v>
      </c>
      <c r="F244" t="s">
        <v>889</v>
      </c>
      <c r="G244" t="s">
        <v>353</v>
      </c>
      <c r="H244" t="s">
        <v>673</v>
      </c>
      <c r="I244" t="s">
        <v>149</v>
      </c>
      <c r="J244"/>
      <c r="K244" s="77">
        <v>5.01</v>
      </c>
      <c r="L244" t="s">
        <v>102</v>
      </c>
      <c r="M244" s="78">
        <v>6.7699999999999996E-2</v>
      </c>
      <c r="N244" s="78">
        <v>6.7299999999999999E-2</v>
      </c>
      <c r="O244" s="77">
        <v>695907.11</v>
      </c>
      <c r="P244" s="77">
        <v>101.88</v>
      </c>
      <c r="Q244" s="77">
        <v>0</v>
      </c>
      <c r="R244" s="77">
        <v>708.99016366800004</v>
      </c>
      <c r="S244" s="78">
        <v>0</v>
      </c>
      <c r="T244" s="78">
        <f t="shared" si="7"/>
        <v>3.8125805969084106E-3</v>
      </c>
      <c r="U244" s="78">
        <f>R244/'סכום נכסי הקרן'!$C$42</f>
        <v>1.5320091041224999E-3</v>
      </c>
    </row>
    <row r="245" spans="2:21">
      <c r="B245" t="s">
        <v>890</v>
      </c>
      <c r="C245" t="s">
        <v>891</v>
      </c>
      <c r="D245" t="s">
        <v>100</v>
      </c>
      <c r="E245" t="s">
        <v>123</v>
      </c>
      <c r="F245" t="s">
        <v>849</v>
      </c>
      <c r="G245" t="s">
        <v>696</v>
      </c>
      <c r="H245" t="s">
        <v>2919</v>
      </c>
      <c r="I245" t="s">
        <v>209</v>
      </c>
      <c r="J245"/>
      <c r="K245" s="77">
        <v>1.32</v>
      </c>
      <c r="L245" t="s">
        <v>102</v>
      </c>
      <c r="M245" s="78">
        <v>4.2500000000000003E-2</v>
      </c>
      <c r="N245" s="78">
        <v>6.1199999999999997E-2</v>
      </c>
      <c r="O245" s="77">
        <v>0.01</v>
      </c>
      <c r="P245" s="77">
        <v>98.05</v>
      </c>
      <c r="Q245" s="77">
        <v>0</v>
      </c>
      <c r="R245" s="77">
        <v>9.8050000000000001E-6</v>
      </c>
      <c r="S245" s="78">
        <v>0</v>
      </c>
      <c r="T245" s="78">
        <f t="shared" si="7"/>
        <v>5.2726193772967578E-11</v>
      </c>
      <c r="U245" s="78">
        <f>R245/'סכום נכסי הקרן'!$C$42</f>
        <v>2.1186964270713327E-11</v>
      </c>
    </row>
    <row r="246" spans="2:21">
      <c r="B246" t="s">
        <v>892</v>
      </c>
      <c r="C246" t="s">
        <v>893</v>
      </c>
      <c r="D246" t="s">
        <v>100</v>
      </c>
      <c r="E246" t="s">
        <v>123</v>
      </c>
      <c r="F246" t="s">
        <v>894</v>
      </c>
      <c r="G246" t="s">
        <v>696</v>
      </c>
      <c r="H246" t="s">
        <v>2919</v>
      </c>
      <c r="I246" t="s">
        <v>209</v>
      </c>
      <c r="J246"/>
      <c r="K246" s="77">
        <v>3.59</v>
      </c>
      <c r="L246" t="s">
        <v>102</v>
      </c>
      <c r="M246" s="78">
        <v>6.0499999999999998E-2</v>
      </c>
      <c r="N246" s="78">
        <v>6.1400000000000003E-2</v>
      </c>
      <c r="O246" s="77">
        <v>474832.08</v>
      </c>
      <c r="P246" s="77">
        <v>99.98</v>
      </c>
      <c r="Q246" s="77">
        <v>14.363670000000001</v>
      </c>
      <c r="R246" s="77">
        <v>489.100783584</v>
      </c>
      <c r="S246" s="78">
        <v>2.2000000000000001E-3</v>
      </c>
      <c r="T246" s="78">
        <f t="shared" si="7"/>
        <v>2.6301298000775382E-3</v>
      </c>
      <c r="U246" s="78">
        <f>R246/'סכום נכסי הקרן'!$C$42</f>
        <v>1.056864949165946E-3</v>
      </c>
    </row>
    <row r="247" spans="2:21">
      <c r="B247" t="s">
        <v>895</v>
      </c>
      <c r="C247" t="s">
        <v>896</v>
      </c>
      <c r="D247" t="s">
        <v>100</v>
      </c>
      <c r="E247" t="s">
        <v>123</v>
      </c>
      <c r="F247" t="s">
        <v>894</v>
      </c>
      <c r="G247" t="s">
        <v>696</v>
      </c>
      <c r="H247" t="s">
        <v>2919</v>
      </c>
      <c r="I247" t="s">
        <v>209</v>
      </c>
      <c r="J247"/>
      <c r="K247" s="77">
        <v>1.22</v>
      </c>
      <c r="L247" t="s">
        <v>102</v>
      </c>
      <c r="M247" s="78">
        <v>3.5499999999999997E-2</v>
      </c>
      <c r="N247" s="78">
        <v>7.5700000000000003E-2</v>
      </c>
      <c r="O247" s="77">
        <v>94595.43</v>
      </c>
      <c r="P247" s="77">
        <v>96.33</v>
      </c>
      <c r="Q247" s="77">
        <v>0</v>
      </c>
      <c r="R247" s="77">
        <v>91.123777719000003</v>
      </c>
      <c r="S247" s="78">
        <v>2.9999999999999997E-4</v>
      </c>
      <c r="T247" s="78">
        <f t="shared" si="7"/>
        <v>4.9001631426178686E-4</v>
      </c>
      <c r="U247" s="78">
        <f>R247/'סכום נכסי הקרן'!$C$42</f>
        <v>1.9690323536408733E-4</v>
      </c>
    </row>
    <row r="248" spans="2:21">
      <c r="B248" t="s">
        <v>897</v>
      </c>
      <c r="C248" t="s">
        <v>898</v>
      </c>
      <c r="D248" t="s">
        <v>100</v>
      </c>
      <c r="E248" t="s">
        <v>123</v>
      </c>
      <c r="F248" t="s">
        <v>899</v>
      </c>
      <c r="G248" t="s">
        <v>342</v>
      </c>
      <c r="H248" t="s">
        <v>2919</v>
      </c>
      <c r="I248" t="s">
        <v>209</v>
      </c>
      <c r="J248"/>
      <c r="K248" s="77">
        <v>2.23</v>
      </c>
      <c r="L248" t="s">
        <v>102</v>
      </c>
      <c r="M248" s="78">
        <v>0.01</v>
      </c>
      <c r="N248" s="78">
        <v>7.0699999999999999E-2</v>
      </c>
      <c r="O248" s="77">
        <v>146105.38</v>
      </c>
      <c r="P248" s="77">
        <v>88</v>
      </c>
      <c r="Q248" s="77">
        <v>0</v>
      </c>
      <c r="R248" s="77">
        <v>128.5727344</v>
      </c>
      <c r="S248" s="78">
        <v>8.0000000000000004E-4</v>
      </c>
      <c r="T248" s="78">
        <f t="shared" si="7"/>
        <v>6.9139733889798005E-4</v>
      </c>
      <c r="U248" s="78">
        <f>R248/'סכום נכסי הקרן'!$C$42</f>
        <v>2.7782416419385152E-4</v>
      </c>
    </row>
    <row r="249" spans="2:21">
      <c r="B249" s="79" t="s">
        <v>321</v>
      </c>
      <c r="C249" s="16"/>
      <c r="D249" s="16"/>
      <c r="E249" s="16"/>
      <c r="F249" s="16"/>
      <c r="K249" s="81">
        <v>3.41</v>
      </c>
      <c r="N249" s="80">
        <v>5.6800000000000003E-2</v>
      </c>
      <c r="O249" s="81">
        <v>448131.28</v>
      </c>
      <c r="Q249" s="81">
        <v>0</v>
      </c>
      <c r="R249" s="81">
        <v>471.60992466499999</v>
      </c>
      <c r="T249" s="80">
        <f t="shared" si="7"/>
        <v>2.5360730518247253E-3</v>
      </c>
      <c r="U249" s="80">
        <f>R249/'סכום נכסי הקרן'!$C$42</f>
        <v>1.0190701298920101E-3</v>
      </c>
    </row>
    <row r="250" spans="2:21">
      <c r="B250" t="s">
        <v>900</v>
      </c>
      <c r="C250" t="s">
        <v>901</v>
      </c>
      <c r="D250" t="s">
        <v>100</v>
      </c>
      <c r="E250" t="s">
        <v>123</v>
      </c>
      <c r="F250" t="s">
        <v>722</v>
      </c>
      <c r="G250" t="s">
        <v>723</v>
      </c>
      <c r="H250" t="s">
        <v>387</v>
      </c>
      <c r="I250" t="s">
        <v>206</v>
      </c>
      <c r="J250"/>
      <c r="K250" s="77">
        <v>3.66</v>
      </c>
      <c r="L250" t="s">
        <v>102</v>
      </c>
      <c r="M250" s="78">
        <v>3.7699999999999997E-2</v>
      </c>
      <c r="N250" s="78">
        <v>6.6500000000000004E-2</v>
      </c>
      <c r="O250" s="77">
        <v>0.03</v>
      </c>
      <c r="P250" s="77">
        <v>104</v>
      </c>
      <c r="Q250" s="77">
        <v>0</v>
      </c>
      <c r="R250" s="77">
        <v>3.1199999999999999E-5</v>
      </c>
      <c r="S250" s="78">
        <v>0</v>
      </c>
      <c r="T250" s="78">
        <f t="shared" si="7"/>
        <v>1.6777738355090142E-10</v>
      </c>
      <c r="U250" s="78">
        <f>R250/'סכום נכסי הקרן'!$C$42</f>
        <v>6.7417979117415174E-11</v>
      </c>
    </row>
    <row r="251" spans="2:21">
      <c r="B251" t="s">
        <v>902</v>
      </c>
      <c r="C251" t="s">
        <v>903</v>
      </c>
      <c r="D251" t="s">
        <v>100</v>
      </c>
      <c r="E251" t="s">
        <v>123</v>
      </c>
      <c r="F251" t="s">
        <v>722</v>
      </c>
      <c r="G251" t="s">
        <v>723</v>
      </c>
      <c r="H251" t="s">
        <v>387</v>
      </c>
      <c r="I251" t="s">
        <v>206</v>
      </c>
      <c r="J251"/>
      <c r="K251" s="77">
        <v>0.99</v>
      </c>
      <c r="L251" t="s">
        <v>102</v>
      </c>
      <c r="M251" s="78">
        <v>3.49E-2</v>
      </c>
      <c r="N251" s="78">
        <v>7.2700000000000001E-2</v>
      </c>
      <c r="O251" s="77">
        <v>0.02</v>
      </c>
      <c r="P251" s="77">
        <v>104.41</v>
      </c>
      <c r="Q251" s="77">
        <v>0</v>
      </c>
      <c r="R251" s="77">
        <v>2.0882000000000001E-5</v>
      </c>
      <c r="S251" s="78">
        <v>0</v>
      </c>
      <c r="T251" s="78">
        <f t="shared" si="7"/>
        <v>1.122925424137796E-10</v>
      </c>
      <c r="U251" s="78">
        <f>R251/'סכום נכסי הקרן'!$C$42</f>
        <v>4.5122507690059737E-11</v>
      </c>
    </row>
    <row r="252" spans="2:21">
      <c r="B252" t="s">
        <v>904</v>
      </c>
      <c r="C252" t="s">
        <v>905</v>
      </c>
      <c r="D252" t="s">
        <v>100</v>
      </c>
      <c r="E252" t="s">
        <v>123</v>
      </c>
      <c r="F252" t="s">
        <v>906</v>
      </c>
      <c r="G252" t="s">
        <v>714</v>
      </c>
      <c r="H252" t="s">
        <v>387</v>
      </c>
      <c r="I252" t="s">
        <v>206</v>
      </c>
      <c r="J252"/>
      <c r="K252" s="77">
        <v>3.03</v>
      </c>
      <c r="L252" t="s">
        <v>102</v>
      </c>
      <c r="M252" s="78">
        <v>2.12E-2</v>
      </c>
      <c r="N252" s="78">
        <v>5.6899999999999999E-2</v>
      </c>
      <c r="O252" s="77">
        <v>370447.18</v>
      </c>
      <c r="P252" s="77">
        <v>106.21</v>
      </c>
      <c r="Q252" s="77">
        <v>0</v>
      </c>
      <c r="R252" s="77">
        <v>393.45194987799999</v>
      </c>
      <c r="S252" s="78">
        <v>2.5000000000000001E-3</v>
      </c>
      <c r="T252" s="78">
        <f t="shared" si="7"/>
        <v>2.1157800866516423E-3</v>
      </c>
      <c r="U252" s="78">
        <f>R252/'סכום נכסי הקרן'!$C$42</f>
        <v>8.5018382501863101E-4</v>
      </c>
    </row>
    <row r="253" spans="2:21">
      <c r="B253" t="s">
        <v>907</v>
      </c>
      <c r="C253" t="s">
        <v>908</v>
      </c>
      <c r="D253" t="s">
        <v>100</v>
      </c>
      <c r="E253" t="s">
        <v>123</v>
      </c>
      <c r="F253" t="s">
        <v>906</v>
      </c>
      <c r="G253" t="s">
        <v>714</v>
      </c>
      <c r="H253" t="s">
        <v>387</v>
      </c>
      <c r="I253" t="s">
        <v>206</v>
      </c>
      <c r="J253"/>
      <c r="K253" s="77">
        <v>5.31</v>
      </c>
      <c r="L253" t="s">
        <v>102</v>
      </c>
      <c r="M253" s="78">
        <v>2.6700000000000002E-2</v>
      </c>
      <c r="N253" s="78">
        <v>5.6500000000000002E-2</v>
      </c>
      <c r="O253" s="77">
        <v>77684.05</v>
      </c>
      <c r="P253" s="77">
        <v>100.61</v>
      </c>
      <c r="Q253" s="77">
        <v>0</v>
      </c>
      <c r="R253" s="77">
        <v>78.157922705000004</v>
      </c>
      <c r="S253" s="78">
        <v>5.0000000000000001E-4</v>
      </c>
      <c r="T253" s="78">
        <f t="shared" si="7"/>
        <v>4.2029268510315683E-4</v>
      </c>
      <c r="U253" s="78">
        <f>R253/'סכום נכסי הקרן'!$C$42</f>
        <v>1.688861923328923E-4</v>
      </c>
    </row>
    <row r="254" spans="2:21">
      <c r="B254" s="79" t="s">
        <v>909</v>
      </c>
      <c r="C254" s="16"/>
      <c r="D254" s="16"/>
      <c r="E254" s="16"/>
      <c r="F254" s="16"/>
      <c r="K254" s="81">
        <v>0</v>
      </c>
      <c r="N254" s="80">
        <v>0</v>
      </c>
      <c r="O254" s="81">
        <v>0</v>
      </c>
      <c r="Q254" s="81">
        <v>0</v>
      </c>
      <c r="R254" s="81">
        <v>0</v>
      </c>
      <c r="T254" s="80">
        <f t="shared" si="7"/>
        <v>0</v>
      </c>
      <c r="U254" s="80">
        <f>R254/'סכום נכסי הקרן'!$C$42</f>
        <v>0</v>
      </c>
    </row>
    <row r="255" spans="2:21">
      <c r="B255" t="s">
        <v>208</v>
      </c>
      <c r="C255" t="s">
        <v>208</v>
      </c>
      <c r="D255" s="16"/>
      <c r="E255" s="16"/>
      <c r="F255" s="16"/>
      <c r="G255" t="s">
        <v>208</v>
      </c>
      <c r="H255" t="s">
        <v>208</v>
      </c>
      <c r="K255" s="77">
        <v>0</v>
      </c>
      <c r="L255" t="s">
        <v>208</v>
      </c>
      <c r="M255" s="78">
        <v>0</v>
      </c>
      <c r="N255" s="78">
        <v>0</v>
      </c>
      <c r="O255" s="77">
        <v>0</v>
      </c>
      <c r="P255" s="77">
        <v>0</v>
      </c>
      <c r="R255" s="77">
        <v>0</v>
      </c>
      <c r="S255" s="78">
        <v>0</v>
      </c>
      <c r="T255" s="78">
        <f t="shared" si="7"/>
        <v>0</v>
      </c>
      <c r="U255" s="78">
        <f>R255/'סכום נכסי הקרן'!$C$42</f>
        <v>0</v>
      </c>
    </row>
    <row r="256" spans="2:21">
      <c r="B256" s="79" t="s">
        <v>220</v>
      </c>
      <c r="C256" s="16"/>
      <c r="D256" s="16"/>
      <c r="E256" s="16"/>
      <c r="F256" s="16"/>
      <c r="K256" s="81">
        <v>4.96</v>
      </c>
      <c r="N256" s="80">
        <v>7.7100000000000002E-2</v>
      </c>
      <c r="O256" s="81">
        <v>7515922.9400000004</v>
      </c>
      <c r="Q256" s="81">
        <v>0</v>
      </c>
      <c r="R256" s="81">
        <v>27426.012304433658</v>
      </c>
      <c r="T256" s="80">
        <f t="shared" si="7"/>
        <v>0.14748283928438166</v>
      </c>
      <c r="U256" s="80">
        <f>R256/'סכום נכסי הקרן'!$C$42</f>
        <v>5.9263023231226925E-2</v>
      </c>
    </row>
    <row r="257" spans="2:21">
      <c r="B257" s="79" t="s">
        <v>322</v>
      </c>
      <c r="C257" s="16"/>
      <c r="D257" s="16"/>
      <c r="E257" s="16"/>
      <c r="F257" s="16"/>
      <c r="K257" s="81">
        <v>5.19</v>
      </c>
      <c r="N257" s="80">
        <v>7.7399999999999997E-2</v>
      </c>
      <c r="O257" s="81">
        <v>1315618.1200000001</v>
      </c>
      <c r="Q257" s="81">
        <v>0</v>
      </c>
      <c r="R257" s="81">
        <v>4780.5001642498682</v>
      </c>
      <c r="T257" s="80">
        <f t="shared" si="7"/>
        <v>2.5707045180208249E-2</v>
      </c>
      <c r="U257" s="80">
        <f>R257/'סכום נכסי הקרן'!$C$42</f>
        <v>1.032986090526274E-2</v>
      </c>
    </row>
    <row r="258" spans="2:21">
      <c r="B258" t="s">
        <v>910</v>
      </c>
      <c r="C258" t="s">
        <v>911</v>
      </c>
      <c r="D258" t="s">
        <v>123</v>
      </c>
      <c r="E258" t="s">
        <v>912</v>
      </c>
      <c r="F258" t="s">
        <v>352</v>
      </c>
      <c r="G258" t="s">
        <v>353</v>
      </c>
      <c r="H258" t="s">
        <v>913</v>
      </c>
      <c r="I258" t="s">
        <v>210</v>
      </c>
      <c r="J258"/>
      <c r="K258" s="77">
        <v>7.1</v>
      </c>
      <c r="L258" t="s">
        <v>106</v>
      </c>
      <c r="M258" s="78">
        <v>3.7499999999999999E-2</v>
      </c>
      <c r="N258" s="78">
        <v>6.4699999999999994E-2</v>
      </c>
      <c r="O258" s="77">
        <v>50818.26</v>
      </c>
      <c r="P258" s="77">
        <v>82.303000049194807</v>
      </c>
      <c r="Q258" s="77">
        <v>0</v>
      </c>
      <c r="R258" s="77">
        <v>160.98424237572701</v>
      </c>
      <c r="S258" s="78">
        <v>1E-4</v>
      </c>
      <c r="T258" s="78">
        <f t="shared" si="7"/>
        <v>8.6568958265139837E-4</v>
      </c>
      <c r="U258" s="78">
        <f>R258/'סכום נכסי הקרן'!$C$42</f>
        <v>3.4786000931793804E-4</v>
      </c>
    </row>
    <row r="259" spans="2:21">
      <c r="B259" t="s">
        <v>914</v>
      </c>
      <c r="C259" t="s">
        <v>915</v>
      </c>
      <c r="D259" t="s">
        <v>123</v>
      </c>
      <c r="E259" t="s">
        <v>912</v>
      </c>
      <c r="F259" t="s">
        <v>345</v>
      </c>
      <c r="G259" t="s">
        <v>327</v>
      </c>
      <c r="H259" t="s">
        <v>916</v>
      </c>
      <c r="I259" t="s">
        <v>2044</v>
      </c>
      <c r="J259"/>
      <c r="K259" s="77">
        <v>2.89</v>
      </c>
      <c r="L259" t="s">
        <v>106</v>
      </c>
      <c r="M259" s="78">
        <v>3.2599999999999997E-2</v>
      </c>
      <c r="N259" s="78">
        <v>8.7300000000000003E-2</v>
      </c>
      <c r="O259" s="77">
        <v>152617.13</v>
      </c>
      <c r="P259" s="77">
        <v>85.833791695860157</v>
      </c>
      <c r="Q259" s="77">
        <v>0</v>
      </c>
      <c r="R259" s="77">
        <v>504.20772033768401</v>
      </c>
      <c r="S259" s="78">
        <v>2.0000000000000001E-4</v>
      </c>
      <c r="T259" s="78">
        <f t="shared" si="7"/>
        <v>2.7113670539878603E-3</v>
      </c>
      <c r="U259" s="78">
        <f>R259/'סכום נכסי הקרן'!$C$42</f>
        <v>1.0895085115565863E-3</v>
      </c>
    </row>
    <row r="260" spans="2:21">
      <c r="B260" t="s">
        <v>917</v>
      </c>
      <c r="C260" t="s">
        <v>918</v>
      </c>
      <c r="D260" t="s">
        <v>123</v>
      </c>
      <c r="E260" t="s">
        <v>912</v>
      </c>
      <c r="F260" t="s">
        <v>326</v>
      </c>
      <c r="G260" t="s">
        <v>327</v>
      </c>
      <c r="H260" t="s">
        <v>916</v>
      </c>
      <c r="I260" t="s">
        <v>2044</v>
      </c>
      <c r="J260"/>
      <c r="K260" s="77">
        <v>2.2400000000000002</v>
      </c>
      <c r="L260" t="s">
        <v>106</v>
      </c>
      <c r="M260" s="78">
        <v>3.2800000000000003E-2</v>
      </c>
      <c r="N260" s="78">
        <v>8.3900000000000002E-2</v>
      </c>
      <c r="O260" s="77">
        <v>216027.93</v>
      </c>
      <c r="P260" s="77">
        <v>89.480736106298878</v>
      </c>
      <c r="Q260" s="77">
        <v>0</v>
      </c>
      <c r="R260" s="77">
        <v>744.02471716096102</v>
      </c>
      <c r="S260" s="78">
        <v>2.9999999999999997E-4</v>
      </c>
      <c r="T260" s="78">
        <f t="shared" si="7"/>
        <v>4.0009782161046633E-3</v>
      </c>
      <c r="U260" s="78">
        <f>R260/'סכום נכסי הקרן'!$C$42</f>
        <v>1.607712911679436E-3</v>
      </c>
    </row>
    <row r="261" spans="2:21">
      <c r="B261" t="s">
        <v>919</v>
      </c>
      <c r="C261" t="s">
        <v>920</v>
      </c>
      <c r="D261" t="s">
        <v>123</v>
      </c>
      <c r="E261" t="s">
        <v>912</v>
      </c>
      <c r="F261" t="s">
        <v>326</v>
      </c>
      <c r="G261" t="s">
        <v>327</v>
      </c>
      <c r="H261" t="s">
        <v>916</v>
      </c>
      <c r="I261" t="s">
        <v>2044</v>
      </c>
      <c r="J261"/>
      <c r="K261" s="77">
        <v>4.17</v>
      </c>
      <c r="L261" t="s">
        <v>106</v>
      </c>
      <c r="M261" s="78">
        <v>7.1300000000000002E-2</v>
      </c>
      <c r="N261" s="78">
        <v>7.5800000000000006E-2</v>
      </c>
      <c r="O261" s="77">
        <v>123392.57</v>
      </c>
      <c r="P261" s="77">
        <v>99.197194484805621</v>
      </c>
      <c r="Q261" s="77">
        <v>0</v>
      </c>
      <c r="R261" s="77">
        <v>471.12517345675201</v>
      </c>
      <c r="S261" s="78">
        <v>2.0000000000000001E-4</v>
      </c>
      <c r="T261" s="78">
        <f t="shared" si="7"/>
        <v>2.5334663117800782E-3</v>
      </c>
      <c r="U261" s="78">
        <f>R261/'סכום נכסי הקרן'!$C$42</f>
        <v>1.0180226636473048E-3</v>
      </c>
    </row>
    <row r="262" spans="2:21">
      <c r="B262" t="s">
        <v>921</v>
      </c>
      <c r="C262" t="s">
        <v>922</v>
      </c>
      <c r="D262" t="s">
        <v>123</v>
      </c>
      <c r="E262" t="s">
        <v>912</v>
      </c>
      <c r="F262" t="s">
        <v>717</v>
      </c>
      <c r="G262" t="s">
        <v>501</v>
      </c>
      <c r="H262" t="s">
        <v>923</v>
      </c>
      <c r="I262" t="s">
        <v>2044</v>
      </c>
      <c r="J262"/>
      <c r="K262" s="77">
        <v>9.4600000000000009</v>
      </c>
      <c r="L262" t="s">
        <v>106</v>
      </c>
      <c r="M262" s="78">
        <v>6.3799999999999996E-2</v>
      </c>
      <c r="N262" s="78">
        <v>6.6500000000000004E-2</v>
      </c>
      <c r="O262" s="77">
        <v>308806.15000000002</v>
      </c>
      <c r="P262" s="77">
        <v>98.190583319502892</v>
      </c>
      <c r="Q262" s="77">
        <v>0</v>
      </c>
      <c r="R262" s="77">
        <v>1167.0882374842599</v>
      </c>
      <c r="S262" s="78">
        <v>4.0000000000000002E-4</v>
      </c>
      <c r="T262" s="78">
        <f t="shared" si="7"/>
        <v>6.2759939377609684E-3</v>
      </c>
      <c r="U262" s="78">
        <f>R262/'סכום נכסי הקרן'!$C$42</f>
        <v>2.5218823853491897E-3</v>
      </c>
    </row>
    <row r="263" spans="2:21">
      <c r="B263" t="s">
        <v>924</v>
      </c>
      <c r="C263" t="s">
        <v>925</v>
      </c>
      <c r="D263" t="s">
        <v>123</v>
      </c>
      <c r="E263" t="s">
        <v>912</v>
      </c>
      <c r="F263" t="s">
        <v>926</v>
      </c>
      <c r="G263" t="s">
        <v>327</v>
      </c>
      <c r="H263" t="s">
        <v>923</v>
      </c>
      <c r="I263" t="s">
        <v>210</v>
      </c>
      <c r="J263"/>
      <c r="K263" s="77">
        <v>2.4300000000000002</v>
      </c>
      <c r="L263" t="s">
        <v>106</v>
      </c>
      <c r="M263" s="78">
        <v>3.0800000000000001E-2</v>
      </c>
      <c r="N263" s="78">
        <v>8.6900000000000005E-2</v>
      </c>
      <c r="O263" s="77">
        <v>173334.09</v>
      </c>
      <c r="P263" s="77">
        <v>88.69957498504769</v>
      </c>
      <c r="Q263" s="77">
        <v>0</v>
      </c>
      <c r="R263" s="77">
        <v>591.77066776553602</v>
      </c>
      <c r="S263" s="78">
        <v>2.9999999999999997E-4</v>
      </c>
      <c r="T263" s="78">
        <f t="shared" si="7"/>
        <v>3.1822350737138265E-3</v>
      </c>
      <c r="U263" s="78">
        <f>R263/'סכום נכסי הקרן'!$C$42</f>
        <v>1.2787173885165301E-3</v>
      </c>
    </row>
    <row r="264" spans="2:21">
      <c r="B264" t="s">
        <v>927</v>
      </c>
      <c r="C264" t="s">
        <v>928</v>
      </c>
      <c r="D264" t="s">
        <v>123</v>
      </c>
      <c r="E264" t="s">
        <v>912</v>
      </c>
      <c r="F264" t="s">
        <v>929</v>
      </c>
      <c r="G264" t="s">
        <v>930</v>
      </c>
      <c r="H264" t="s">
        <v>931</v>
      </c>
      <c r="I264" t="s">
        <v>210</v>
      </c>
      <c r="J264"/>
      <c r="K264" s="77">
        <v>5.33</v>
      </c>
      <c r="L264" t="s">
        <v>106</v>
      </c>
      <c r="M264" s="78">
        <v>8.5000000000000006E-2</v>
      </c>
      <c r="N264" s="78">
        <v>8.4699999999999998E-2</v>
      </c>
      <c r="O264" s="77">
        <v>129886.92</v>
      </c>
      <c r="P264" s="77">
        <v>101.66405558250212</v>
      </c>
      <c r="Q264" s="77">
        <v>0</v>
      </c>
      <c r="R264" s="77">
        <v>508.25394728077703</v>
      </c>
      <c r="S264" s="78">
        <v>2.0000000000000001E-4</v>
      </c>
      <c r="T264" s="78">
        <f t="shared" si="7"/>
        <v>2.7331255594290563E-3</v>
      </c>
      <c r="U264" s="78">
        <f>R264/'סכום נכסי הקרן'!$C$42</f>
        <v>1.0982517309012583E-3</v>
      </c>
    </row>
    <row r="265" spans="2:21">
      <c r="B265" t="s">
        <v>932</v>
      </c>
      <c r="C265" t="s">
        <v>933</v>
      </c>
      <c r="D265" t="s">
        <v>123</v>
      </c>
      <c r="E265" t="s">
        <v>912</v>
      </c>
      <c r="F265" t="s">
        <v>934</v>
      </c>
      <c r="G265" t="s">
        <v>935</v>
      </c>
      <c r="H265" t="s">
        <v>931</v>
      </c>
      <c r="I265" t="s">
        <v>2044</v>
      </c>
      <c r="J265"/>
      <c r="K265" s="77">
        <v>5.61</v>
      </c>
      <c r="L265" t="s">
        <v>110</v>
      </c>
      <c r="M265" s="78">
        <v>4.3799999999999999E-2</v>
      </c>
      <c r="N265" s="78">
        <v>7.0699999999999999E-2</v>
      </c>
      <c r="O265" s="77">
        <v>32471.73</v>
      </c>
      <c r="P265" s="77">
        <v>86.422236144794439</v>
      </c>
      <c r="Q265" s="77">
        <v>0</v>
      </c>
      <c r="R265" s="77">
        <v>113.864791446502</v>
      </c>
      <c r="S265" s="78">
        <v>0</v>
      </c>
      <c r="T265" s="78">
        <f t="shared" si="7"/>
        <v>6.12305666264845E-4</v>
      </c>
      <c r="U265" s="78">
        <f>R265/'סכום נכסי הקרן'!$C$42</f>
        <v>2.4604276063939443E-4</v>
      </c>
    </row>
    <row r="266" spans="2:21">
      <c r="B266" t="s">
        <v>936</v>
      </c>
      <c r="C266" t="s">
        <v>937</v>
      </c>
      <c r="D266" t="s">
        <v>123</v>
      </c>
      <c r="E266" t="s">
        <v>912</v>
      </c>
      <c r="F266" t="s">
        <v>934</v>
      </c>
      <c r="G266" t="s">
        <v>935</v>
      </c>
      <c r="H266" t="s">
        <v>931</v>
      </c>
      <c r="I266" t="s">
        <v>2044</v>
      </c>
      <c r="J266"/>
      <c r="K266" s="77">
        <v>4.82</v>
      </c>
      <c r="L266" t="s">
        <v>110</v>
      </c>
      <c r="M266" s="78">
        <v>7.3800000000000004E-2</v>
      </c>
      <c r="N266" s="78">
        <v>6.93E-2</v>
      </c>
      <c r="O266" s="77">
        <v>66567.05</v>
      </c>
      <c r="P266" s="77">
        <v>101.42931944783483</v>
      </c>
      <c r="Q266" s="77">
        <v>0</v>
      </c>
      <c r="R266" s="77">
        <v>273.95633724901103</v>
      </c>
      <c r="S266" s="78">
        <v>1E-4</v>
      </c>
      <c r="T266" s="78">
        <f t="shared" si="7"/>
        <v>1.4731947907316483E-3</v>
      </c>
      <c r="U266" s="78">
        <f>R266/'סכום נכסי הקרן'!$C$42</f>
        <v>5.9197380204286461E-4</v>
      </c>
    </row>
    <row r="267" spans="2:21">
      <c r="B267" t="s">
        <v>938</v>
      </c>
      <c r="C267" t="s">
        <v>939</v>
      </c>
      <c r="D267" t="s">
        <v>123</v>
      </c>
      <c r="E267" t="s">
        <v>912</v>
      </c>
      <c r="F267" t="s">
        <v>934</v>
      </c>
      <c r="G267" t="s">
        <v>935</v>
      </c>
      <c r="H267" t="s">
        <v>931</v>
      </c>
      <c r="I267" t="s">
        <v>2044</v>
      </c>
      <c r="J267"/>
      <c r="K267" s="77">
        <v>5.91</v>
      </c>
      <c r="L267" t="s">
        <v>106</v>
      </c>
      <c r="M267" s="78">
        <v>8.1299999999999997E-2</v>
      </c>
      <c r="N267" s="78">
        <v>7.5300000000000006E-2</v>
      </c>
      <c r="O267" s="77">
        <v>61696.29</v>
      </c>
      <c r="P267" s="77">
        <v>103.26581946386092</v>
      </c>
      <c r="Q267" s="77">
        <v>0</v>
      </c>
      <c r="R267" s="77">
        <v>245.22432969265799</v>
      </c>
      <c r="S267" s="78">
        <v>1E-4</v>
      </c>
      <c r="T267" s="78">
        <f t="shared" si="7"/>
        <v>1.3186889877839032E-3</v>
      </c>
      <c r="U267" s="78">
        <f>R267/'סכום נכסי הקרן'!$C$42</f>
        <v>5.2988874161223566E-4</v>
      </c>
    </row>
    <row r="268" spans="2:21">
      <c r="B268" s="79" t="s">
        <v>323</v>
      </c>
      <c r="C268" s="16"/>
      <c r="D268" s="16"/>
      <c r="E268" s="16"/>
      <c r="F268" s="16"/>
      <c r="K268" s="81">
        <v>4.91</v>
      </c>
      <c r="N268" s="80">
        <v>7.7100000000000002E-2</v>
      </c>
      <c r="O268" s="81">
        <v>6200304.8200000003</v>
      </c>
      <c r="Q268" s="81">
        <v>0</v>
      </c>
      <c r="R268" s="81">
        <v>22645.51214018379</v>
      </c>
      <c r="T268" s="80">
        <f t="shared" ref="T268:T331" si="8">R268/$R$11</f>
        <v>0.1217757941041734</v>
      </c>
      <c r="U268" s="80">
        <f>R268/'סכום נכסי הקרן'!$C$42</f>
        <v>4.8933162325964188E-2</v>
      </c>
    </row>
    <row r="269" spans="2:21">
      <c r="B269" t="s">
        <v>940</v>
      </c>
      <c r="C269" t="s">
        <v>941</v>
      </c>
      <c r="D269" t="s">
        <v>123</v>
      </c>
      <c r="E269" t="s">
        <v>912</v>
      </c>
      <c r="F269"/>
      <c r="G269" t="s">
        <v>942</v>
      </c>
      <c r="H269" t="s">
        <v>943</v>
      </c>
      <c r="I269" t="s">
        <v>210</v>
      </c>
      <c r="J269"/>
      <c r="K269" s="77">
        <v>7.28</v>
      </c>
      <c r="L269" t="s">
        <v>110</v>
      </c>
      <c r="M269" s="78">
        <v>4.2500000000000003E-2</v>
      </c>
      <c r="N269" s="78">
        <v>5.57E-2</v>
      </c>
      <c r="O269" s="77">
        <v>64943.46</v>
      </c>
      <c r="P269" s="77">
        <v>90.961191776046618</v>
      </c>
      <c r="Q269" s="77">
        <v>0</v>
      </c>
      <c r="R269" s="77">
        <v>239.69009813520501</v>
      </c>
      <c r="S269" s="78">
        <v>1E-4</v>
      </c>
      <c r="T269" s="78">
        <f t="shared" si="8"/>
        <v>1.288928766928958E-3</v>
      </c>
      <c r="U269" s="78">
        <f>R269/'סכום נכסי הקרן'!$C$42</f>
        <v>5.1793019329264252E-4</v>
      </c>
    </row>
    <row r="270" spans="2:21">
      <c r="B270" t="s">
        <v>944</v>
      </c>
      <c r="C270" t="s">
        <v>945</v>
      </c>
      <c r="D270" t="s">
        <v>123</v>
      </c>
      <c r="E270" t="s">
        <v>912</v>
      </c>
      <c r="F270"/>
      <c r="G270" t="s">
        <v>942</v>
      </c>
      <c r="H270" t="s">
        <v>946</v>
      </c>
      <c r="I270" t="s">
        <v>210</v>
      </c>
      <c r="J270"/>
      <c r="K270" s="77">
        <v>0.94</v>
      </c>
      <c r="L270" t="s">
        <v>106</v>
      </c>
      <c r="M270" s="78">
        <v>4.4999999999999998E-2</v>
      </c>
      <c r="N270" s="78">
        <v>8.7599999999999997E-2</v>
      </c>
      <c r="O270" s="77">
        <v>42.21</v>
      </c>
      <c r="P270" s="77">
        <v>91.944508884150679</v>
      </c>
      <c r="Q270" s="77">
        <v>0</v>
      </c>
      <c r="R270" s="77">
        <v>0.14937883244280001</v>
      </c>
      <c r="S270" s="78">
        <v>0</v>
      </c>
      <c r="T270" s="78">
        <f t="shared" si="8"/>
        <v>8.0328172003658629E-7</v>
      </c>
      <c r="U270" s="78">
        <f>R270/'סכום נכסי הקרן'!$C$42</f>
        <v>3.227826604555305E-7</v>
      </c>
    </row>
    <row r="271" spans="2:21">
      <c r="B271" t="s">
        <v>947</v>
      </c>
      <c r="C271" t="s">
        <v>948</v>
      </c>
      <c r="D271" t="s">
        <v>123</v>
      </c>
      <c r="E271" t="s">
        <v>912</v>
      </c>
      <c r="F271"/>
      <c r="G271" t="s">
        <v>942</v>
      </c>
      <c r="H271" t="s">
        <v>949</v>
      </c>
      <c r="I271" t="s">
        <v>314</v>
      </c>
      <c r="J271"/>
      <c r="K271" s="77">
        <v>6.63</v>
      </c>
      <c r="L271" t="s">
        <v>106</v>
      </c>
      <c r="M271" s="78">
        <v>0.03</v>
      </c>
      <c r="N271" s="78">
        <v>7.0999999999999994E-2</v>
      </c>
      <c r="O271" s="77">
        <v>120145.4</v>
      </c>
      <c r="P271" s="77">
        <v>77.450000041616235</v>
      </c>
      <c r="Q271" s="77">
        <v>0</v>
      </c>
      <c r="R271" s="77">
        <v>358.15950493514998</v>
      </c>
      <c r="S271" s="78">
        <v>1E-4</v>
      </c>
      <c r="T271" s="78">
        <f t="shared" si="8"/>
        <v>1.9259956612790266E-3</v>
      </c>
      <c r="U271" s="78">
        <f>R271/'סכום נכסי הקרן'!$C$42</f>
        <v>7.739227571930032E-4</v>
      </c>
    </row>
    <row r="272" spans="2:21">
      <c r="B272" t="s">
        <v>950</v>
      </c>
      <c r="C272" t="s">
        <v>951</v>
      </c>
      <c r="D272" t="s">
        <v>123</v>
      </c>
      <c r="E272" t="s">
        <v>912</v>
      </c>
      <c r="F272"/>
      <c r="G272" t="s">
        <v>942</v>
      </c>
      <c r="H272" t="s">
        <v>949</v>
      </c>
      <c r="I272" t="s">
        <v>314</v>
      </c>
      <c r="J272"/>
      <c r="K272" s="77">
        <v>7.26</v>
      </c>
      <c r="L272" t="s">
        <v>106</v>
      </c>
      <c r="M272" s="78">
        <v>3.5000000000000003E-2</v>
      </c>
      <c r="N272" s="78">
        <v>7.0499999999999993E-2</v>
      </c>
      <c r="O272" s="77">
        <v>48707.6</v>
      </c>
      <c r="P272" s="77">
        <v>78.415444398820725</v>
      </c>
      <c r="Q272" s="77">
        <v>0</v>
      </c>
      <c r="R272" s="77">
        <v>147.00978755360401</v>
      </c>
      <c r="S272" s="78">
        <v>1E-4</v>
      </c>
      <c r="T272" s="78">
        <f t="shared" si="8"/>
        <v>7.9054222795248575E-4</v>
      </c>
      <c r="U272" s="78">
        <f>R272/'סכום נכסי הקרן'!$C$42</f>
        <v>3.1766355087642682E-4</v>
      </c>
    </row>
    <row r="273" spans="2:21">
      <c r="B273" t="s">
        <v>952</v>
      </c>
      <c r="C273" t="s">
        <v>953</v>
      </c>
      <c r="D273" t="s">
        <v>123</v>
      </c>
      <c r="E273" t="s">
        <v>912</v>
      </c>
      <c r="F273"/>
      <c r="G273" t="s">
        <v>942</v>
      </c>
      <c r="H273" t="s">
        <v>954</v>
      </c>
      <c r="I273" t="s">
        <v>314</v>
      </c>
      <c r="J273"/>
      <c r="K273" s="77">
        <v>3.78</v>
      </c>
      <c r="L273" t="s">
        <v>106</v>
      </c>
      <c r="M273" s="78">
        <v>3.2000000000000001E-2</v>
      </c>
      <c r="N273" s="78">
        <v>0.12590000000000001</v>
      </c>
      <c r="O273" s="77">
        <v>103909.54</v>
      </c>
      <c r="P273" s="77">
        <v>72.494555530319829</v>
      </c>
      <c r="Q273" s="77">
        <v>0</v>
      </c>
      <c r="R273" s="77">
        <v>289.94039407073302</v>
      </c>
      <c r="S273" s="78">
        <v>1E-4</v>
      </c>
      <c r="T273" s="78">
        <f t="shared" si="8"/>
        <v>1.5591487404777204E-3</v>
      </c>
      <c r="U273" s="78">
        <f>R273/'סכום נכסי הקרן'!$C$42</f>
        <v>6.2651267412678865E-4</v>
      </c>
    </row>
    <row r="274" spans="2:21">
      <c r="B274" t="s">
        <v>955</v>
      </c>
      <c r="C274" t="s">
        <v>956</v>
      </c>
      <c r="D274" t="s">
        <v>123</v>
      </c>
      <c r="E274" t="s">
        <v>912</v>
      </c>
      <c r="F274"/>
      <c r="G274" t="s">
        <v>942</v>
      </c>
      <c r="H274" t="s">
        <v>957</v>
      </c>
      <c r="I274" t="s">
        <v>2044</v>
      </c>
      <c r="J274"/>
      <c r="K274" s="77">
        <v>7.35</v>
      </c>
      <c r="L274" t="s">
        <v>110</v>
      </c>
      <c r="M274" s="78">
        <v>4.2500000000000003E-2</v>
      </c>
      <c r="N274" s="78">
        <v>5.6800000000000003E-2</v>
      </c>
      <c r="O274" s="77">
        <v>129886.92</v>
      </c>
      <c r="P274" s="77">
        <v>91.418054771950864</v>
      </c>
      <c r="Q274" s="77">
        <v>0</v>
      </c>
      <c r="R274" s="77">
        <v>481.78793816966402</v>
      </c>
      <c r="S274" s="78">
        <v>1E-4</v>
      </c>
      <c r="T274" s="78">
        <f t="shared" si="8"/>
        <v>2.5908051183490288E-3</v>
      </c>
      <c r="U274" s="78">
        <f>R274/'סכום נכסי הקרן'!$C$42</f>
        <v>1.0410631139277219E-3</v>
      </c>
    </row>
    <row r="275" spans="2:21">
      <c r="B275" t="s">
        <v>958</v>
      </c>
      <c r="C275" t="s">
        <v>959</v>
      </c>
      <c r="D275" t="s">
        <v>123</v>
      </c>
      <c r="E275" t="s">
        <v>912</v>
      </c>
      <c r="F275"/>
      <c r="G275" t="s">
        <v>960</v>
      </c>
      <c r="H275" t="s">
        <v>957</v>
      </c>
      <c r="I275" t="s">
        <v>210</v>
      </c>
      <c r="J275"/>
      <c r="K275" s="77">
        <v>7.64</v>
      </c>
      <c r="L275" t="s">
        <v>106</v>
      </c>
      <c r="M275" s="78">
        <v>5.8799999999999998E-2</v>
      </c>
      <c r="N275" s="78">
        <v>6.4899999999999999E-2</v>
      </c>
      <c r="O275" s="77">
        <v>64943.46</v>
      </c>
      <c r="P275" s="77">
        <v>97.176208284252013</v>
      </c>
      <c r="Q275" s="77">
        <v>0</v>
      </c>
      <c r="R275" s="77">
        <v>242.90881944095301</v>
      </c>
      <c r="S275" s="78">
        <v>1E-4</v>
      </c>
      <c r="T275" s="78">
        <f t="shared" si="8"/>
        <v>1.3062373771551741E-3</v>
      </c>
      <c r="U275" s="78">
        <f>R275/'סכום נכסי הקרן'!$C$42</f>
        <v>5.2488531142647901E-4</v>
      </c>
    </row>
    <row r="276" spans="2:21">
      <c r="B276" t="s">
        <v>961</v>
      </c>
      <c r="C276" t="s">
        <v>962</v>
      </c>
      <c r="D276" t="s">
        <v>123</v>
      </c>
      <c r="E276" t="s">
        <v>912</v>
      </c>
      <c r="F276"/>
      <c r="G276" t="s">
        <v>963</v>
      </c>
      <c r="H276" t="s">
        <v>957</v>
      </c>
      <c r="I276" t="s">
        <v>210</v>
      </c>
      <c r="J276"/>
      <c r="K276" s="77">
        <v>3.57</v>
      </c>
      <c r="L276" t="s">
        <v>113</v>
      </c>
      <c r="M276" s="78">
        <v>4.6300000000000001E-2</v>
      </c>
      <c r="N276" s="78">
        <v>7.0099999999999996E-2</v>
      </c>
      <c r="O276" s="77">
        <v>97415.19</v>
      </c>
      <c r="P276" s="77">
        <v>92.050652769758074</v>
      </c>
      <c r="Q276" s="77">
        <v>0</v>
      </c>
      <c r="R276" s="77">
        <v>421.48209736741802</v>
      </c>
      <c r="S276" s="78">
        <v>2.0000000000000001E-4</v>
      </c>
      <c r="T276" s="78">
        <f t="shared" si="8"/>
        <v>2.2665116509567843E-3</v>
      </c>
      <c r="U276" s="78">
        <f>R276/'סכום נכסי הקרן'!$C$42</f>
        <v>9.1075228329105579E-4</v>
      </c>
    </row>
    <row r="277" spans="2:21">
      <c r="B277" t="s">
        <v>964</v>
      </c>
      <c r="C277" t="s">
        <v>965</v>
      </c>
      <c r="D277" t="s">
        <v>123</v>
      </c>
      <c r="E277" t="s">
        <v>912</v>
      </c>
      <c r="F277"/>
      <c r="G277" t="s">
        <v>963</v>
      </c>
      <c r="H277" t="s">
        <v>913</v>
      </c>
      <c r="I277" t="s">
        <v>210</v>
      </c>
      <c r="J277"/>
      <c r="K277" s="77">
        <v>6.85</v>
      </c>
      <c r="L277" t="s">
        <v>106</v>
      </c>
      <c r="M277" s="78">
        <v>6.7400000000000002E-2</v>
      </c>
      <c r="N277" s="78">
        <v>6.6799999999999998E-2</v>
      </c>
      <c r="O277" s="77">
        <v>48707.6</v>
      </c>
      <c r="P277" s="77">
        <v>101.79805551495043</v>
      </c>
      <c r="Q277" s="77">
        <v>0</v>
      </c>
      <c r="R277" s="77">
        <v>190.846466909112</v>
      </c>
      <c r="S277" s="78">
        <v>0</v>
      </c>
      <c r="T277" s="78">
        <f t="shared" si="8"/>
        <v>1.0262731050623237E-3</v>
      </c>
      <c r="U277" s="78">
        <f>R277/'סכום נכסי הקרן'!$C$42</f>
        <v>4.1238727950996726E-4</v>
      </c>
    </row>
    <row r="278" spans="2:21">
      <c r="B278" t="s">
        <v>966</v>
      </c>
      <c r="C278" t="s">
        <v>967</v>
      </c>
      <c r="D278" t="s">
        <v>123</v>
      </c>
      <c r="E278" t="s">
        <v>912</v>
      </c>
      <c r="F278"/>
      <c r="G278" t="s">
        <v>963</v>
      </c>
      <c r="H278" t="s">
        <v>913</v>
      </c>
      <c r="I278" t="s">
        <v>210</v>
      </c>
      <c r="J278"/>
      <c r="K278" s="77">
        <v>5.17</v>
      </c>
      <c r="L278" t="s">
        <v>106</v>
      </c>
      <c r="M278" s="78">
        <v>3.9300000000000002E-2</v>
      </c>
      <c r="N278" s="78">
        <v>6.8599999999999994E-2</v>
      </c>
      <c r="O278" s="77">
        <v>101149.44</v>
      </c>
      <c r="P278" s="77">
        <v>85.446800025783631</v>
      </c>
      <c r="Q278" s="77">
        <v>0</v>
      </c>
      <c r="R278" s="77">
        <v>332.66506597767602</v>
      </c>
      <c r="S278" s="78">
        <v>1E-4</v>
      </c>
      <c r="T278" s="78">
        <f t="shared" si="8"/>
        <v>1.7888998195039255E-3</v>
      </c>
      <c r="U278" s="78">
        <f>R278/'סכום נכסי הקרן'!$C$42</f>
        <v>7.1883354074283668E-4</v>
      </c>
    </row>
    <row r="279" spans="2:21">
      <c r="B279" t="s">
        <v>968</v>
      </c>
      <c r="C279" t="s">
        <v>969</v>
      </c>
      <c r="D279" t="s">
        <v>123</v>
      </c>
      <c r="E279" t="s">
        <v>912</v>
      </c>
      <c r="F279"/>
      <c r="G279" t="s">
        <v>970</v>
      </c>
      <c r="H279" t="s">
        <v>913</v>
      </c>
      <c r="I279" t="s">
        <v>2044</v>
      </c>
      <c r="J279"/>
      <c r="K279" s="77">
        <v>2.8</v>
      </c>
      <c r="L279" t="s">
        <v>106</v>
      </c>
      <c r="M279" s="78">
        <v>4.7500000000000001E-2</v>
      </c>
      <c r="N279" s="78">
        <v>8.6099999999999996E-2</v>
      </c>
      <c r="O279" s="77">
        <v>74684.98</v>
      </c>
      <c r="P279" s="77">
        <v>89.601777814227248</v>
      </c>
      <c r="Q279" s="77">
        <v>0</v>
      </c>
      <c r="R279" s="77">
        <v>257.57149981493001</v>
      </c>
      <c r="S279" s="78">
        <v>0</v>
      </c>
      <c r="T279" s="78">
        <f t="shared" si="8"/>
        <v>1.3850856511612322E-3</v>
      </c>
      <c r="U279" s="78">
        <f>R279/'סכום נכסי הקרן'!$C$42</f>
        <v>5.5656891012064932E-4</v>
      </c>
    </row>
    <row r="280" spans="2:21">
      <c r="B280" t="s">
        <v>971</v>
      </c>
      <c r="C280" t="s">
        <v>972</v>
      </c>
      <c r="D280" t="s">
        <v>123</v>
      </c>
      <c r="E280" t="s">
        <v>912</v>
      </c>
      <c r="F280"/>
      <c r="G280" t="s">
        <v>970</v>
      </c>
      <c r="H280" t="s">
        <v>913</v>
      </c>
      <c r="I280" t="s">
        <v>2044</v>
      </c>
      <c r="J280"/>
      <c r="K280" s="77">
        <v>5.91</v>
      </c>
      <c r="L280" t="s">
        <v>106</v>
      </c>
      <c r="M280" s="78">
        <v>5.1299999999999998E-2</v>
      </c>
      <c r="N280" s="78">
        <v>8.2199999999999995E-2</v>
      </c>
      <c r="O280" s="77">
        <v>53416</v>
      </c>
      <c r="P280" s="77">
        <v>83.415944361240079</v>
      </c>
      <c r="Q280" s="77">
        <v>0</v>
      </c>
      <c r="R280" s="77">
        <v>171.50166677316</v>
      </c>
      <c r="S280" s="78">
        <v>0</v>
      </c>
      <c r="T280" s="78">
        <f t="shared" si="8"/>
        <v>9.2224682454549204E-4</v>
      </c>
      <c r="U280" s="78">
        <f>R280/'סכום נכסי הקרן'!$C$42</f>
        <v>3.7058640349726913E-4</v>
      </c>
    </row>
    <row r="281" spans="2:21">
      <c r="B281" t="s">
        <v>973</v>
      </c>
      <c r="C281" t="s">
        <v>974</v>
      </c>
      <c r="D281" t="s">
        <v>123</v>
      </c>
      <c r="E281" t="s">
        <v>912</v>
      </c>
      <c r="F281"/>
      <c r="G281" t="s">
        <v>975</v>
      </c>
      <c r="H281" t="s">
        <v>916</v>
      </c>
      <c r="I281" t="s">
        <v>2044</v>
      </c>
      <c r="J281"/>
      <c r="K281" s="77">
        <v>7.15</v>
      </c>
      <c r="L281" t="s">
        <v>106</v>
      </c>
      <c r="M281" s="78">
        <v>3.3000000000000002E-2</v>
      </c>
      <c r="N281" s="78">
        <v>6.5000000000000002E-2</v>
      </c>
      <c r="O281" s="77">
        <v>97415.19</v>
      </c>
      <c r="P281" s="77">
        <v>79.729666673339196</v>
      </c>
      <c r="Q281" s="77">
        <v>0</v>
      </c>
      <c r="R281" s="77">
        <v>298.94723535709397</v>
      </c>
      <c r="S281" s="78">
        <v>0</v>
      </c>
      <c r="T281" s="78">
        <f t="shared" si="8"/>
        <v>1.6075828515381011E-3</v>
      </c>
      <c r="U281" s="78">
        <f>R281/'סכום נכסי הקרן'!$C$42</f>
        <v>6.4597495097799883E-4</v>
      </c>
    </row>
    <row r="282" spans="2:21">
      <c r="B282" t="s">
        <v>976</v>
      </c>
      <c r="C282" t="s">
        <v>977</v>
      </c>
      <c r="D282" t="s">
        <v>123</v>
      </c>
      <c r="E282" t="s">
        <v>912</v>
      </c>
      <c r="F282"/>
      <c r="G282" t="s">
        <v>942</v>
      </c>
      <c r="H282" t="s">
        <v>978</v>
      </c>
      <c r="I282" t="s">
        <v>314</v>
      </c>
      <c r="J282"/>
      <c r="K282" s="77">
        <v>6.62</v>
      </c>
      <c r="L282" t="s">
        <v>110</v>
      </c>
      <c r="M282" s="78">
        <v>5.8000000000000003E-2</v>
      </c>
      <c r="N282" s="78">
        <v>5.3900000000000003E-2</v>
      </c>
      <c r="O282" s="77">
        <v>48707.6</v>
      </c>
      <c r="P282" s="77">
        <v>103.26079457004657</v>
      </c>
      <c r="Q282" s="77">
        <v>0</v>
      </c>
      <c r="R282" s="77">
        <v>204.07543075362</v>
      </c>
      <c r="S282" s="78">
        <v>1E-4</v>
      </c>
      <c r="T282" s="78">
        <f t="shared" si="8"/>
        <v>1.0974115967585104E-3</v>
      </c>
      <c r="U282" s="78">
        <f>R282/'סכום נכסי הקרן'!$C$42</f>
        <v>4.4097285669631603E-4</v>
      </c>
    </row>
    <row r="283" spans="2:21">
      <c r="B283" t="s">
        <v>979</v>
      </c>
      <c r="C283" t="s">
        <v>980</v>
      </c>
      <c r="D283" t="s">
        <v>123</v>
      </c>
      <c r="E283" t="s">
        <v>912</v>
      </c>
      <c r="F283"/>
      <c r="G283" t="s">
        <v>963</v>
      </c>
      <c r="H283" t="s">
        <v>916</v>
      </c>
      <c r="I283" t="s">
        <v>210</v>
      </c>
      <c r="J283"/>
      <c r="K283" s="77">
        <v>7.19</v>
      </c>
      <c r="L283" t="s">
        <v>106</v>
      </c>
      <c r="M283" s="78">
        <v>6.1699999999999998E-2</v>
      </c>
      <c r="N283" s="78">
        <v>6.7900000000000002E-2</v>
      </c>
      <c r="O283" s="77">
        <v>48707.6</v>
      </c>
      <c r="P283" s="77">
        <v>97.597450065287546</v>
      </c>
      <c r="Q283" s="77">
        <v>0</v>
      </c>
      <c r="R283" s="77">
        <v>182.971358638212</v>
      </c>
      <c r="S283" s="78">
        <v>0</v>
      </c>
      <c r="T283" s="78">
        <f t="shared" si="8"/>
        <v>9.8392486593182164E-4</v>
      </c>
      <c r="U283" s="78">
        <f>R283/'סכום נכסי הקרן'!$C$42</f>
        <v>3.9537048832551471E-4</v>
      </c>
    </row>
    <row r="284" spans="2:21">
      <c r="B284" t="s">
        <v>981</v>
      </c>
      <c r="C284" t="s">
        <v>982</v>
      </c>
      <c r="D284" t="s">
        <v>123</v>
      </c>
      <c r="E284" t="s">
        <v>912</v>
      </c>
      <c r="F284"/>
      <c r="G284" t="s">
        <v>983</v>
      </c>
      <c r="H284" t="s">
        <v>916</v>
      </c>
      <c r="I284" t="s">
        <v>2044</v>
      </c>
      <c r="J284"/>
      <c r="K284" s="77">
        <v>6.93</v>
      </c>
      <c r="L284" t="s">
        <v>106</v>
      </c>
      <c r="M284" s="78">
        <v>6.4000000000000001E-2</v>
      </c>
      <c r="N284" s="78">
        <v>6.7500000000000004E-2</v>
      </c>
      <c r="O284" s="77">
        <v>42213.25</v>
      </c>
      <c r="P284" s="77">
        <v>98.833000000000311</v>
      </c>
      <c r="Q284" s="77">
        <v>0</v>
      </c>
      <c r="R284" s="77">
        <v>160.582671662753</v>
      </c>
      <c r="S284" s="78">
        <v>0</v>
      </c>
      <c r="T284" s="78">
        <f t="shared" si="8"/>
        <v>8.6353014407660833E-4</v>
      </c>
      <c r="U284" s="78">
        <f>R284/'סכום נכסי הקרן'!$C$42</f>
        <v>3.4699228220443014E-4</v>
      </c>
    </row>
    <row r="285" spans="2:21">
      <c r="B285" t="s">
        <v>984</v>
      </c>
      <c r="C285" t="s">
        <v>985</v>
      </c>
      <c r="D285" t="s">
        <v>123</v>
      </c>
      <c r="E285" t="s">
        <v>912</v>
      </c>
      <c r="F285"/>
      <c r="G285" t="s">
        <v>963</v>
      </c>
      <c r="H285" t="s">
        <v>916</v>
      </c>
      <c r="I285" t="s">
        <v>210</v>
      </c>
      <c r="J285"/>
      <c r="K285" s="77">
        <v>4.3499999999999996</v>
      </c>
      <c r="L285" t="s">
        <v>110</v>
      </c>
      <c r="M285" s="78">
        <v>4.1300000000000003E-2</v>
      </c>
      <c r="N285" s="78">
        <v>5.45E-2</v>
      </c>
      <c r="O285" s="77">
        <v>96441.04</v>
      </c>
      <c r="P285" s="77">
        <v>94.022547994920004</v>
      </c>
      <c r="Q285" s="77">
        <v>0</v>
      </c>
      <c r="R285" s="77">
        <v>367.91918106264598</v>
      </c>
      <c r="S285" s="78">
        <v>1E-4</v>
      </c>
      <c r="T285" s="78">
        <f t="shared" si="8"/>
        <v>1.978478126823112E-3</v>
      </c>
      <c r="U285" s="78">
        <f>R285/'סכום נכסי הקרן'!$C$42</f>
        <v>7.9501178415954999E-4</v>
      </c>
    </row>
    <row r="286" spans="2:21">
      <c r="B286" t="s">
        <v>986</v>
      </c>
      <c r="C286" t="s">
        <v>987</v>
      </c>
      <c r="D286" t="s">
        <v>123</v>
      </c>
      <c r="E286" t="s">
        <v>912</v>
      </c>
      <c r="F286"/>
      <c r="G286" t="s">
        <v>988</v>
      </c>
      <c r="H286" t="s">
        <v>916</v>
      </c>
      <c r="I286" t="s">
        <v>210</v>
      </c>
      <c r="J286"/>
      <c r="K286" s="77">
        <v>6.95</v>
      </c>
      <c r="L286" t="s">
        <v>106</v>
      </c>
      <c r="M286" s="78">
        <v>6.8000000000000005E-2</v>
      </c>
      <c r="N286" s="78">
        <v>7.0699999999999999E-2</v>
      </c>
      <c r="O286" s="77">
        <v>155864.29999999999</v>
      </c>
      <c r="P286" s="77">
        <v>98.876833351190754</v>
      </c>
      <c r="Q286" s="77">
        <v>0</v>
      </c>
      <c r="R286" s="77">
        <v>593.183570351085</v>
      </c>
      <c r="S286" s="78">
        <v>2.0000000000000001E-4</v>
      </c>
      <c r="T286" s="78">
        <f t="shared" si="8"/>
        <v>3.1898329294515098E-3</v>
      </c>
      <c r="U286" s="78">
        <f>R286/'סכום נכסי הקרן'!$C$42</f>
        <v>1.2817704345744624E-3</v>
      </c>
    </row>
    <row r="287" spans="2:21">
      <c r="B287" t="s">
        <v>989</v>
      </c>
      <c r="C287" t="s">
        <v>990</v>
      </c>
      <c r="D287" t="s">
        <v>123</v>
      </c>
      <c r="E287" t="s">
        <v>912</v>
      </c>
      <c r="F287"/>
      <c r="G287" t="s">
        <v>942</v>
      </c>
      <c r="H287" t="s">
        <v>916</v>
      </c>
      <c r="I287" t="s">
        <v>2044</v>
      </c>
      <c r="J287"/>
      <c r="K287" s="77">
        <v>6.83</v>
      </c>
      <c r="L287" t="s">
        <v>106</v>
      </c>
      <c r="M287" s="78">
        <v>0.06</v>
      </c>
      <c r="N287" s="78">
        <v>7.3200000000000001E-2</v>
      </c>
      <c r="O287" s="77">
        <v>81179.33</v>
      </c>
      <c r="P287" s="77">
        <v>91.490835641412687</v>
      </c>
      <c r="Q287" s="77">
        <v>0</v>
      </c>
      <c r="R287" s="77">
        <v>285.87157078525001</v>
      </c>
      <c r="S287" s="78">
        <v>1E-4</v>
      </c>
      <c r="T287" s="78">
        <f t="shared" si="8"/>
        <v>1.5372687236517807E-3</v>
      </c>
      <c r="U287" s="78">
        <f>R287/'סכום נכסי הקרן'!$C$42</f>
        <v>6.1772062786739294E-4</v>
      </c>
    </row>
    <row r="288" spans="2:21">
      <c r="B288" t="s">
        <v>991</v>
      </c>
      <c r="C288" t="s">
        <v>992</v>
      </c>
      <c r="D288" t="s">
        <v>123</v>
      </c>
      <c r="E288" t="s">
        <v>912</v>
      </c>
      <c r="F288"/>
      <c r="G288" t="s">
        <v>983</v>
      </c>
      <c r="H288" t="s">
        <v>916</v>
      </c>
      <c r="I288" t="s">
        <v>210</v>
      </c>
      <c r="J288"/>
      <c r="K288" s="77">
        <v>6.84</v>
      </c>
      <c r="L288" t="s">
        <v>106</v>
      </c>
      <c r="M288" s="78">
        <v>6.3799999999999996E-2</v>
      </c>
      <c r="N288" s="78">
        <v>6.6199999999999995E-2</v>
      </c>
      <c r="O288" s="77">
        <v>27276.25</v>
      </c>
      <c r="P288" s="77">
        <v>98.030451904129521</v>
      </c>
      <c r="Q288" s="77">
        <v>0</v>
      </c>
      <c r="R288" s="77">
        <v>102.91853084823801</v>
      </c>
      <c r="S288" s="78">
        <v>0</v>
      </c>
      <c r="T288" s="78">
        <f t="shared" si="8"/>
        <v>5.5344236617372135E-4</v>
      </c>
      <c r="U288" s="78">
        <f>R288/'סכום נכסי הקרן'!$C$42</f>
        <v>2.2238972318979359E-4</v>
      </c>
    </row>
    <row r="289" spans="2:21">
      <c r="B289" t="s">
        <v>993</v>
      </c>
      <c r="C289" t="s">
        <v>994</v>
      </c>
      <c r="D289" t="s">
        <v>123</v>
      </c>
      <c r="E289" t="s">
        <v>912</v>
      </c>
      <c r="F289"/>
      <c r="G289" t="s">
        <v>963</v>
      </c>
      <c r="H289" t="s">
        <v>916</v>
      </c>
      <c r="I289" t="s">
        <v>210</v>
      </c>
      <c r="J289"/>
      <c r="K289" s="77">
        <v>3.46</v>
      </c>
      <c r="L289" t="s">
        <v>106</v>
      </c>
      <c r="M289" s="78">
        <v>8.1299999999999997E-2</v>
      </c>
      <c r="N289" s="78">
        <v>8.1600000000000006E-2</v>
      </c>
      <c r="O289" s="77">
        <v>64943.46</v>
      </c>
      <c r="P289" s="77">
        <v>100.72102772965908</v>
      </c>
      <c r="Q289" s="77">
        <v>0</v>
      </c>
      <c r="R289" s="77">
        <v>251.769711647165</v>
      </c>
      <c r="S289" s="78">
        <v>0</v>
      </c>
      <c r="T289" s="78">
        <f t="shared" si="8"/>
        <v>1.3538866499207133E-3</v>
      </c>
      <c r="U289" s="78">
        <f>R289/'סכום נכסי הקרן'!$C$42</f>
        <v>5.4403221673801952E-4</v>
      </c>
    </row>
    <row r="290" spans="2:21">
      <c r="B290" t="s">
        <v>995</v>
      </c>
      <c r="C290" t="s">
        <v>996</v>
      </c>
      <c r="D290" t="s">
        <v>123</v>
      </c>
      <c r="E290" t="s">
        <v>912</v>
      </c>
      <c r="F290"/>
      <c r="G290" t="s">
        <v>963</v>
      </c>
      <c r="H290" t="s">
        <v>923</v>
      </c>
      <c r="I290" t="s">
        <v>210</v>
      </c>
      <c r="J290"/>
      <c r="K290" s="77">
        <v>4.2</v>
      </c>
      <c r="L290" t="s">
        <v>110</v>
      </c>
      <c r="M290" s="78">
        <v>7.2499999999999995E-2</v>
      </c>
      <c r="N290" s="78">
        <v>7.5999999999999998E-2</v>
      </c>
      <c r="O290" s="77">
        <v>115924.08</v>
      </c>
      <c r="P290" s="77">
        <v>97.695694437255838</v>
      </c>
      <c r="Q290" s="77">
        <v>0</v>
      </c>
      <c r="R290" s="77">
        <v>459.52337791512002</v>
      </c>
      <c r="S290" s="78">
        <v>1E-4</v>
      </c>
      <c r="T290" s="78">
        <f t="shared" si="8"/>
        <v>2.4710778854830423E-3</v>
      </c>
      <c r="U290" s="78">
        <f>R290/'סכום נכסי הקרן'!$C$42</f>
        <v>9.92953124879668E-4</v>
      </c>
    </row>
    <row r="291" spans="2:21">
      <c r="B291" t="s">
        <v>997</v>
      </c>
      <c r="C291" t="s">
        <v>998</v>
      </c>
      <c r="D291" t="s">
        <v>123</v>
      </c>
      <c r="E291" t="s">
        <v>912</v>
      </c>
      <c r="F291"/>
      <c r="G291" t="s">
        <v>963</v>
      </c>
      <c r="H291" t="s">
        <v>923</v>
      </c>
      <c r="I291" t="s">
        <v>210</v>
      </c>
      <c r="J291"/>
      <c r="K291" s="77">
        <v>7</v>
      </c>
      <c r="L291" t="s">
        <v>106</v>
      </c>
      <c r="M291" s="78">
        <v>7.1199999999999999E-2</v>
      </c>
      <c r="N291" s="78">
        <v>7.6600000000000001E-2</v>
      </c>
      <c r="O291" s="77">
        <v>64943.46</v>
      </c>
      <c r="P291" s="77">
        <v>97.467525002209541</v>
      </c>
      <c r="Q291" s="77">
        <v>0</v>
      </c>
      <c r="R291" s="77">
        <v>243.637016201167</v>
      </c>
      <c r="S291" s="78">
        <v>0</v>
      </c>
      <c r="T291" s="78">
        <f t="shared" si="8"/>
        <v>1.310153240845525E-3</v>
      </c>
      <c r="U291" s="78">
        <f>R291/'סכום נכסי הקרן'!$C$42</f>
        <v>5.2645882277178272E-4</v>
      </c>
    </row>
    <row r="292" spans="2:21">
      <c r="B292" t="s">
        <v>999</v>
      </c>
      <c r="C292" t="s">
        <v>1000</v>
      </c>
      <c r="D292" t="s">
        <v>123</v>
      </c>
      <c r="E292" t="s">
        <v>912</v>
      </c>
      <c r="F292"/>
      <c r="G292" t="s">
        <v>988</v>
      </c>
      <c r="H292" t="s">
        <v>923</v>
      </c>
      <c r="I292" t="s">
        <v>210</v>
      </c>
      <c r="J292"/>
      <c r="K292" s="77">
        <v>3.05</v>
      </c>
      <c r="L292" t="s">
        <v>106</v>
      </c>
      <c r="M292" s="78">
        <v>2.63E-2</v>
      </c>
      <c r="N292" s="78">
        <v>7.4999999999999997E-2</v>
      </c>
      <c r="O292" s="77">
        <v>82332.070000000007</v>
      </c>
      <c r="P292" s="77">
        <v>86.686041726510865</v>
      </c>
      <c r="Q292" s="77">
        <v>0</v>
      </c>
      <c r="R292" s="77">
        <v>274.70471792227102</v>
      </c>
      <c r="S292" s="78">
        <v>1E-4</v>
      </c>
      <c r="T292" s="78">
        <f t="shared" si="8"/>
        <v>1.4772191930156105E-3</v>
      </c>
      <c r="U292" s="78">
        <f>R292/'סכום נכסי הקרן'!$C$42</f>
        <v>5.9359092744676583E-4</v>
      </c>
    </row>
    <row r="293" spans="2:21">
      <c r="B293" t="s">
        <v>1001</v>
      </c>
      <c r="C293" t="s">
        <v>1002</v>
      </c>
      <c r="D293" t="s">
        <v>123</v>
      </c>
      <c r="E293" t="s">
        <v>912</v>
      </c>
      <c r="F293"/>
      <c r="G293" t="s">
        <v>988</v>
      </c>
      <c r="H293" t="s">
        <v>923</v>
      </c>
      <c r="I293" t="s">
        <v>210</v>
      </c>
      <c r="J293"/>
      <c r="K293" s="77">
        <v>1.89</v>
      </c>
      <c r="L293" t="s">
        <v>106</v>
      </c>
      <c r="M293" s="78">
        <v>7.0499999999999993E-2</v>
      </c>
      <c r="N293" s="78">
        <v>7.0699999999999999E-2</v>
      </c>
      <c r="O293" s="77">
        <v>32471.73</v>
      </c>
      <c r="P293" s="77">
        <v>103.55541655772575</v>
      </c>
      <c r="Q293" s="77">
        <v>0</v>
      </c>
      <c r="R293" s="77">
        <v>129.42737953498499</v>
      </c>
      <c r="S293" s="78">
        <v>0</v>
      </c>
      <c r="T293" s="78">
        <f t="shared" si="8"/>
        <v>6.9599317622529694E-4</v>
      </c>
      <c r="U293" s="78">
        <f>R293/'סכום נכסי הקרן'!$C$42</f>
        <v>2.7967090931767263E-4</v>
      </c>
    </row>
    <row r="294" spans="2:21">
      <c r="B294" t="s">
        <v>1003</v>
      </c>
      <c r="C294" t="s">
        <v>1004</v>
      </c>
      <c r="D294" t="s">
        <v>123</v>
      </c>
      <c r="E294" t="s">
        <v>912</v>
      </c>
      <c r="F294"/>
      <c r="G294" t="s">
        <v>930</v>
      </c>
      <c r="H294" t="s">
        <v>923</v>
      </c>
      <c r="I294" t="s">
        <v>2044</v>
      </c>
      <c r="J294"/>
      <c r="K294" s="77">
        <v>3.4</v>
      </c>
      <c r="L294" t="s">
        <v>106</v>
      </c>
      <c r="M294" s="78">
        <v>5.5E-2</v>
      </c>
      <c r="N294" s="78">
        <v>9.5399999999999999E-2</v>
      </c>
      <c r="O294" s="77">
        <v>22730.21</v>
      </c>
      <c r="P294" s="77">
        <v>88.255277861489176</v>
      </c>
      <c r="Q294" s="77">
        <v>0</v>
      </c>
      <c r="R294" s="77">
        <v>77.213287866906001</v>
      </c>
      <c r="S294" s="78">
        <v>0</v>
      </c>
      <c r="T294" s="78">
        <f t="shared" si="8"/>
        <v>4.1521292992538624E-4</v>
      </c>
      <c r="U294" s="78">
        <f>R294/'סכום נכסי הקרן'!$C$42</f>
        <v>1.6684499451916781E-4</v>
      </c>
    </row>
    <row r="295" spans="2:21">
      <c r="B295" t="s">
        <v>1005</v>
      </c>
      <c r="C295" t="s">
        <v>1006</v>
      </c>
      <c r="D295" t="s">
        <v>123</v>
      </c>
      <c r="E295" t="s">
        <v>912</v>
      </c>
      <c r="F295"/>
      <c r="G295" t="s">
        <v>930</v>
      </c>
      <c r="H295" t="s">
        <v>923</v>
      </c>
      <c r="I295" t="s">
        <v>2044</v>
      </c>
      <c r="J295"/>
      <c r="K295" s="77">
        <v>2.98</v>
      </c>
      <c r="L295" t="s">
        <v>106</v>
      </c>
      <c r="M295" s="78">
        <v>0.06</v>
      </c>
      <c r="N295" s="78">
        <v>9.0700000000000003E-2</v>
      </c>
      <c r="O295" s="77">
        <v>102318.42</v>
      </c>
      <c r="P295" s="77">
        <v>92.206876739105184</v>
      </c>
      <c r="Q295" s="77">
        <v>0</v>
      </c>
      <c r="R295" s="77">
        <v>363.13244011216898</v>
      </c>
      <c r="S295" s="78">
        <v>1E-4</v>
      </c>
      <c r="T295" s="78">
        <f t="shared" si="8"/>
        <v>1.9527375219382729E-3</v>
      </c>
      <c r="U295" s="78">
        <f>R295/'סכום נכסי הקרן'!$C$42</f>
        <v>7.8466843795955857E-4</v>
      </c>
    </row>
    <row r="296" spans="2:21">
      <c r="B296" t="s">
        <v>1007</v>
      </c>
      <c r="C296" t="s">
        <v>1008</v>
      </c>
      <c r="D296" t="s">
        <v>123</v>
      </c>
      <c r="E296" t="s">
        <v>912</v>
      </c>
      <c r="F296"/>
      <c r="G296" t="s">
        <v>1009</v>
      </c>
      <c r="H296" t="s">
        <v>923</v>
      </c>
      <c r="I296" t="s">
        <v>2044</v>
      </c>
      <c r="J296"/>
      <c r="K296" s="77">
        <v>6.14</v>
      </c>
      <c r="L296" t="s">
        <v>110</v>
      </c>
      <c r="M296" s="78">
        <v>6.6299999999999998E-2</v>
      </c>
      <c r="N296" s="78">
        <v>6.4799999999999996E-2</v>
      </c>
      <c r="O296" s="77">
        <v>129886.92</v>
      </c>
      <c r="P296" s="77">
        <v>101.65115071910243</v>
      </c>
      <c r="Q296" s="77">
        <v>0</v>
      </c>
      <c r="R296" s="77">
        <v>535.71800931118196</v>
      </c>
      <c r="S296" s="78">
        <v>2.0000000000000001E-4</v>
      </c>
      <c r="T296" s="78">
        <f t="shared" si="8"/>
        <v>2.8808130103630627E-3</v>
      </c>
      <c r="U296" s="78">
        <f>R296/'סכום נכסי הקרן'!$C$42</f>
        <v>1.1575969732232211E-3</v>
      </c>
    </row>
    <row r="297" spans="2:21">
      <c r="B297" t="s">
        <v>1010</v>
      </c>
      <c r="C297" t="s">
        <v>1011</v>
      </c>
      <c r="D297" t="s">
        <v>123</v>
      </c>
      <c r="E297" t="s">
        <v>912</v>
      </c>
      <c r="F297"/>
      <c r="G297" t="s">
        <v>988</v>
      </c>
      <c r="H297" t="s">
        <v>923</v>
      </c>
      <c r="I297" t="s">
        <v>2044</v>
      </c>
      <c r="J297"/>
      <c r="K297" s="77">
        <v>1.33</v>
      </c>
      <c r="L297" t="s">
        <v>106</v>
      </c>
      <c r="M297" s="78">
        <v>4.2500000000000003E-2</v>
      </c>
      <c r="N297" s="78">
        <v>7.6200000000000004E-2</v>
      </c>
      <c r="O297" s="77">
        <v>71437.81</v>
      </c>
      <c r="P297" s="77">
        <v>96.071444395062016</v>
      </c>
      <c r="Q297" s="77">
        <v>0</v>
      </c>
      <c r="R297" s="77">
        <v>264.16201192220899</v>
      </c>
      <c r="S297" s="78">
        <v>2.0000000000000001E-4</v>
      </c>
      <c r="T297" s="78">
        <f t="shared" si="8"/>
        <v>1.4205259998028928E-3</v>
      </c>
      <c r="U297" s="78">
        <f>R297/'סכום נכסי הקרן'!$C$42</f>
        <v>5.7080990395467514E-4</v>
      </c>
    </row>
    <row r="298" spans="2:21">
      <c r="B298" t="s">
        <v>1012</v>
      </c>
      <c r="C298" t="s">
        <v>1013</v>
      </c>
      <c r="D298" t="s">
        <v>123</v>
      </c>
      <c r="E298" t="s">
        <v>912</v>
      </c>
      <c r="F298"/>
      <c r="G298" t="s">
        <v>988</v>
      </c>
      <c r="H298" t="s">
        <v>923</v>
      </c>
      <c r="I298" t="s">
        <v>2044</v>
      </c>
      <c r="J298"/>
      <c r="K298" s="77">
        <v>4.5599999999999996</v>
      </c>
      <c r="L298" t="s">
        <v>106</v>
      </c>
      <c r="M298" s="78">
        <v>3.1300000000000001E-2</v>
      </c>
      <c r="N298" s="78">
        <v>7.6600000000000001E-2</v>
      </c>
      <c r="O298" s="77">
        <v>32471.73</v>
      </c>
      <c r="P298" s="77">
        <v>82.596972193350794</v>
      </c>
      <c r="Q298" s="77">
        <v>0</v>
      </c>
      <c r="R298" s="77">
        <v>103.23274265958101</v>
      </c>
      <c r="S298" s="78">
        <v>0</v>
      </c>
      <c r="T298" s="78">
        <f t="shared" si="8"/>
        <v>5.551320339810265E-4</v>
      </c>
      <c r="U298" s="78">
        <f>R298/'סכום נכסי הקרן'!$C$42</f>
        <v>2.2306868233516435E-4</v>
      </c>
    </row>
    <row r="299" spans="2:21">
      <c r="B299" t="s">
        <v>1014</v>
      </c>
      <c r="C299" t="s">
        <v>1015</v>
      </c>
      <c r="D299" t="s">
        <v>123</v>
      </c>
      <c r="E299" t="s">
        <v>912</v>
      </c>
      <c r="F299"/>
      <c r="G299" t="s">
        <v>1009</v>
      </c>
      <c r="H299" t="s">
        <v>923</v>
      </c>
      <c r="I299" t="s">
        <v>210</v>
      </c>
      <c r="J299"/>
      <c r="K299" s="77">
        <v>4.3600000000000003</v>
      </c>
      <c r="L299" t="s">
        <v>110</v>
      </c>
      <c r="M299" s="78">
        <v>4.8800000000000003E-2</v>
      </c>
      <c r="N299" s="78">
        <v>5.5500000000000001E-2</v>
      </c>
      <c r="O299" s="77">
        <v>88972.54</v>
      </c>
      <c r="P299" s="77">
        <v>96.77615066761048</v>
      </c>
      <c r="Q299" s="77">
        <v>0</v>
      </c>
      <c r="R299" s="77">
        <v>349.367788916184</v>
      </c>
      <c r="S299" s="78">
        <v>1E-4</v>
      </c>
      <c r="T299" s="78">
        <f t="shared" si="8"/>
        <v>1.8787183820936208E-3</v>
      </c>
      <c r="U299" s="78">
        <f>R299/'סכום נכסי הקרן'!$C$42</f>
        <v>7.5492533004643608E-4</v>
      </c>
    </row>
    <row r="300" spans="2:21">
      <c r="B300" t="s">
        <v>1016</v>
      </c>
      <c r="C300" t="s">
        <v>1017</v>
      </c>
      <c r="D300" t="s">
        <v>123</v>
      </c>
      <c r="E300" t="s">
        <v>912</v>
      </c>
      <c r="F300"/>
      <c r="G300" t="s">
        <v>1018</v>
      </c>
      <c r="H300" t="s">
        <v>923</v>
      </c>
      <c r="I300" t="s">
        <v>210</v>
      </c>
      <c r="J300"/>
      <c r="K300" s="77">
        <v>7.31</v>
      </c>
      <c r="L300" t="s">
        <v>106</v>
      </c>
      <c r="M300" s="78">
        <v>5.8999999999999997E-2</v>
      </c>
      <c r="N300" s="78">
        <v>6.6400000000000001E-2</v>
      </c>
      <c r="O300" s="77">
        <v>90920.84</v>
      </c>
      <c r="P300" s="77">
        <v>94.923499981302527</v>
      </c>
      <c r="Q300" s="77">
        <v>0</v>
      </c>
      <c r="R300" s="77">
        <v>332.18888238699998</v>
      </c>
      <c r="S300" s="78">
        <v>2.0000000000000001E-4</v>
      </c>
      <c r="T300" s="78">
        <f t="shared" si="8"/>
        <v>1.7863391516534928E-3</v>
      </c>
      <c r="U300" s="78">
        <f>R300/'סכום נכסי הקרן'!$C$42</f>
        <v>7.1780458768603368E-4</v>
      </c>
    </row>
    <row r="301" spans="2:21">
      <c r="B301" t="s">
        <v>1019</v>
      </c>
      <c r="C301" t="s">
        <v>1020</v>
      </c>
      <c r="D301" t="s">
        <v>123</v>
      </c>
      <c r="E301" t="s">
        <v>912</v>
      </c>
      <c r="F301"/>
      <c r="G301" t="s">
        <v>1021</v>
      </c>
      <c r="H301" t="s">
        <v>923</v>
      </c>
      <c r="I301" t="s">
        <v>210</v>
      </c>
      <c r="J301"/>
      <c r="K301" s="77">
        <v>6.86</v>
      </c>
      <c r="L301" t="s">
        <v>106</v>
      </c>
      <c r="M301" s="78">
        <v>3.15E-2</v>
      </c>
      <c r="N301" s="78">
        <v>7.1900000000000006E-2</v>
      </c>
      <c r="O301" s="77">
        <v>64943.46</v>
      </c>
      <c r="P301" s="77">
        <v>76.969250002694565</v>
      </c>
      <c r="Q301" s="77">
        <v>0</v>
      </c>
      <c r="R301" s="77">
        <v>192.39801574394201</v>
      </c>
      <c r="S301" s="78">
        <v>1E-4</v>
      </c>
      <c r="T301" s="78">
        <f t="shared" si="8"/>
        <v>1.0346165282661452E-3</v>
      </c>
      <c r="U301" s="78">
        <f>R301/'סכום נכסי הקרן'!$C$42</f>
        <v>4.157399169120897E-4</v>
      </c>
    </row>
    <row r="302" spans="2:21">
      <c r="B302" t="s">
        <v>1022</v>
      </c>
      <c r="C302" t="s">
        <v>1023</v>
      </c>
      <c r="D302" t="s">
        <v>123</v>
      </c>
      <c r="E302" t="s">
        <v>912</v>
      </c>
      <c r="F302"/>
      <c r="G302" t="s">
        <v>1024</v>
      </c>
      <c r="H302" t="s">
        <v>923</v>
      </c>
      <c r="I302" t="s">
        <v>2044</v>
      </c>
      <c r="J302"/>
      <c r="K302" s="77">
        <v>7.21</v>
      </c>
      <c r="L302" t="s">
        <v>106</v>
      </c>
      <c r="M302" s="78">
        <v>6.25E-2</v>
      </c>
      <c r="N302" s="78">
        <v>6.7400000000000002E-2</v>
      </c>
      <c r="O302" s="77">
        <v>81179.33</v>
      </c>
      <c r="P302" s="77">
        <v>98.218777806862846</v>
      </c>
      <c r="Q302" s="77">
        <v>0</v>
      </c>
      <c r="R302" s="77">
        <v>306.89364782177199</v>
      </c>
      <c r="S302" s="78">
        <v>1E-4</v>
      </c>
      <c r="T302" s="78">
        <f t="shared" si="8"/>
        <v>1.6503145275618173E-3</v>
      </c>
      <c r="U302" s="78">
        <f>R302/'סכום נכסי הקרן'!$C$42</f>
        <v>6.6314581859344842E-4</v>
      </c>
    </row>
    <row r="303" spans="2:21">
      <c r="B303" t="s">
        <v>1025</v>
      </c>
      <c r="C303" t="s">
        <v>1026</v>
      </c>
      <c r="D303" t="s">
        <v>123</v>
      </c>
      <c r="E303" t="s">
        <v>912</v>
      </c>
      <c r="F303"/>
      <c r="G303" t="s">
        <v>975</v>
      </c>
      <c r="H303" t="s">
        <v>923</v>
      </c>
      <c r="I303" t="s">
        <v>2044</v>
      </c>
      <c r="J303"/>
      <c r="K303" s="77">
        <v>4.37</v>
      </c>
      <c r="L303" t="s">
        <v>106</v>
      </c>
      <c r="M303" s="78">
        <v>4.4999999999999998E-2</v>
      </c>
      <c r="N303" s="78">
        <v>6.9800000000000001E-2</v>
      </c>
      <c r="O303" s="77">
        <v>97925</v>
      </c>
      <c r="P303" s="77">
        <v>90.378500025529746</v>
      </c>
      <c r="Q303" s="77">
        <v>0</v>
      </c>
      <c r="R303" s="77">
        <v>340.64860953135002</v>
      </c>
      <c r="S303" s="78">
        <v>2.0000000000000001E-4</v>
      </c>
      <c r="T303" s="78">
        <f t="shared" si="8"/>
        <v>1.8318311672250822E-3</v>
      </c>
      <c r="U303" s="78">
        <f>R303/'סכום נכסי הקרן'!$C$42</f>
        <v>7.3608464242823953E-4</v>
      </c>
    </row>
    <row r="304" spans="2:21">
      <c r="B304" t="s">
        <v>1027</v>
      </c>
      <c r="C304" t="s">
        <v>1028</v>
      </c>
      <c r="D304" t="s">
        <v>123</v>
      </c>
      <c r="E304" t="s">
        <v>912</v>
      </c>
      <c r="F304"/>
      <c r="G304" t="s">
        <v>930</v>
      </c>
      <c r="H304" t="s">
        <v>923</v>
      </c>
      <c r="I304" t="s">
        <v>2044</v>
      </c>
      <c r="J304"/>
      <c r="K304" s="77">
        <v>6.93</v>
      </c>
      <c r="L304" t="s">
        <v>106</v>
      </c>
      <c r="M304" s="78">
        <v>0.04</v>
      </c>
      <c r="N304" s="78">
        <v>6.5500000000000003E-2</v>
      </c>
      <c r="O304" s="77">
        <v>48707.6</v>
      </c>
      <c r="P304" s="77">
        <v>84.485111202358567</v>
      </c>
      <c r="Q304" s="77">
        <v>0</v>
      </c>
      <c r="R304" s="77">
        <v>158.38892892237601</v>
      </c>
      <c r="S304" s="78">
        <v>0</v>
      </c>
      <c r="T304" s="78">
        <f t="shared" si="8"/>
        <v>8.5173333583416487E-4</v>
      </c>
      <c r="U304" s="78">
        <f>R304/'סכום נכסי הקרן'!$C$42</f>
        <v>3.4225197123456739E-4</v>
      </c>
    </row>
    <row r="305" spans="2:21">
      <c r="B305" t="s">
        <v>1029</v>
      </c>
      <c r="C305" t="s">
        <v>1030</v>
      </c>
      <c r="D305" t="s">
        <v>123</v>
      </c>
      <c r="E305" t="s">
        <v>912</v>
      </c>
      <c r="F305"/>
      <c r="G305" t="s">
        <v>930</v>
      </c>
      <c r="H305" t="s">
        <v>923</v>
      </c>
      <c r="I305" t="s">
        <v>2044</v>
      </c>
      <c r="J305"/>
      <c r="K305" s="77">
        <v>2.95</v>
      </c>
      <c r="L305" t="s">
        <v>106</v>
      </c>
      <c r="M305" s="78">
        <v>6.88E-2</v>
      </c>
      <c r="N305" s="78">
        <v>6.8400000000000002E-2</v>
      </c>
      <c r="O305" s="77">
        <v>81179.33</v>
      </c>
      <c r="P305" s="77">
        <v>101.33809724125594</v>
      </c>
      <c r="Q305" s="77">
        <v>0</v>
      </c>
      <c r="R305" s="77">
        <v>316.64024965614499</v>
      </c>
      <c r="S305" s="78">
        <v>1E-4</v>
      </c>
      <c r="T305" s="78">
        <f t="shared" si="8"/>
        <v>1.7027266863529557E-3</v>
      </c>
      <c r="U305" s="78">
        <f>R305/'סכום נכסי הקרן'!$C$42</f>
        <v>6.8420659420035616E-4</v>
      </c>
    </row>
    <row r="306" spans="2:21">
      <c r="B306" t="s">
        <v>1031</v>
      </c>
      <c r="C306" t="s">
        <v>1032</v>
      </c>
      <c r="D306" t="s">
        <v>123</v>
      </c>
      <c r="E306" t="s">
        <v>912</v>
      </c>
      <c r="F306"/>
      <c r="G306" t="s">
        <v>983</v>
      </c>
      <c r="H306" t="s">
        <v>923</v>
      </c>
      <c r="I306" t="s">
        <v>2044</v>
      </c>
      <c r="J306"/>
      <c r="K306" s="77">
        <v>4.25</v>
      </c>
      <c r="L306" t="s">
        <v>106</v>
      </c>
      <c r="M306" s="78">
        <v>7.0499999999999993E-2</v>
      </c>
      <c r="N306" s="78">
        <v>7.0599999999999996E-2</v>
      </c>
      <c r="O306" s="77">
        <v>9741.52</v>
      </c>
      <c r="P306" s="77">
        <v>100.07035635506574</v>
      </c>
      <c r="Q306" s="77">
        <v>0</v>
      </c>
      <c r="R306" s="77">
        <v>37.521490673061599</v>
      </c>
      <c r="S306" s="78">
        <v>0</v>
      </c>
      <c r="T306" s="78">
        <f t="shared" si="8"/>
        <v>2.0177107474537905E-4</v>
      </c>
      <c r="U306" s="78">
        <f>R306/'סכום נכסי הקרן'!$C$42</f>
        <v>8.1077662649062666E-5</v>
      </c>
    </row>
    <row r="307" spans="2:21">
      <c r="B307" t="s">
        <v>1033</v>
      </c>
      <c r="C307" t="s">
        <v>1034</v>
      </c>
      <c r="D307" t="s">
        <v>123</v>
      </c>
      <c r="E307" t="s">
        <v>912</v>
      </c>
      <c r="F307"/>
      <c r="G307" t="s">
        <v>963</v>
      </c>
      <c r="H307" t="s">
        <v>923</v>
      </c>
      <c r="I307" t="s">
        <v>210</v>
      </c>
      <c r="J307"/>
      <c r="K307" s="77">
        <v>3.76</v>
      </c>
      <c r="L307" t="s">
        <v>113</v>
      </c>
      <c r="M307" s="78">
        <v>7.4200000000000002E-2</v>
      </c>
      <c r="N307" s="78">
        <v>7.5800000000000006E-2</v>
      </c>
      <c r="O307" s="77">
        <v>110403.88</v>
      </c>
      <c r="P307" s="77">
        <v>101.21023009988414</v>
      </c>
      <c r="Q307" s="77">
        <v>0</v>
      </c>
      <c r="R307" s="77">
        <v>525.211620646136</v>
      </c>
      <c r="S307" s="78">
        <v>2.0000000000000001E-4</v>
      </c>
      <c r="T307" s="78">
        <f t="shared" si="8"/>
        <v>2.8243151129018363E-3</v>
      </c>
      <c r="U307" s="78">
        <f>R307/'סכום נכסי הקרן'!$C$42</f>
        <v>1.1348944254149032E-3</v>
      </c>
    </row>
    <row r="308" spans="2:21">
      <c r="B308" t="s">
        <v>1035</v>
      </c>
      <c r="C308" t="s">
        <v>1036</v>
      </c>
      <c r="D308" t="s">
        <v>123</v>
      </c>
      <c r="E308" t="s">
        <v>912</v>
      </c>
      <c r="F308"/>
      <c r="G308" t="s">
        <v>960</v>
      </c>
      <c r="H308" t="s">
        <v>923</v>
      </c>
      <c r="I308" t="s">
        <v>210</v>
      </c>
      <c r="J308"/>
      <c r="K308" s="77">
        <v>3.1</v>
      </c>
      <c r="L308" t="s">
        <v>106</v>
      </c>
      <c r="M308" s="78">
        <v>4.7E-2</v>
      </c>
      <c r="N308" s="78">
        <v>7.7399999999999997E-2</v>
      </c>
      <c r="O308" s="77">
        <v>61696.29</v>
      </c>
      <c r="P308" s="77">
        <v>91.355777825052243</v>
      </c>
      <c r="Q308" s="77">
        <v>0</v>
      </c>
      <c r="R308" s="77">
        <v>216.941670506376</v>
      </c>
      <c r="S308" s="78">
        <v>1E-4</v>
      </c>
      <c r="T308" s="78">
        <f t="shared" si="8"/>
        <v>1.1665995468179975E-3</v>
      </c>
      <c r="U308" s="78">
        <f>R308/'סכום נכסי הקרן'!$C$42</f>
        <v>4.687746478171802E-4</v>
      </c>
    </row>
    <row r="309" spans="2:21">
      <c r="B309" t="s">
        <v>1037</v>
      </c>
      <c r="C309" t="s">
        <v>1038</v>
      </c>
      <c r="D309" t="s">
        <v>123</v>
      </c>
      <c r="E309" t="s">
        <v>912</v>
      </c>
      <c r="F309"/>
      <c r="G309" t="s">
        <v>988</v>
      </c>
      <c r="H309" t="s">
        <v>923</v>
      </c>
      <c r="I309" t="s">
        <v>210</v>
      </c>
      <c r="J309"/>
      <c r="K309" s="77">
        <v>3.91</v>
      </c>
      <c r="L309" t="s">
        <v>106</v>
      </c>
      <c r="M309" s="78">
        <v>7.9500000000000001E-2</v>
      </c>
      <c r="N309" s="78">
        <v>8.1799999999999998E-2</v>
      </c>
      <c r="O309" s="77">
        <v>48707.6</v>
      </c>
      <c r="P309" s="77">
        <v>101.18391667008845</v>
      </c>
      <c r="Q309" s="77">
        <v>0</v>
      </c>
      <c r="R309" s="77">
        <v>189.695106717204</v>
      </c>
      <c r="S309" s="78">
        <v>1E-4</v>
      </c>
      <c r="T309" s="78">
        <f t="shared" si="8"/>
        <v>1.0200816883788946E-3</v>
      </c>
      <c r="U309" s="78">
        <f>R309/'סכום נכסי הקרן'!$C$42</f>
        <v>4.0989938279924047E-4</v>
      </c>
    </row>
    <row r="310" spans="2:21">
      <c r="B310" t="s">
        <v>1039</v>
      </c>
      <c r="C310" t="s">
        <v>1040</v>
      </c>
      <c r="D310" t="s">
        <v>123</v>
      </c>
      <c r="E310" t="s">
        <v>912</v>
      </c>
      <c r="F310"/>
      <c r="G310" t="s">
        <v>963</v>
      </c>
      <c r="H310" t="s">
        <v>1041</v>
      </c>
      <c r="I310" t="s">
        <v>314</v>
      </c>
      <c r="J310"/>
      <c r="K310" s="77">
        <v>3.29</v>
      </c>
      <c r="L310" t="s">
        <v>106</v>
      </c>
      <c r="M310" s="78">
        <v>6.88E-2</v>
      </c>
      <c r="N310" s="78">
        <v>8.5599999999999996E-2</v>
      </c>
      <c r="O310" s="77">
        <v>35069.47</v>
      </c>
      <c r="P310" s="77">
        <v>96.035205544879915</v>
      </c>
      <c r="Q310" s="77">
        <v>0</v>
      </c>
      <c r="R310" s="77">
        <v>129.630615714702</v>
      </c>
      <c r="S310" s="78">
        <v>1E-4</v>
      </c>
      <c r="T310" s="78">
        <f t="shared" si="8"/>
        <v>6.9708607476618801E-4</v>
      </c>
      <c r="U310" s="78">
        <f>R310/'סכום נכסי הקרן'!$C$42</f>
        <v>2.8011006869331577E-4</v>
      </c>
    </row>
    <row r="311" spans="2:21">
      <c r="B311" t="s">
        <v>1042</v>
      </c>
      <c r="C311" t="s">
        <v>1043</v>
      </c>
      <c r="D311" t="s">
        <v>123</v>
      </c>
      <c r="E311" t="s">
        <v>912</v>
      </c>
      <c r="F311"/>
      <c r="G311" t="s">
        <v>942</v>
      </c>
      <c r="H311" t="s">
        <v>923</v>
      </c>
      <c r="I311" t="s">
        <v>2044</v>
      </c>
      <c r="J311"/>
      <c r="K311" s="77">
        <v>1.81</v>
      </c>
      <c r="L311" t="s">
        <v>106</v>
      </c>
      <c r="M311" s="78">
        <v>5.7500000000000002E-2</v>
      </c>
      <c r="N311" s="78">
        <v>7.9100000000000004E-2</v>
      </c>
      <c r="O311" s="77">
        <v>27519.79</v>
      </c>
      <c r="P311" s="77">
        <v>96.631805386233438</v>
      </c>
      <c r="Q311" s="77">
        <v>0</v>
      </c>
      <c r="R311" s="77">
        <v>102.35595630476</v>
      </c>
      <c r="S311" s="78">
        <v>0</v>
      </c>
      <c r="T311" s="78">
        <f t="shared" si="8"/>
        <v>5.5041713268150715E-4</v>
      </c>
      <c r="U311" s="78">
        <f>R311/'סכום נכסי הקרן'!$C$42</f>
        <v>2.2117409374030033E-4</v>
      </c>
    </row>
    <row r="312" spans="2:21">
      <c r="B312" t="s">
        <v>1045</v>
      </c>
      <c r="C312" t="s">
        <v>1046</v>
      </c>
      <c r="D312" t="s">
        <v>123</v>
      </c>
      <c r="E312" t="s">
        <v>912</v>
      </c>
      <c r="F312"/>
      <c r="G312" t="s">
        <v>1009</v>
      </c>
      <c r="H312" t="s">
        <v>923</v>
      </c>
      <c r="I312" t="s">
        <v>210</v>
      </c>
      <c r="J312"/>
      <c r="K312" s="77">
        <v>3.95</v>
      </c>
      <c r="L312" t="s">
        <v>110</v>
      </c>
      <c r="M312" s="78">
        <v>0.04</v>
      </c>
      <c r="N312" s="78">
        <v>6.0100000000000001E-2</v>
      </c>
      <c r="O312" s="77">
        <v>77932.149999999994</v>
      </c>
      <c r="P312" s="77">
        <v>93.552444494345409</v>
      </c>
      <c r="Q312" s="77">
        <v>0</v>
      </c>
      <c r="R312" s="77">
        <v>295.82190279189001</v>
      </c>
      <c r="S312" s="78">
        <v>1E-4</v>
      </c>
      <c r="T312" s="78">
        <f t="shared" si="8"/>
        <v>1.5907764374189874E-3</v>
      </c>
      <c r="U312" s="78">
        <f>R312/'סכום נכסי הקרן'!$C$42</f>
        <v>6.3922163028518151E-4</v>
      </c>
    </row>
    <row r="313" spans="2:21">
      <c r="B313" t="s">
        <v>1047</v>
      </c>
      <c r="C313" t="s">
        <v>1048</v>
      </c>
      <c r="D313" t="s">
        <v>123</v>
      </c>
      <c r="E313" t="s">
        <v>912</v>
      </c>
      <c r="F313"/>
      <c r="G313" t="s">
        <v>1049</v>
      </c>
      <c r="H313" t="s">
        <v>923</v>
      </c>
      <c r="I313" t="s">
        <v>210</v>
      </c>
      <c r="J313"/>
      <c r="K313" s="77">
        <v>3.74</v>
      </c>
      <c r="L313" t="s">
        <v>110</v>
      </c>
      <c r="M313" s="78">
        <v>4.6300000000000001E-2</v>
      </c>
      <c r="N313" s="78">
        <v>5.7099999999999998E-2</v>
      </c>
      <c r="O313" s="77">
        <v>66567.05</v>
      </c>
      <c r="P313" s="77">
        <v>100.28508985000856</v>
      </c>
      <c r="Q313" s="77">
        <v>0</v>
      </c>
      <c r="R313" s="77">
        <v>270.86582110142302</v>
      </c>
      <c r="S313" s="78">
        <v>1E-4</v>
      </c>
      <c r="T313" s="78">
        <f t="shared" si="8"/>
        <v>1.4565756012103622E-3</v>
      </c>
      <c r="U313" s="78">
        <f>R313/'סכום נכסי הקרן'!$C$42</f>
        <v>5.85295713802476E-4</v>
      </c>
    </row>
    <row r="314" spans="2:21">
      <c r="B314" t="s">
        <v>1050</v>
      </c>
      <c r="C314" t="s">
        <v>1051</v>
      </c>
      <c r="D314" t="s">
        <v>123</v>
      </c>
      <c r="E314" t="s">
        <v>912</v>
      </c>
      <c r="F314"/>
      <c r="G314" t="s">
        <v>983</v>
      </c>
      <c r="H314" t="s">
        <v>923</v>
      </c>
      <c r="I314" t="s">
        <v>210</v>
      </c>
      <c r="J314"/>
      <c r="K314" s="77">
        <v>4.28</v>
      </c>
      <c r="L314" t="s">
        <v>110</v>
      </c>
      <c r="M314" s="78">
        <v>4.6300000000000001E-2</v>
      </c>
      <c r="N314" s="78">
        <v>7.3700000000000002E-2</v>
      </c>
      <c r="O314" s="77">
        <v>45785.14</v>
      </c>
      <c r="P314" s="77">
        <v>89.980944403795377</v>
      </c>
      <c r="Q314" s="77">
        <v>0</v>
      </c>
      <c r="R314" s="77">
        <v>167.16048480309399</v>
      </c>
      <c r="S314" s="78">
        <v>0</v>
      </c>
      <c r="T314" s="78">
        <f t="shared" si="8"/>
        <v>8.9890220427446565E-4</v>
      </c>
      <c r="U314" s="78">
        <f>R314/'סכום נכסי הקרן'!$C$42</f>
        <v>3.6120583569589705E-4</v>
      </c>
    </row>
    <row r="315" spans="2:21">
      <c r="B315" t="s">
        <v>1052</v>
      </c>
      <c r="C315" t="s">
        <v>1053</v>
      </c>
      <c r="D315" t="s">
        <v>123</v>
      </c>
      <c r="E315" t="s">
        <v>912</v>
      </c>
      <c r="F315"/>
      <c r="G315" t="s">
        <v>1009</v>
      </c>
      <c r="H315" t="s">
        <v>923</v>
      </c>
      <c r="I315" t="s">
        <v>210</v>
      </c>
      <c r="J315"/>
      <c r="K315" s="77">
        <v>6.72</v>
      </c>
      <c r="L315" t="s">
        <v>110</v>
      </c>
      <c r="M315" s="78">
        <v>7.8799999999999995E-2</v>
      </c>
      <c r="N315" s="78">
        <v>7.6200000000000004E-2</v>
      </c>
      <c r="O315" s="77">
        <v>87673.67</v>
      </c>
      <c r="P315" s="77">
        <v>101.24165755682414</v>
      </c>
      <c r="Q315" s="77">
        <v>0</v>
      </c>
      <c r="R315" s="77">
        <v>360.15293790866201</v>
      </c>
      <c r="S315" s="78">
        <v>1E-4</v>
      </c>
      <c r="T315" s="78">
        <f t="shared" si="8"/>
        <v>1.9367153077078708E-3</v>
      </c>
      <c r="U315" s="78">
        <f>R315/'סכום נכסי הקרן'!$C$42</f>
        <v>7.7823023227570191E-4</v>
      </c>
    </row>
    <row r="316" spans="2:21">
      <c r="B316" s="94" t="s">
        <v>2142</v>
      </c>
      <c r="C316" t="s">
        <v>1054</v>
      </c>
      <c r="D316" t="s">
        <v>123</v>
      </c>
      <c r="E316" t="s">
        <v>912</v>
      </c>
      <c r="F316"/>
      <c r="G316" t="s">
        <v>1055</v>
      </c>
      <c r="H316" t="s">
        <v>923</v>
      </c>
      <c r="I316" t="s">
        <v>2044</v>
      </c>
      <c r="J316"/>
      <c r="K316" s="77">
        <v>7.03</v>
      </c>
      <c r="L316" t="s">
        <v>106</v>
      </c>
      <c r="M316" s="78">
        <v>4.2799999999999998E-2</v>
      </c>
      <c r="N316" s="78">
        <v>6.6600000000000006E-2</v>
      </c>
      <c r="O316" s="77">
        <v>129886.92</v>
      </c>
      <c r="P316" s="77">
        <v>84.876519408112927</v>
      </c>
      <c r="Q316" s="77">
        <v>0</v>
      </c>
      <c r="R316" s="77">
        <v>424.32721942337798</v>
      </c>
      <c r="S316" s="78">
        <v>0</v>
      </c>
      <c r="T316" s="78">
        <f t="shared" si="8"/>
        <v>2.2818112385988333E-3</v>
      </c>
      <c r="U316" s="78">
        <f>R316/'סכום נכסי הקרן'!$C$42</f>
        <v>9.1690011596269692E-4</v>
      </c>
    </row>
    <row r="317" spans="2:21">
      <c r="B317" t="s">
        <v>1056</v>
      </c>
      <c r="C317" t="s">
        <v>1057</v>
      </c>
      <c r="D317" t="s">
        <v>123</v>
      </c>
      <c r="E317" t="s">
        <v>912</v>
      </c>
      <c r="F317"/>
      <c r="G317" t="s">
        <v>975</v>
      </c>
      <c r="H317" t="s">
        <v>1058</v>
      </c>
      <c r="I317" t="s">
        <v>2044</v>
      </c>
      <c r="J317"/>
      <c r="K317" s="77">
        <v>1.61</v>
      </c>
      <c r="L317" t="s">
        <v>106</v>
      </c>
      <c r="M317" s="78">
        <v>6.5000000000000002E-2</v>
      </c>
      <c r="N317" s="78">
        <v>7.85E-2</v>
      </c>
      <c r="O317" s="77">
        <v>32471.73</v>
      </c>
      <c r="P317" s="77">
        <v>99.320722287663997</v>
      </c>
      <c r="Q317" s="77">
        <v>0</v>
      </c>
      <c r="R317" s="77">
        <v>124.13470242813</v>
      </c>
      <c r="S317" s="78">
        <v>1E-4</v>
      </c>
      <c r="T317" s="78">
        <f t="shared" si="8"/>
        <v>6.6753190965581353E-4</v>
      </c>
      <c r="U317" s="78">
        <f>R317/'סכום נכסי הקרן'!$C$42</f>
        <v>2.6823431974507103E-4</v>
      </c>
    </row>
    <row r="318" spans="2:21">
      <c r="B318" t="s">
        <v>1059</v>
      </c>
      <c r="C318" t="s">
        <v>1060</v>
      </c>
      <c r="D318" t="s">
        <v>123</v>
      </c>
      <c r="E318" t="s">
        <v>912</v>
      </c>
      <c r="F318"/>
      <c r="G318" t="s">
        <v>1009</v>
      </c>
      <c r="H318" t="s">
        <v>1058</v>
      </c>
      <c r="I318" t="s">
        <v>2044</v>
      </c>
      <c r="J318"/>
      <c r="K318" s="77">
        <v>4.2300000000000004</v>
      </c>
      <c r="L318" t="s">
        <v>106</v>
      </c>
      <c r="M318" s="78">
        <v>4.1300000000000003E-2</v>
      </c>
      <c r="N318" s="78">
        <v>7.5300000000000006E-2</v>
      </c>
      <c r="O318" s="77">
        <v>116248.79</v>
      </c>
      <c r="P318" s="77">
        <v>86.911208327329661</v>
      </c>
      <c r="Q318" s="77">
        <v>0</v>
      </c>
      <c r="R318" s="77">
        <v>388.87689478330998</v>
      </c>
      <c r="S318" s="78">
        <v>2.9999999999999997E-4</v>
      </c>
      <c r="T318" s="78">
        <f t="shared" si="8"/>
        <v>2.091177818273812E-3</v>
      </c>
      <c r="U318" s="78">
        <f>R318/'סכום נכסי הקרן'!$C$42</f>
        <v>8.4029789653033494E-4</v>
      </c>
    </row>
    <row r="319" spans="2:21">
      <c r="B319" t="s">
        <v>1061</v>
      </c>
      <c r="C319" t="s">
        <v>1062</v>
      </c>
      <c r="D319" t="s">
        <v>123</v>
      </c>
      <c r="E319" t="s">
        <v>912</v>
      </c>
      <c r="F319"/>
      <c r="G319" t="s">
        <v>1063</v>
      </c>
      <c r="H319" t="s">
        <v>1058</v>
      </c>
      <c r="I319" t="s">
        <v>210</v>
      </c>
      <c r="J319"/>
      <c r="K319" s="77">
        <v>3.79</v>
      </c>
      <c r="L319" t="s">
        <v>110</v>
      </c>
      <c r="M319" s="78">
        <v>3.1300000000000001E-2</v>
      </c>
      <c r="N319" s="78">
        <v>6.6600000000000006E-2</v>
      </c>
      <c r="O319" s="77">
        <v>48707.6</v>
      </c>
      <c r="P319" s="77">
        <v>89.363726038646945</v>
      </c>
      <c r="Q319" s="77">
        <v>0</v>
      </c>
      <c r="R319" s="77">
        <v>176.61050315387999</v>
      </c>
      <c r="S319" s="78">
        <v>1E-4</v>
      </c>
      <c r="T319" s="78">
        <f t="shared" si="8"/>
        <v>9.4971949124250665E-4</v>
      </c>
      <c r="U319" s="78">
        <f>R319/'סכום נכסי הקרן'!$C$42</f>
        <v>3.8162574402386115E-4</v>
      </c>
    </row>
    <row r="320" spans="2:21">
      <c r="B320" t="s">
        <v>1064</v>
      </c>
      <c r="C320" t="s">
        <v>1065</v>
      </c>
      <c r="D320" t="s">
        <v>123</v>
      </c>
      <c r="E320" t="s">
        <v>912</v>
      </c>
      <c r="F320"/>
      <c r="G320" t="s">
        <v>1066</v>
      </c>
      <c r="H320" t="s">
        <v>1058</v>
      </c>
      <c r="I320" t="s">
        <v>210</v>
      </c>
      <c r="J320"/>
      <c r="K320" s="77">
        <v>4.57</v>
      </c>
      <c r="L320" t="s">
        <v>110</v>
      </c>
      <c r="M320" s="78">
        <v>6.6299999999999998E-2</v>
      </c>
      <c r="N320" s="78">
        <v>6.8400000000000002E-2</v>
      </c>
      <c r="O320" s="77">
        <v>55201.94</v>
      </c>
      <c r="P320" s="77">
        <v>98.622356215379611</v>
      </c>
      <c r="Q320" s="77">
        <v>0</v>
      </c>
      <c r="R320" s="77">
        <v>220.89619921791501</v>
      </c>
      <c r="S320" s="78">
        <v>0</v>
      </c>
      <c r="T320" s="78">
        <f t="shared" si="8"/>
        <v>1.187864946830784E-3</v>
      </c>
      <c r="U320" s="78">
        <f>R320/'סכום נכסי הקרן'!$C$42</f>
        <v>4.7731972262787749E-4</v>
      </c>
    </row>
    <row r="321" spans="2:21">
      <c r="B321" t="s">
        <v>1067</v>
      </c>
      <c r="C321" t="s">
        <v>1068</v>
      </c>
      <c r="D321" t="s">
        <v>123</v>
      </c>
      <c r="E321" t="s">
        <v>912</v>
      </c>
      <c r="F321"/>
      <c r="G321" t="s">
        <v>963</v>
      </c>
      <c r="H321" t="s">
        <v>1069</v>
      </c>
      <c r="I321" t="s">
        <v>314</v>
      </c>
      <c r="J321"/>
      <c r="K321" s="77">
        <v>4.8099999999999996</v>
      </c>
      <c r="L321" t="s">
        <v>106</v>
      </c>
      <c r="M321" s="78">
        <v>7.7499999999999999E-2</v>
      </c>
      <c r="N321" s="78">
        <v>8.77E-2</v>
      </c>
      <c r="O321" s="77">
        <v>67044.38</v>
      </c>
      <c r="P321" s="77">
        <v>95.504166613219482</v>
      </c>
      <c r="Q321" s="77">
        <v>0</v>
      </c>
      <c r="R321" s="77">
        <v>246.45214888661999</v>
      </c>
      <c r="S321" s="78">
        <v>0</v>
      </c>
      <c r="T321" s="78">
        <f t="shared" si="8"/>
        <v>1.325291561240202E-3</v>
      </c>
      <c r="U321" s="78">
        <f>R321/'סכום נכסי הקרן'!$C$42</f>
        <v>5.3254185343205905E-4</v>
      </c>
    </row>
    <row r="322" spans="2:21">
      <c r="B322" t="s">
        <v>1070</v>
      </c>
      <c r="C322" t="s">
        <v>1071</v>
      </c>
      <c r="D322" t="s">
        <v>123</v>
      </c>
      <c r="E322" t="s">
        <v>912</v>
      </c>
      <c r="F322"/>
      <c r="G322" t="s">
        <v>1049</v>
      </c>
      <c r="H322" t="s">
        <v>1058</v>
      </c>
      <c r="I322" t="s">
        <v>2044</v>
      </c>
      <c r="J322"/>
      <c r="K322" s="77">
        <v>4.33</v>
      </c>
      <c r="L322" t="s">
        <v>113</v>
      </c>
      <c r="M322" s="78">
        <v>8.3799999999999999E-2</v>
      </c>
      <c r="N322" s="78">
        <v>8.3599999999999994E-2</v>
      </c>
      <c r="O322" s="77">
        <v>97415.19</v>
      </c>
      <c r="P322" s="77">
        <v>101.91552059786569</v>
      </c>
      <c r="Q322" s="77">
        <v>0</v>
      </c>
      <c r="R322" s="77">
        <v>466.65141509993902</v>
      </c>
      <c r="S322" s="78">
        <v>1E-4</v>
      </c>
      <c r="T322" s="78">
        <f t="shared" si="8"/>
        <v>2.509408764608762E-3</v>
      </c>
      <c r="U322" s="78">
        <f>R322/'סכום נכסי הקרן'!$C$42</f>
        <v>1.0083556204589722E-3</v>
      </c>
    </row>
    <row r="323" spans="2:21">
      <c r="B323" t="s">
        <v>1072</v>
      </c>
      <c r="C323" t="s">
        <v>1073</v>
      </c>
      <c r="D323" t="s">
        <v>123</v>
      </c>
      <c r="E323" t="s">
        <v>912</v>
      </c>
      <c r="F323"/>
      <c r="G323" t="s">
        <v>983</v>
      </c>
      <c r="H323" t="s">
        <v>1058</v>
      </c>
      <c r="I323" t="s">
        <v>210</v>
      </c>
      <c r="J323"/>
      <c r="K323" s="77">
        <v>6.93</v>
      </c>
      <c r="L323" t="s">
        <v>106</v>
      </c>
      <c r="M323" s="78">
        <v>6.0999999999999999E-2</v>
      </c>
      <c r="N323" s="78">
        <v>7.0000000000000007E-2</v>
      </c>
      <c r="O323" s="77">
        <v>16235.87</v>
      </c>
      <c r="P323" s="77">
        <v>94.239833081319333</v>
      </c>
      <c r="Q323" s="77">
        <v>0</v>
      </c>
      <c r="R323" s="77">
        <v>58.892227974317699</v>
      </c>
      <c r="S323" s="78">
        <v>0</v>
      </c>
      <c r="T323" s="78">
        <f t="shared" si="8"/>
        <v>3.1669179234019955E-4</v>
      </c>
      <c r="U323" s="78">
        <f>R323/'סכום נכסי הקרן'!$C$42</f>
        <v>1.2725624986380143E-4</v>
      </c>
    </row>
    <row r="324" spans="2:21">
      <c r="B324" t="s">
        <v>1074</v>
      </c>
      <c r="C324" t="s">
        <v>1075</v>
      </c>
      <c r="D324" t="s">
        <v>123</v>
      </c>
      <c r="E324" t="s">
        <v>912</v>
      </c>
      <c r="F324"/>
      <c r="G324" t="s">
        <v>983</v>
      </c>
      <c r="H324" t="s">
        <v>1058</v>
      </c>
      <c r="I324" t="s">
        <v>210</v>
      </c>
      <c r="J324"/>
      <c r="K324" s="77">
        <v>4.08</v>
      </c>
      <c r="L324" t="s">
        <v>110</v>
      </c>
      <c r="M324" s="78">
        <v>6.13E-2</v>
      </c>
      <c r="N324" s="78">
        <v>5.4600000000000003E-2</v>
      </c>
      <c r="O324" s="77">
        <v>64943.46</v>
      </c>
      <c r="P324" s="77">
        <v>104.69084725205586</v>
      </c>
      <c r="Q324" s="77">
        <v>0</v>
      </c>
      <c r="R324" s="77">
        <v>275.86885089945599</v>
      </c>
      <c r="S324" s="78">
        <v>1E-4</v>
      </c>
      <c r="T324" s="78">
        <f t="shared" si="8"/>
        <v>1.4834792950995021E-3</v>
      </c>
      <c r="U324" s="78">
        <f>R324/'סכום נכסי הקרן'!$C$42</f>
        <v>5.9610642400912967E-4</v>
      </c>
    </row>
    <row r="325" spans="2:21">
      <c r="B325" t="s">
        <v>1076</v>
      </c>
      <c r="C325" t="s">
        <v>1077</v>
      </c>
      <c r="D325" t="s">
        <v>123</v>
      </c>
      <c r="E325" t="s">
        <v>912</v>
      </c>
      <c r="F325"/>
      <c r="G325" t="s">
        <v>983</v>
      </c>
      <c r="H325" t="s">
        <v>1058</v>
      </c>
      <c r="I325" t="s">
        <v>210</v>
      </c>
      <c r="J325"/>
      <c r="K325" s="77">
        <v>3.44</v>
      </c>
      <c r="L325" t="s">
        <v>106</v>
      </c>
      <c r="M325" s="78">
        <v>7.3499999999999996E-2</v>
      </c>
      <c r="N325" s="78">
        <v>6.7299999999999999E-2</v>
      </c>
      <c r="O325" s="77">
        <v>51954.77</v>
      </c>
      <c r="P325" s="77">
        <v>104.1069999268594</v>
      </c>
      <c r="Q325" s="77">
        <v>0</v>
      </c>
      <c r="R325" s="77">
        <v>208.18683805634899</v>
      </c>
      <c r="S325" s="78">
        <v>0</v>
      </c>
      <c r="T325" s="78">
        <f t="shared" si="8"/>
        <v>1.1195206082958162E-3</v>
      </c>
      <c r="U325" s="78">
        <f>R325/'סכום נכסי הקרן'!$C$42</f>
        <v>4.4985691989114204E-4</v>
      </c>
    </row>
    <row r="326" spans="2:21">
      <c r="B326" t="s">
        <v>1078</v>
      </c>
      <c r="C326" t="s">
        <v>1079</v>
      </c>
      <c r="D326" t="s">
        <v>123</v>
      </c>
      <c r="E326" t="s">
        <v>912</v>
      </c>
      <c r="F326"/>
      <c r="G326" t="s">
        <v>963</v>
      </c>
      <c r="H326" t="s">
        <v>1069</v>
      </c>
      <c r="I326" t="s">
        <v>314</v>
      </c>
      <c r="J326"/>
      <c r="K326" s="77">
        <v>4.18</v>
      </c>
      <c r="L326" t="s">
        <v>106</v>
      </c>
      <c r="M326" s="78">
        <v>7.4999999999999997E-2</v>
      </c>
      <c r="N326" s="78">
        <v>9.4100000000000003E-2</v>
      </c>
      <c r="O326" s="77">
        <v>77932.149999999994</v>
      </c>
      <c r="P326" s="77">
        <v>93.907999967920816</v>
      </c>
      <c r="Q326" s="77">
        <v>0</v>
      </c>
      <c r="R326" s="77">
        <v>281.68723055505302</v>
      </c>
      <c r="S326" s="78">
        <v>1E-4</v>
      </c>
      <c r="T326" s="78">
        <f t="shared" si="8"/>
        <v>1.5147675167380234E-3</v>
      </c>
      <c r="U326" s="78">
        <f>R326/'סכום נכסי הקרן'!$C$42</f>
        <v>6.0867896882061149E-4</v>
      </c>
    </row>
    <row r="327" spans="2:21">
      <c r="B327" t="s">
        <v>1080</v>
      </c>
      <c r="C327" t="s">
        <v>1081</v>
      </c>
      <c r="D327" t="s">
        <v>123</v>
      </c>
      <c r="E327" t="s">
        <v>912</v>
      </c>
      <c r="F327"/>
      <c r="G327" t="s">
        <v>1024</v>
      </c>
      <c r="H327" t="s">
        <v>1058</v>
      </c>
      <c r="I327" t="s">
        <v>2044</v>
      </c>
      <c r="J327"/>
      <c r="K327" s="77">
        <v>4.97</v>
      </c>
      <c r="L327" t="s">
        <v>106</v>
      </c>
      <c r="M327" s="78">
        <v>3.7499999999999999E-2</v>
      </c>
      <c r="N327" s="78">
        <v>6.59E-2</v>
      </c>
      <c r="O327" s="77">
        <v>32471.73</v>
      </c>
      <c r="P327" s="77">
        <v>88.756749932633625</v>
      </c>
      <c r="Q327" s="77">
        <v>0</v>
      </c>
      <c r="R327" s="77">
        <v>110.93146009817001</v>
      </c>
      <c r="S327" s="78">
        <v>1E-4</v>
      </c>
      <c r="T327" s="78">
        <f t="shared" si="8"/>
        <v>5.9653173489590343E-4</v>
      </c>
      <c r="U327" s="78">
        <f>R327/'סכום נכסי הקרן'!$C$42</f>
        <v>2.3970432244752566E-4</v>
      </c>
    </row>
    <row r="328" spans="2:21">
      <c r="B328" t="s">
        <v>1082</v>
      </c>
      <c r="C328" t="s">
        <v>1083</v>
      </c>
      <c r="D328" t="s">
        <v>123</v>
      </c>
      <c r="E328" t="s">
        <v>912</v>
      </c>
      <c r="F328"/>
      <c r="G328" t="s">
        <v>1055</v>
      </c>
      <c r="H328" t="s">
        <v>1058</v>
      </c>
      <c r="I328" t="s">
        <v>210</v>
      </c>
      <c r="J328"/>
      <c r="K328" s="77">
        <v>6.84</v>
      </c>
      <c r="L328" t="s">
        <v>106</v>
      </c>
      <c r="M328" s="78">
        <v>5.1299999999999998E-2</v>
      </c>
      <c r="N328" s="78">
        <v>7.1099999999999997E-2</v>
      </c>
      <c r="O328" s="77">
        <v>69814.22</v>
      </c>
      <c r="P328" s="77">
        <v>87.877152796378738</v>
      </c>
      <c r="Q328" s="77">
        <v>0</v>
      </c>
      <c r="R328" s="77">
        <v>236.139032065767</v>
      </c>
      <c r="S328" s="78">
        <v>1E-4</v>
      </c>
      <c r="T328" s="78">
        <f t="shared" si="8"/>
        <v>1.2698329793024614E-3</v>
      </c>
      <c r="U328" s="78">
        <f>R328/'סכום נכסי הקרן'!$C$42</f>
        <v>5.1025693373770874E-4</v>
      </c>
    </row>
    <row r="329" spans="2:21">
      <c r="B329" t="s">
        <v>1084</v>
      </c>
      <c r="C329" t="s">
        <v>1085</v>
      </c>
      <c r="D329" t="s">
        <v>123</v>
      </c>
      <c r="E329" t="s">
        <v>912</v>
      </c>
      <c r="F329"/>
      <c r="G329" t="s">
        <v>975</v>
      </c>
      <c r="H329" t="s">
        <v>1058</v>
      </c>
      <c r="I329" t="s">
        <v>210</v>
      </c>
      <c r="J329"/>
      <c r="K329" s="77">
        <v>7.01</v>
      </c>
      <c r="L329" t="s">
        <v>106</v>
      </c>
      <c r="M329" s="78">
        <v>6.4000000000000001E-2</v>
      </c>
      <c r="N329" s="78">
        <v>6.9400000000000003E-2</v>
      </c>
      <c r="O329" s="77">
        <v>81179.33</v>
      </c>
      <c r="P329" s="77">
        <v>98.792777796392414</v>
      </c>
      <c r="Q329" s="77">
        <v>0</v>
      </c>
      <c r="R329" s="77">
        <v>308.68716383337198</v>
      </c>
      <c r="S329" s="78">
        <v>1E-4</v>
      </c>
      <c r="T329" s="78">
        <f t="shared" si="8"/>
        <v>1.6599591244779357E-3</v>
      </c>
      <c r="U329" s="78">
        <f>R329/'סכום נכסי הקרן'!$C$42</f>
        <v>6.670213065747561E-4</v>
      </c>
    </row>
    <row r="330" spans="2:21">
      <c r="B330" t="s">
        <v>1086</v>
      </c>
      <c r="C330" t="s">
        <v>1087</v>
      </c>
      <c r="D330" t="s">
        <v>123</v>
      </c>
      <c r="E330" t="s">
        <v>912</v>
      </c>
      <c r="F330"/>
      <c r="G330" t="s">
        <v>963</v>
      </c>
      <c r="H330" t="s">
        <v>1069</v>
      </c>
      <c r="I330" t="s">
        <v>314</v>
      </c>
      <c r="J330"/>
      <c r="K330" s="77">
        <v>4.2300000000000004</v>
      </c>
      <c r="L330" t="s">
        <v>106</v>
      </c>
      <c r="M330" s="78">
        <v>7.6300000000000007E-2</v>
      </c>
      <c r="N330" s="78">
        <v>9.5500000000000002E-2</v>
      </c>
      <c r="O330" s="77">
        <v>97415.19</v>
      </c>
      <c r="P330" s="77">
        <v>92.700986149285399</v>
      </c>
      <c r="Q330" s="77">
        <v>0</v>
      </c>
      <c r="R330" s="77">
        <v>347.58333604663102</v>
      </c>
      <c r="S330" s="78">
        <v>2.0000000000000001E-4</v>
      </c>
      <c r="T330" s="78">
        <f t="shared" si="8"/>
        <v>1.8691225220447908E-3</v>
      </c>
      <c r="U330" s="78">
        <f>R330/'סכום נכסי הקרן'!$C$42</f>
        <v>7.5106942599850236E-4</v>
      </c>
    </row>
    <row r="331" spans="2:21">
      <c r="B331" t="s">
        <v>1088</v>
      </c>
      <c r="C331" t="s">
        <v>1089</v>
      </c>
      <c r="D331" t="s">
        <v>123</v>
      </c>
      <c r="E331" t="s">
        <v>912</v>
      </c>
      <c r="F331"/>
      <c r="G331" t="s">
        <v>930</v>
      </c>
      <c r="H331" t="s">
        <v>1069</v>
      </c>
      <c r="I331" t="s">
        <v>314</v>
      </c>
      <c r="J331"/>
      <c r="K331" s="77">
        <v>3.17</v>
      </c>
      <c r="L331" t="s">
        <v>106</v>
      </c>
      <c r="M331" s="78">
        <v>5.2999999999999999E-2</v>
      </c>
      <c r="N331" s="78">
        <v>0.10100000000000001</v>
      </c>
      <c r="O331" s="77">
        <v>100500</v>
      </c>
      <c r="P331" s="77">
        <v>86.103388855721391</v>
      </c>
      <c r="Q331" s="77">
        <v>0</v>
      </c>
      <c r="R331" s="77">
        <v>333.06900342419999</v>
      </c>
      <c r="S331" s="78">
        <v>1E-4</v>
      </c>
      <c r="T331" s="78">
        <f t="shared" si="8"/>
        <v>1.7910719851416187E-3</v>
      </c>
      <c r="U331" s="78">
        <f>R331/'סכום נכסי הקרן'!$C$42</f>
        <v>7.1970638197150637E-4</v>
      </c>
    </row>
    <row r="332" spans="2:21">
      <c r="B332" t="s">
        <v>1090</v>
      </c>
      <c r="C332" t="s">
        <v>1091</v>
      </c>
      <c r="D332" t="s">
        <v>123</v>
      </c>
      <c r="E332" t="s">
        <v>912</v>
      </c>
      <c r="F332"/>
      <c r="G332" t="s">
        <v>1049</v>
      </c>
      <c r="H332" t="s">
        <v>1058</v>
      </c>
      <c r="I332" t="s">
        <v>2044</v>
      </c>
      <c r="J332"/>
      <c r="K332" s="77">
        <v>6.19</v>
      </c>
      <c r="L332" t="s">
        <v>106</v>
      </c>
      <c r="M332" s="78">
        <v>4.1300000000000003E-2</v>
      </c>
      <c r="N332" s="78">
        <v>8.4199999999999997E-2</v>
      </c>
      <c r="O332" s="77">
        <v>34095.32</v>
      </c>
      <c r="P332" s="77">
        <v>77.034249948673008</v>
      </c>
      <c r="Q332" s="77">
        <v>0</v>
      </c>
      <c r="R332" s="77">
        <v>101.09426993993</v>
      </c>
      <c r="S332" s="78">
        <v>0</v>
      </c>
      <c r="T332" s="78">
        <f t="shared" ref="T332:T358" si="9">R332/$R$11</f>
        <v>5.4363243918301282E-4</v>
      </c>
      <c r="U332" s="78">
        <f>R332/'סכום נכסי הקרן'!$C$42</f>
        <v>2.1844780063142737E-4</v>
      </c>
    </row>
    <row r="333" spans="2:21">
      <c r="B333" t="s">
        <v>1092</v>
      </c>
      <c r="C333" t="s">
        <v>1093</v>
      </c>
      <c r="D333" t="s">
        <v>123</v>
      </c>
      <c r="E333" t="s">
        <v>912</v>
      </c>
      <c r="F333"/>
      <c r="G333" t="s">
        <v>1049</v>
      </c>
      <c r="H333" t="s">
        <v>1058</v>
      </c>
      <c r="I333" t="s">
        <v>2044</v>
      </c>
      <c r="J333"/>
      <c r="K333" s="77">
        <v>4.88</v>
      </c>
      <c r="L333" t="s">
        <v>110</v>
      </c>
      <c r="M333" s="78">
        <v>6.5000000000000002E-2</v>
      </c>
      <c r="N333" s="78">
        <v>6.3700000000000007E-2</v>
      </c>
      <c r="O333" s="77">
        <v>38966.080000000002</v>
      </c>
      <c r="P333" s="77">
        <v>100.90243839975692</v>
      </c>
      <c r="Q333" s="77">
        <v>0</v>
      </c>
      <c r="R333" s="77">
        <v>159.53166865515601</v>
      </c>
      <c r="S333" s="78">
        <v>1E-4</v>
      </c>
      <c r="T333" s="78">
        <f t="shared" si="9"/>
        <v>8.57878396168956E-4</v>
      </c>
      <c r="U333" s="78">
        <f>R333/'סכום נכסי הקרן'!$C$42</f>
        <v>3.4472124057563161E-4</v>
      </c>
    </row>
    <row r="334" spans="2:21">
      <c r="B334" t="s">
        <v>1094</v>
      </c>
      <c r="C334" t="s">
        <v>1095</v>
      </c>
      <c r="D334" t="s">
        <v>123</v>
      </c>
      <c r="E334" t="s">
        <v>912</v>
      </c>
      <c r="F334"/>
      <c r="G334" t="s">
        <v>1049</v>
      </c>
      <c r="H334" t="s">
        <v>1058</v>
      </c>
      <c r="I334" t="s">
        <v>2044</v>
      </c>
      <c r="J334"/>
      <c r="K334" s="77">
        <v>0.75</v>
      </c>
      <c r="L334" t="s">
        <v>106</v>
      </c>
      <c r="M334" s="78">
        <v>6.25E-2</v>
      </c>
      <c r="N334" s="78">
        <v>8.2100000000000006E-2</v>
      </c>
      <c r="O334" s="77">
        <v>86680.04</v>
      </c>
      <c r="P334" s="77">
        <v>104.23519443322817</v>
      </c>
      <c r="Q334" s="77">
        <v>0</v>
      </c>
      <c r="R334" s="77">
        <v>347.761415572651</v>
      </c>
      <c r="S334" s="78">
        <v>1E-4</v>
      </c>
      <c r="T334" s="78">
        <f t="shared" si="9"/>
        <v>1.8700801411774708E-3</v>
      </c>
      <c r="U334" s="78">
        <f>R334/'סכום נכסי הקרן'!$C$42</f>
        <v>7.5145422605511943E-4</v>
      </c>
    </row>
    <row r="335" spans="2:21">
      <c r="B335" t="s">
        <v>1096</v>
      </c>
      <c r="C335" t="s">
        <v>1097</v>
      </c>
      <c r="D335" t="s">
        <v>123</v>
      </c>
      <c r="E335" t="s">
        <v>912</v>
      </c>
      <c r="F335"/>
      <c r="G335" t="s">
        <v>975</v>
      </c>
      <c r="H335" t="s">
        <v>1058</v>
      </c>
      <c r="I335" t="s">
        <v>210</v>
      </c>
      <c r="J335"/>
      <c r="K335" s="77">
        <v>2.77</v>
      </c>
      <c r="L335" t="s">
        <v>110</v>
      </c>
      <c r="M335" s="78">
        <v>5.7500000000000002E-2</v>
      </c>
      <c r="N335" s="78">
        <v>5.57E-2</v>
      </c>
      <c r="O335" s="77">
        <v>29549.27</v>
      </c>
      <c r="P335" s="77">
        <v>100.33043832487232</v>
      </c>
      <c r="Q335" s="77">
        <v>0</v>
      </c>
      <c r="R335" s="77">
        <v>120.292345897686</v>
      </c>
      <c r="S335" s="78">
        <v>0</v>
      </c>
      <c r="T335" s="78">
        <f t="shared" si="9"/>
        <v>6.4686971333056953E-4</v>
      </c>
      <c r="U335" s="78">
        <f>R335/'סכום נכסי הקרן'!$C$42</f>
        <v>2.5993163024727817E-4</v>
      </c>
    </row>
    <row r="336" spans="2:21">
      <c r="B336" t="s">
        <v>1098</v>
      </c>
      <c r="C336" t="s">
        <v>1099</v>
      </c>
      <c r="D336" t="s">
        <v>123</v>
      </c>
      <c r="E336" t="s">
        <v>912</v>
      </c>
      <c r="F336"/>
      <c r="G336" t="s">
        <v>975</v>
      </c>
      <c r="H336" t="s">
        <v>1058</v>
      </c>
      <c r="I336" t="s">
        <v>210</v>
      </c>
      <c r="J336"/>
      <c r="K336" s="77">
        <v>4.7699999999999996</v>
      </c>
      <c r="L336" t="s">
        <v>110</v>
      </c>
      <c r="M336" s="78">
        <v>6.13E-2</v>
      </c>
      <c r="N336" s="78">
        <v>6.0900000000000003E-2</v>
      </c>
      <c r="O336" s="77">
        <v>64943.46</v>
      </c>
      <c r="P336" s="77">
        <v>99.869958955682378</v>
      </c>
      <c r="Q336" s="77">
        <v>0</v>
      </c>
      <c r="R336" s="77">
        <v>263.16542027926801</v>
      </c>
      <c r="S336" s="78">
        <v>0</v>
      </c>
      <c r="T336" s="78">
        <f t="shared" si="9"/>
        <v>1.4151668479336192E-3</v>
      </c>
      <c r="U336" s="78">
        <f>R336/'סכום נכסי הקרן'!$C$42</f>
        <v>5.6865643617991918E-4</v>
      </c>
    </row>
    <row r="337" spans="2:21">
      <c r="B337" t="s">
        <v>1100</v>
      </c>
      <c r="C337" t="s">
        <v>1101</v>
      </c>
      <c r="D337" t="s">
        <v>123</v>
      </c>
      <c r="E337" t="s">
        <v>912</v>
      </c>
      <c r="F337"/>
      <c r="G337" t="s">
        <v>975</v>
      </c>
      <c r="H337" t="s">
        <v>1102</v>
      </c>
      <c r="I337" t="s">
        <v>314</v>
      </c>
      <c r="J337"/>
      <c r="K337" s="77">
        <v>6.31</v>
      </c>
      <c r="L337" t="s">
        <v>106</v>
      </c>
      <c r="M337" s="78">
        <v>3.7499999999999999E-2</v>
      </c>
      <c r="N337" s="78">
        <v>7.1099999999999997E-2</v>
      </c>
      <c r="O337" s="77">
        <v>103909.54</v>
      </c>
      <c r="P337" s="77">
        <v>80.647166662656815</v>
      </c>
      <c r="Q337" s="77">
        <v>0</v>
      </c>
      <c r="R337" s="77">
        <v>322.54658452356801</v>
      </c>
      <c r="S337" s="78">
        <v>1E-4</v>
      </c>
      <c r="T337" s="78">
        <f t="shared" si="9"/>
        <v>1.7344878854052537E-3</v>
      </c>
      <c r="U337" s="78">
        <f>R337/'סכום נכסי הקרן'!$C$42</f>
        <v>6.969691955065224E-4</v>
      </c>
    </row>
    <row r="338" spans="2:21">
      <c r="B338" t="s">
        <v>1103</v>
      </c>
      <c r="C338" t="s">
        <v>1104</v>
      </c>
      <c r="D338" t="s">
        <v>123</v>
      </c>
      <c r="E338" t="s">
        <v>912</v>
      </c>
      <c r="F338"/>
      <c r="G338" t="s">
        <v>975</v>
      </c>
      <c r="H338" t="s">
        <v>1102</v>
      </c>
      <c r="I338" t="s">
        <v>314</v>
      </c>
      <c r="J338"/>
      <c r="K338" s="77">
        <v>4.7699999999999996</v>
      </c>
      <c r="L338" t="s">
        <v>106</v>
      </c>
      <c r="M338" s="78">
        <v>5.8799999999999998E-2</v>
      </c>
      <c r="N338" s="78">
        <v>7.0999999999999994E-2</v>
      </c>
      <c r="O338" s="77">
        <v>9741.52</v>
      </c>
      <c r="P338" s="77">
        <v>95.825374512396422</v>
      </c>
      <c r="Q338" s="77">
        <v>0</v>
      </c>
      <c r="R338" s="77">
        <v>35.929830041296803</v>
      </c>
      <c r="S338" s="78">
        <v>0</v>
      </c>
      <c r="T338" s="78">
        <f t="shared" si="9"/>
        <v>1.9321195114606904E-4</v>
      </c>
      <c r="U338" s="78">
        <f>R338/'סכום נכסי הקרן'!$C$42</f>
        <v>7.7638350365911039E-5</v>
      </c>
    </row>
    <row r="339" spans="2:21">
      <c r="B339" t="s">
        <v>1105</v>
      </c>
      <c r="C339" t="s">
        <v>1106</v>
      </c>
      <c r="D339" t="s">
        <v>123</v>
      </c>
      <c r="E339" t="s">
        <v>912</v>
      </c>
      <c r="F339"/>
      <c r="G339" t="s">
        <v>1063</v>
      </c>
      <c r="H339" t="s">
        <v>1107</v>
      </c>
      <c r="I339" t="s">
        <v>210</v>
      </c>
      <c r="J339"/>
      <c r="K339" s="77">
        <v>6.4</v>
      </c>
      <c r="L339" t="s">
        <v>106</v>
      </c>
      <c r="M339" s="78">
        <v>0.04</v>
      </c>
      <c r="N339" s="78">
        <v>6.6799999999999998E-2</v>
      </c>
      <c r="O339" s="77">
        <v>97415.19</v>
      </c>
      <c r="P339" s="77">
        <v>83.905444413648397</v>
      </c>
      <c r="Q339" s="77">
        <v>0</v>
      </c>
      <c r="R339" s="77">
        <v>314.60435852111902</v>
      </c>
      <c r="S339" s="78">
        <v>2.0000000000000001E-4</v>
      </c>
      <c r="T339" s="78">
        <f t="shared" si="9"/>
        <v>1.691778721999458E-3</v>
      </c>
      <c r="U339" s="78">
        <f>R339/'סכום נכסי הקרן'!$C$42</f>
        <v>6.798073741354038E-4</v>
      </c>
    </row>
    <row r="340" spans="2:21">
      <c r="B340" t="s">
        <v>1108</v>
      </c>
      <c r="C340" t="s">
        <v>1109</v>
      </c>
      <c r="D340" t="s">
        <v>123</v>
      </c>
      <c r="E340" t="s">
        <v>912</v>
      </c>
      <c r="F340"/>
      <c r="G340" t="s">
        <v>983</v>
      </c>
      <c r="H340" t="s">
        <v>1107</v>
      </c>
      <c r="I340" t="s">
        <v>210</v>
      </c>
      <c r="J340"/>
      <c r="K340" s="77">
        <v>5.58</v>
      </c>
      <c r="L340" t="s">
        <v>106</v>
      </c>
      <c r="M340" s="78">
        <v>3.7499999999999999E-2</v>
      </c>
      <c r="N340" s="78">
        <v>7.0499999999999993E-2</v>
      </c>
      <c r="O340" s="77">
        <v>61696.29</v>
      </c>
      <c r="P340" s="77">
        <v>83.404749964544024</v>
      </c>
      <c r="Q340" s="77">
        <v>0</v>
      </c>
      <c r="R340" s="77">
        <v>198.06044254940301</v>
      </c>
      <c r="S340" s="78">
        <v>2.0000000000000001E-4</v>
      </c>
      <c r="T340" s="78">
        <f t="shared" si="9"/>
        <v>1.0650661165343739E-3</v>
      </c>
      <c r="U340" s="78">
        <f>R340/'סכום נכסי הקרן'!$C$42</f>
        <v>4.2797547371095066E-4</v>
      </c>
    </row>
    <row r="341" spans="2:21">
      <c r="B341" t="s">
        <v>1110</v>
      </c>
      <c r="C341" t="s">
        <v>1111</v>
      </c>
      <c r="D341" t="s">
        <v>123</v>
      </c>
      <c r="E341" t="s">
        <v>912</v>
      </c>
      <c r="F341"/>
      <c r="G341" t="s">
        <v>930</v>
      </c>
      <c r="H341" t="s">
        <v>1102</v>
      </c>
      <c r="I341" t="s">
        <v>314</v>
      </c>
      <c r="J341"/>
      <c r="K341" s="77">
        <v>4.1500000000000004</v>
      </c>
      <c r="L341" t="s">
        <v>106</v>
      </c>
      <c r="M341" s="78">
        <v>5.1299999999999998E-2</v>
      </c>
      <c r="N341" s="78">
        <v>7.0999999999999994E-2</v>
      </c>
      <c r="O341" s="77">
        <v>93086.71</v>
      </c>
      <c r="P341" s="77">
        <v>93.348319413372806</v>
      </c>
      <c r="Q341" s="77">
        <v>0</v>
      </c>
      <c r="R341" s="77">
        <v>334.458390742088</v>
      </c>
      <c r="S341" s="78">
        <v>2.0000000000000001E-4</v>
      </c>
      <c r="T341" s="78">
        <f t="shared" si="9"/>
        <v>1.7985433879920691E-3</v>
      </c>
      <c r="U341" s="78">
        <f>R341/'סכום נכסי הקרן'!$C$42</f>
        <v>7.2270861547097352E-4</v>
      </c>
    </row>
    <row r="342" spans="2:21">
      <c r="B342" t="s">
        <v>1112</v>
      </c>
      <c r="C342" t="s">
        <v>1113</v>
      </c>
      <c r="D342" t="s">
        <v>123</v>
      </c>
      <c r="E342" t="s">
        <v>912</v>
      </c>
      <c r="F342"/>
      <c r="G342" t="s">
        <v>1114</v>
      </c>
      <c r="H342" t="s">
        <v>1102</v>
      </c>
      <c r="I342" t="s">
        <v>314</v>
      </c>
      <c r="J342"/>
      <c r="K342" s="77">
        <v>6.38</v>
      </c>
      <c r="L342" t="s">
        <v>106</v>
      </c>
      <c r="M342" s="78">
        <v>0.04</v>
      </c>
      <c r="N342" s="78">
        <v>6.7199999999999996E-2</v>
      </c>
      <c r="O342" s="77">
        <v>37342.49</v>
      </c>
      <c r="P342" s="77">
        <v>85.364333235143064</v>
      </c>
      <c r="Q342" s="77">
        <v>0</v>
      </c>
      <c r="R342" s="77">
        <v>122.695218099713</v>
      </c>
      <c r="S342" s="78">
        <v>0</v>
      </c>
      <c r="T342" s="78">
        <f t="shared" si="9"/>
        <v>6.5979111112105936E-4</v>
      </c>
      <c r="U342" s="78">
        <f>R342/'סכום נכסי הקרן'!$C$42</f>
        <v>2.6512383498888308E-4</v>
      </c>
    </row>
    <row r="343" spans="2:21">
      <c r="B343" t="s">
        <v>1115</v>
      </c>
      <c r="C343" t="s">
        <v>1116</v>
      </c>
      <c r="D343" t="s">
        <v>123</v>
      </c>
      <c r="E343" t="s">
        <v>912</v>
      </c>
      <c r="F343"/>
      <c r="G343" t="s">
        <v>963</v>
      </c>
      <c r="H343" t="s">
        <v>1107</v>
      </c>
      <c r="I343" t="s">
        <v>210</v>
      </c>
      <c r="J343"/>
      <c r="K343" s="77">
        <v>4.72</v>
      </c>
      <c r="L343" t="s">
        <v>110</v>
      </c>
      <c r="M343" s="78">
        <v>7.8799999999999995E-2</v>
      </c>
      <c r="N343" s="78">
        <v>8.7400000000000005E-2</v>
      </c>
      <c r="O343" s="77">
        <v>96765.759999999995</v>
      </c>
      <c r="P343" s="77">
        <v>96.713424682449656</v>
      </c>
      <c r="Q343" s="77">
        <v>0</v>
      </c>
      <c r="R343" s="77">
        <v>379.72308678792001</v>
      </c>
      <c r="S343" s="78">
        <v>1E-4</v>
      </c>
      <c r="T343" s="78">
        <f t="shared" si="9"/>
        <v>2.0419533966393936E-3</v>
      </c>
      <c r="U343" s="78">
        <f>R343/'סכום נכסי הקרן'!$C$42</f>
        <v>8.2051804921373151E-4</v>
      </c>
    </row>
    <row r="344" spans="2:21">
      <c r="B344" t="s">
        <v>1117</v>
      </c>
      <c r="C344" t="s">
        <v>1118</v>
      </c>
      <c r="D344" t="s">
        <v>123</v>
      </c>
      <c r="E344" t="s">
        <v>912</v>
      </c>
      <c r="F344"/>
      <c r="G344" t="s">
        <v>1049</v>
      </c>
      <c r="H344" t="s">
        <v>1107</v>
      </c>
      <c r="I344" t="s">
        <v>210</v>
      </c>
      <c r="J344"/>
      <c r="K344" s="77">
        <v>5.72</v>
      </c>
      <c r="L344" t="s">
        <v>110</v>
      </c>
      <c r="M344" s="78">
        <v>6.1400000000000003E-2</v>
      </c>
      <c r="N344" s="78">
        <v>6.6100000000000006E-2</v>
      </c>
      <c r="O344" s="77">
        <v>32471.73</v>
      </c>
      <c r="P344" s="77">
        <v>99.717739684026498</v>
      </c>
      <c r="Q344" s="77">
        <v>0</v>
      </c>
      <c r="R344" s="77">
        <v>131.38215509275699</v>
      </c>
      <c r="S344" s="78">
        <v>0</v>
      </c>
      <c r="T344" s="78">
        <f t="shared" si="9"/>
        <v>7.0650494316479187E-4</v>
      </c>
      <c r="U344" s="78">
        <f>R344/'סכום נכסי הקרן'!$C$42</f>
        <v>2.8389485219373374E-4</v>
      </c>
    </row>
    <row r="345" spans="2:21">
      <c r="B345" t="s">
        <v>1119</v>
      </c>
      <c r="C345" t="s">
        <v>1120</v>
      </c>
      <c r="D345" t="s">
        <v>123</v>
      </c>
      <c r="E345" t="s">
        <v>912</v>
      </c>
      <c r="F345"/>
      <c r="G345" t="s">
        <v>1049</v>
      </c>
      <c r="H345" t="s">
        <v>1107</v>
      </c>
      <c r="I345" t="s">
        <v>210</v>
      </c>
      <c r="J345"/>
      <c r="K345" s="77">
        <v>4.0599999999999996</v>
      </c>
      <c r="L345" t="s">
        <v>110</v>
      </c>
      <c r="M345" s="78">
        <v>7.1300000000000002E-2</v>
      </c>
      <c r="N345" s="78">
        <v>6.5699999999999995E-2</v>
      </c>
      <c r="O345" s="77">
        <v>97415.19</v>
      </c>
      <c r="P345" s="77">
        <v>108.25284934505588</v>
      </c>
      <c r="Q345" s="77">
        <v>0</v>
      </c>
      <c r="R345" s="77">
        <v>427.882521814619</v>
      </c>
      <c r="S345" s="78">
        <v>1E-4</v>
      </c>
      <c r="T345" s="78">
        <f t="shared" si="9"/>
        <v>2.300929806962124E-3</v>
      </c>
      <c r="U345" s="78">
        <f>R345/'סכום נכסי הקרן'!$C$42</f>
        <v>9.2458252950015799E-4</v>
      </c>
    </row>
    <row r="346" spans="2:21">
      <c r="B346" t="s">
        <v>1121</v>
      </c>
      <c r="C346" t="s">
        <v>1122</v>
      </c>
      <c r="D346" t="s">
        <v>123</v>
      </c>
      <c r="E346" t="s">
        <v>912</v>
      </c>
      <c r="F346"/>
      <c r="G346" t="s">
        <v>1018</v>
      </c>
      <c r="H346" t="s">
        <v>931</v>
      </c>
      <c r="I346" t="s">
        <v>210</v>
      </c>
      <c r="J346"/>
      <c r="K346" s="77">
        <v>4.0999999999999996</v>
      </c>
      <c r="L346" t="s">
        <v>106</v>
      </c>
      <c r="M346" s="78">
        <v>4.6300000000000001E-2</v>
      </c>
      <c r="N346" s="78">
        <v>7.3200000000000001E-2</v>
      </c>
      <c r="O346" s="77">
        <v>81189.070000000007</v>
      </c>
      <c r="P346" s="77">
        <v>90.797680614274896</v>
      </c>
      <c r="Q346" s="77">
        <v>0</v>
      </c>
      <c r="R346" s="77">
        <v>283.739783225883</v>
      </c>
      <c r="S346" s="78">
        <v>1E-4</v>
      </c>
      <c r="T346" s="78">
        <f t="shared" si="9"/>
        <v>1.525805078171109E-3</v>
      </c>
      <c r="U346" s="78">
        <f>R346/'סכום נכסי הקרן'!$C$42</f>
        <v>6.1311419167636185E-4</v>
      </c>
    </row>
    <row r="347" spans="2:21">
      <c r="B347" t="s">
        <v>1123</v>
      </c>
      <c r="C347" t="s">
        <v>1124</v>
      </c>
      <c r="D347" t="s">
        <v>123</v>
      </c>
      <c r="E347" t="s">
        <v>912</v>
      </c>
      <c r="F347"/>
      <c r="G347" t="s">
        <v>963</v>
      </c>
      <c r="H347" t="s">
        <v>931</v>
      </c>
      <c r="I347" t="s">
        <v>210</v>
      </c>
      <c r="J347"/>
      <c r="K347" s="77">
        <v>3.67</v>
      </c>
      <c r="L347" t="s">
        <v>113</v>
      </c>
      <c r="M347" s="78">
        <v>8.8800000000000004E-2</v>
      </c>
      <c r="N347" s="78">
        <v>0.1099</v>
      </c>
      <c r="O347" s="77">
        <v>65917.61</v>
      </c>
      <c r="P347" s="77">
        <v>92.527095956755673</v>
      </c>
      <c r="Q347" s="77">
        <v>0</v>
      </c>
      <c r="R347" s="77">
        <v>286.67905370344698</v>
      </c>
      <c r="S347" s="78">
        <v>1E-4</v>
      </c>
      <c r="T347" s="78">
        <f t="shared" si="9"/>
        <v>1.5416109470901503E-3</v>
      </c>
      <c r="U347" s="78">
        <f>R347/'סכום נכסי הקרן'!$C$42</f>
        <v>6.1946546333267098E-4</v>
      </c>
    </row>
    <row r="348" spans="2:21">
      <c r="B348" t="s">
        <v>1125</v>
      </c>
      <c r="C348" t="s">
        <v>1126</v>
      </c>
      <c r="D348" t="s">
        <v>123</v>
      </c>
      <c r="E348" t="s">
        <v>912</v>
      </c>
      <c r="F348"/>
      <c r="G348" t="s">
        <v>1063</v>
      </c>
      <c r="H348" t="s">
        <v>1127</v>
      </c>
      <c r="I348" t="s">
        <v>314</v>
      </c>
      <c r="J348"/>
      <c r="K348" s="77">
        <v>5.88</v>
      </c>
      <c r="L348" t="s">
        <v>106</v>
      </c>
      <c r="M348" s="78">
        <v>6.3799999999999996E-2</v>
      </c>
      <c r="N348" s="78">
        <v>6.8699999999999997E-2</v>
      </c>
      <c r="O348" s="77">
        <v>90920.84</v>
      </c>
      <c r="P348" s="77">
        <v>97.729374968379091</v>
      </c>
      <c r="Q348" s="77">
        <v>0</v>
      </c>
      <c r="R348" s="77">
        <v>342.00816292615201</v>
      </c>
      <c r="S348" s="78">
        <v>2.0000000000000001E-4</v>
      </c>
      <c r="T348" s="78">
        <f t="shared" si="9"/>
        <v>1.8391421387435958E-3</v>
      </c>
      <c r="U348" s="78">
        <f>R348/'סכום נכסי הקרן'!$C$42</f>
        <v>7.3902240981220651E-4</v>
      </c>
    </row>
    <row r="349" spans="2:21">
      <c r="B349" t="s">
        <v>1128</v>
      </c>
      <c r="C349" t="s">
        <v>1129</v>
      </c>
      <c r="D349" t="s">
        <v>123</v>
      </c>
      <c r="E349" t="s">
        <v>912</v>
      </c>
      <c r="F349"/>
      <c r="G349" t="s">
        <v>963</v>
      </c>
      <c r="H349" t="s">
        <v>931</v>
      </c>
      <c r="I349" t="s">
        <v>210</v>
      </c>
      <c r="J349"/>
      <c r="K349" s="77">
        <v>4.07</v>
      </c>
      <c r="L349" t="s">
        <v>113</v>
      </c>
      <c r="M349" s="78">
        <v>8.5000000000000006E-2</v>
      </c>
      <c r="N349" s="78">
        <v>0.1046</v>
      </c>
      <c r="O349" s="77">
        <v>32471.73</v>
      </c>
      <c r="P349" s="77">
        <v>91.996287641280674</v>
      </c>
      <c r="Q349" s="77">
        <v>0</v>
      </c>
      <c r="R349" s="77">
        <v>140.41105666047</v>
      </c>
      <c r="S349" s="78">
        <v>0</v>
      </c>
      <c r="T349" s="78">
        <f t="shared" si="9"/>
        <v>7.550576829522765E-4</v>
      </c>
      <c r="U349" s="78">
        <f>R349/'סכום נכסי הקרן'!$C$42</f>
        <v>3.0340479762146682E-4</v>
      </c>
    </row>
    <row r="350" spans="2:21">
      <c r="B350" t="s">
        <v>1130</v>
      </c>
      <c r="C350" t="s">
        <v>1131</v>
      </c>
      <c r="D350" t="s">
        <v>123</v>
      </c>
      <c r="E350" t="s">
        <v>912</v>
      </c>
      <c r="F350"/>
      <c r="G350" t="s">
        <v>963</v>
      </c>
      <c r="H350" t="s">
        <v>931</v>
      </c>
      <c r="I350" t="s">
        <v>210</v>
      </c>
      <c r="J350"/>
      <c r="K350" s="77">
        <v>3.74</v>
      </c>
      <c r="L350" t="s">
        <v>113</v>
      </c>
      <c r="M350" s="78">
        <v>8.5000000000000006E-2</v>
      </c>
      <c r="N350" s="78">
        <v>0.1007</v>
      </c>
      <c r="O350" s="77">
        <v>32471.73</v>
      </c>
      <c r="P350" s="77">
        <v>93.167287641280353</v>
      </c>
      <c r="Q350" s="77">
        <v>0</v>
      </c>
      <c r="R350" s="77">
        <v>142.19831733766699</v>
      </c>
      <c r="S350" s="78">
        <v>0</v>
      </c>
      <c r="T350" s="78">
        <f t="shared" si="9"/>
        <v>7.6466864193123563E-4</v>
      </c>
      <c r="U350" s="78">
        <f>R350/'סכום נכסי הקרן'!$C$42</f>
        <v>3.0726676887187209E-4</v>
      </c>
    </row>
    <row r="351" spans="2:21">
      <c r="B351" t="s">
        <v>1132</v>
      </c>
      <c r="C351" t="s">
        <v>1133</v>
      </c>
      <c r="D351" t="s">
        <v>123</v>
      </c>
      <c r="E351" t="s">
        <v>912</v>
      </c>
      <c r="F351"/>
      <c r="G351" t="s">
        <v>1055</v>
      </c>
      <c r="H351" t="s">
        <v>1127</v>
      </c>
      <c r="I351" t="s">
        <v>314</v>
      </c>
      <c r="J351"/>
      <c r="K351" s="77">
        <v>5.87</v>
      </c>
      <c r="L351" t="s">
        <v>106</v>
      </c>
      <c r="M351" s="78">
        <v>4.1300000000000003E-2</v>
      </c>
      <c r="N351" s="78">
        <v>7.3499999999999996E-2</v>
      </c>
      <c r="O351" s="77">
        <v>53662.78</v>
      </c>
      <c r="P351" s="77">
        <v>82.855124940601101</v>
      </c>
      <c r="Q351" s="77">
        <v>0</v>
      </c>
      <c r="R351" s="77">
        <v>171.135636786644</v>
      </c>
      <c r="S351" s="78">
        <v>1E-4</v>
      </c>
      <c r="T351" s="78">
        <f t="shared" si="9"/>
        <v>9.2027850552501677E-4</v>
      </c>
      <c r="U351" s="78">
        <f>R351/'סכום נכסי הקרן'!$C$42</f>
        <v>3.6979547394639468E-4</v>
      </c>
    </row>
    <row r="352" spans="2:21">
      <c r="B352" t="s">
        <v>1134</v>
      </c>
      <c r="C352" t="s">
        <v>1135</v>
      </c>
      <c r="D352" t="s">
        <v>123</v>
      </c>
      <c r="E352" t="s">
        <v>912</v>
      </c>
      <c r="F352"/>
      <c r="G352" t="s">
        <v>970</v>
      </c>
      <c r="H352" t="s">
        <v>1136</v>
      </c>
      <c r="I352" t="s">
        <v>314</v>
      </c>
      <c r="J352"/>
      <c r="K352" s="77">
        <v>3.75</v>
      </c>
      <c r="L352" t="s">
        <v>110</v>
      </c>
      <c r="M352" s="78">
        <v>2.63E-2</v>
      </c>
      <c r="N352" s="78">
        <v>0.1071</v>
      </c>
      <c r="O352" s="77">
        <v>58611.47</v>
      </c>
      <c r="P352" s="77">
        <v>74.621410968194454</v>
      </c>
      <c r="Q352" s="77">
        <v>0</v>
      </c>
      <c r="R352" s="77">
        <v>177.46168420223401</v>
      </c>
      <c r="S352" s="78">
        <v>2.0000000000000001E-4</v>
      </c>
      <c r="T352" s="78">
        <f t="shared" si="9"/>
        <v>9.5429670051240892E-4</v>
      </c>
      <c r="U352" s="78">
        <f>R352/'סכום נכסי הקרן'!$C$42</f>
        <v>3.8346500383613908E-4</v>
      </c>
    </row>
    <row r="353" spans="2:21">
      <c r="B353" t="s">
        <v>1137</v>
      </c>
      <c r="C353" t="s">
        <v>1138</v>
      </c>
      <c r="D353" t="s">
        <v>123</v>
      </c>
      <c r="E353" t="s">
        <v>912</v>
      </c>
      <c r="F353"/>
      <c r="G353" t="s">
        <v>1055</v>
      </c>
      <c r="H353" t="s">
        <v>1136</v>
      </c>
      <c r="I353" t="s">
        <v>314</v>
      </c>
      <c r="J353"/>
      <c r="K353" s="77">
        <v>5.59</v>
      </c>
      <c r="L353" t="s">
        <v>106</v>
      </c>
      <c r="M353" s="78">
        <v>4.7500000000000001E-2</v>
      </c>
      <c r="N353" s="78">
        <v>7.9799999999999996E-2</v>
      </c>
      <c r="O353" s="77">
        <v>6494.35</v>
      </c>
      <c r="P353" s="77">
        <v>83.687370037032196</v>
      </c>
      <c r="Q353" s="77">
        <v>0</v>
      </c>
      <c r="R353" s="77">
        <v>20.919125305883998</v>
      </c>
      <c r="S353" s="78">
        <v>0</v>
      </c>
      <c r="T353" s="78">
        <f t="shared" si="9"/>
        <v>1.124921830126496E-4</v>
      </c>
      <c r="U353" s="78">
        <f>R353/'סכום נכסי הקרן'!$C$42</f>
        <v>4.5202729263675603E-5</v>
      </c>
    </row>
    <row r="354" spans="2:21">
      <c r="B354" t="s">
        <v>1139</v>
      </c>
      <c r="C354" t="s">
        <v>1140</v>
      </c>
      <c r="D354" t="s">
        <v>123</v>
      </c>
      <c r="E354" t="s">
        <v>912</v>
      </c>
      <c r="F354"/>
      <c r="G354" t="s">
        <v>1055</v>
      </c>
      <c r="H354" t="s">
        <v>1136</v>
      </c>
      <c r="I354" t="s">
        <v>314</v>
      </c>
      <c r="J354"/>
      <c r="K354" s="77">
        <v>5.79</v>
      </c>
      <c r="L354" t="s">
        <v>106</v>
      </c>
      <c r="M354" s="78">
        <v>7.3800000000000004E-2</v>
      </c>
      <c r="N354" s="78">
        <v>7.8100000000000003E-2</v>
      </c>
      <c r="O354" s="77">
        <v>97415.19</v>
      </c>
      <c r="P354" s="77">
        <v>96.649125031116924</v>
      </c>
      <c r="Q354" s="77">
        <v>0</v>
      </c>
      <c r="R354" s="77">
        <v>362.38692488345799</v>
      </c>
      <c r="S354" s="78">
        <v>1E-4</v>
      </c>
      <c r="T354" s="78">
        <f t="shared" si="9"/>
        <v>1.9487285285257575E-3</v>
      </c>
      <c r="U354" s="78">
        <f>R354/'סכום נכסי הקרן'!$C$42</f>
        <v>7.8305750430183573E-4</v>
      </c>
    </row>
    <row r="355" spans="2:21">
      <c r="B355" t="s">
        <v>1141</v>
      </c>
      <c r="C355" t="s">
        <v>1142</v>
      </c>
      <c r="D355" t="s">
        <v>123</v>
      </c>
      <c r="E355" t="s">
        <v>912</v>
      </c>
      <c r="F355"/>
      <c r="G355" t="s">
        <v>1009</v>
      </c>
      <c r="H355" t="s">
        <v>1143</v>
      </c>
      <c r="I355" t="s">
        <v>210</v>
      </c>
      <c r="J355"/>
      <c r="K355" s="77">
        <v>2.16</v>
      </c>
      <c r="L355" t="s">
        <v>110</v>
      </c>
      <c r="M355" s="78">
        <v>0.05</v>
      </c>
      <c r="N355" s="78">
        <v>7.0099999999999996E-2</v>
      </c>
      <c r="O355" s="77">
        <v>32471.73</v>
      </c>
      <c r="P355" s="77">
        <v>98.594959009575405</v>
      </c>
      <c r="Q355" s="77">
        <v>0</v>
      </c>
      <c r="R355" s="77">
        <v>129.90284614358399</v>
      </c>
      <c r="S355" s="78">
        <v>0</v>
      </c>
      <c r="T355" s="78">
        <f t="shared" si="9"/>
        <v>6.9854998851877651E-4</v>
      </c>
      <c r="U355" s="78">
        <f>R355/'סכום נכסי הקרן'!$C$42</f>
        <v>2.8069831309618403E-4</v>
      </c>
    </row>
    <row r="356" spans="2:21">
      <c r="B356" t="s">
        <v>1144</v>
      </c>
      <c r="C356" t="s">
        <v>1145</v>
      </c>
      <c r="D356" t="s">
        <v>123</v>
      </c>
      <c r="E356" t="s">
        <v>912</v>
      </c>
      <c r="F356"/>
      <c r="G356" t="s">
        <v>1009</v>
      </c>
      <c r="H356" t="s">
        <v>1143</v>
      </c>
      <c r="I356" t="s">
        <v>210</v>
      </c>
      <c r="J356"/>
      <c r="K356" s="77">
        <v>2.17</v>
      </c>
      <c r="L356" t="s">
        <v>113</v>
      </c>
      <c r="M356" s="78">
        <v>0.06</v>
      </c>
      <c r="N356" s="78">
        <v>9.5200000000000007E-2</v>
      </c>
      <c r="O356" s="77">
        <v>76958</v>
      </c>
      <c r="P356" s="77">
        <v>93.010739676187015</v>
      </c>
      <c r="Q356" s="77">
        <v>0</v>
      </c>
      <c r="R356" s="77">
        <v>336.44373744951201</v>
      </c>
      <c r="S356" s="78">
        <v>1E-4</v>
      </c>
      <c r="T356" s="78">
        <f t="shared" si="9"/>
        <v>1.8092195506847933E-3</v>
      </c>
      <c r="U356" s="78">
        <f>R356/'סכום נכסי הקרן'!$C$42</f>
        <v>7.2699861748577938E-4</v>
      </c>
    </row>
    <row r="357" spans="2:21">
      <c r="B357" t="s">
        <v>1146</v>
      </c>
      <c r="C357" t="s">
        <v>1147</v>
      </c>
      <c r="D357" t="s">
        <v>123</v>
      </c>
      <c r="E357" t="s">
        <v>912</v>
      </c>
      <c r="F357"/>
      <c r="G357" t="s">
        <v>1063</v>
      </c>
      <c r="H357" t="s">
        <v>1136</v>
      </c>
      <c r="I357" t="s">
        <v>314</v>
      </c>
      <c r="J357"/>
      <c r="K357" s="77">
        <v>6.04</v>
      </c>
      <c r="L357" t="s">
        <v>106</v>
      </c>
      <c r="M357" s="78">
        <v>5.1299999999999998E-2</v>
      </c>
      <c r="N357" s="78">
        <v>8.7999999999999995E-2</v>
      </c>
      <c r="O357" s="77">
        <v>97415.19</v>
      </c>
      <c r="P357" s="77">
        <v>81.102944409799036</v>
      </c>
      <c r="Q357" s="77">
        <v>0</v>
      </c>
      <c r="R357" s="77">
        <v>304.09635487334799</v>
      </c>
      <c r="S357" s="78">
        <v>0</v>
      </c>
      <c r="T357" s="78">
        <f t="shared" si="9"/>
        <v>1.6352721400005365E-3</v>
      </c>
      <c r="U357" s="78">
        <f>R357/'סכום נכסי הקרן'!$C$42</f>
        <v>6.5710133661966183E-4</v>
      </c>
    </row>
    <row r="358" spans="2:21">
      <c r="B358" t="s">
        <v>1148</v>
      </c>
      <c r="C358" t="s">
        <v>1149</v>
      </c>
      <c r="D358" t="s">
        <v>123</v>
      </c>
      <c r="E358" t="s">
        <v>912</v>
      </c>
      <c r="F358"/>
      <c r="G358" t="s">
        <v>970</v>
      </c>
      <c r="H358" t="s">
        <v>1150</v>
      </c>
      <c r="I358" t="s">
        <v>314</v>
      </c>
      <c r="J358"/>
      <c r="K358" s="77">
        <v>2.66</v>
      </c>
      <c r="L358" t="s">
        <v>110</v>
      </c>
      <c r="M358" s="78">
        <v>3.6299999999999999E-2</v>
      </c>
      <c r="N358" s="78">
        <v>0.46460000000000001</v>
      </c>
      <c r="O358" s="77">
        <v>100662.36</v>
      </c>
      <c r="P358" s="77">
        <v>38.052534295838086</v>
      </c>
      <c r="Q358" s="77">
        <v>0</v>
      </c>
      <c r="R358" s="77">
        <v>155.42082954406499</v>
      </c>
      <c r="S358" s="78">
        <v>2.9999999999999997E-4</v>
      </c>
      <c r="T358" s="78">
        <f t="shared" si="9"/>
        <v>8.3577244007095714E-4</v>
      </c>
      <c r="U358" s="78">
        <f>R358/'סכום נכסי הקרן'!$C$42</f>
        <v>3.3583840514785632E-4</v>
      </c>
    </row>
    <row r="359" spans="2:21">
      <c r="B359" t="s">
        <v>222</v>
      </c>
      <c r="C359" s="16"/>
      <c r="D359" s="16"/>
      <c r="E359" s="16"/>
      <c r="F359" s="16"/>
    </row>
    <row r="360" spans="2:21">
      <c r="B360" t="s">
        <v>316</v>
      </c>
      <c r="C360" s="16"/>
      <c r="D360" s="16"/>
      <c r="E360" s="16"/>
      <c r="F360" s="16"/>
    </row>
    <row r="361" spans="2:21">
      <c r="B361" t="s">
        <v>317</v>
      </c>
      <c r="C361" s="16"/>
      <c r="D361" s="16"/>
      <c r="E361" s="16"/>
      <c r="F361" s="16"/>
    </row>
    <row r="362" spans="2:21">
      <c r="B362" t="s">
        <v>318</v>
      </c>
      <c r="C362" s="16"/>
      <c r="D362" s="16"/>
      <c r="E362" s="16"/>
      <c r="F362" s="16"/>
    </row>
    <row r="363" spans="2:21">
      <c r="B363" t="s">
        <v>319</v>
      </c>
      <c r="C363" s="16"/>
      <c r="D363" s="16"/>
      <c r="E363" s="16"/>
      <c r="F363" s="16"/>
    </row>
    <row r="364" spans="2:21">
      <c r="C364" s="16"/>
      <c r="D364" s="16"/>
      <c r="E364" s="16"/>
      <c r="F364" s="16"/>
    </row>
    <row r="365" spans="2:21">
      <c r="C365" s="16"/>
      <c r="D365" s="16"/>
      <c r="E365" s="16"/>
      <c r="F365" s="16"/>
    </row>
    <row r="366" spans="2:21">
      <c r="C366" s="16"/>
      <c r="D366" s="16"/>
      <c r="E366" s="16"/>
      <c r="F366" s="16"/>
    </row>
    <row r="367" spans="2:21">
      <c r="C367" s="16"/>
      <c r="D367" s="16"/>
      <c r="E367" s="16"/>
      <c r="F367" s="16"/>
    </row>
    <row r="368" spans="2:21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B772" s="16"/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9"/>
      <c r="C774" s="16"/>
      <c r="D774" s="16"/>
      <c r="E774" s="16"/>
      <c r="F774" s="16"/>
    </row>
    <row r="775" spans="2:6"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</sheetData>
  <mergeCells count="2">
    <mergeCell ref="B6:U6"/>
    <mergeCell ref="B7:U7"/>
  </mergeCells>
  <dataValidations count="5">
    <dataValidation allowBlank="1" showInputMessage="1" showErrorMessage="1" sqref="Q9 A1:XFD4" xr:uid="{00000000-0002-0000-0400-000003000000}"/>
    <dataValidation type="list" allowBlank="1" showInputMessage="1" showErrorMessage="1" sqref="L12:L804" xr:uid="{00000000-0002-0000-0400-000000000000}">
      <formula1>$BN$7:$BN$11</formula1>
    </dataValidation>
    <dataValidation type="list" allowBlank="1" showInputMessage="1" showErrorMessage="1" sqref="E12:E798" xr:uid="{00000000-0002-0000-0400-000001000000}">
      <formula1>$BI$7:$BI$11</formula1>
    </dataValidation>
    <dataValidation type="list" allowBlank="1" showInputMessage="1" showErrorMessage="1" sqref="I12:I804" xr:uid="{00000000-0002-0000-0400-000002000000}">
      <formula1>$BM$7:$BM$10</formula1>
    </dataValidation>
    <dataValidation type="list" allowBlank="1" showInputMessage="1" showErrorMessage="1" sqref="G12:G804" xr:uid="{00000000-0002-0000-0400-000004000000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topLeftCell="A203" workbookViewId="0">
      <selection activeCell="F209" sqref="F209:F23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s="82">
        <v>45197</v>
      </c>
      <c r="E1" s="16"/>
      <c r="F1" s="16"/>
      <c r="G1" s="16"/>
    </row>
    <row r="2" spans="2:62">
      <c r="B2" s="2" t="s">
        <v>1</v>
      </c>
      <c r="C2" s="12" t="s">
        <v>2085</v>
      </c>
      <c r="E2" s="16"/>
      <c r="F2" s="16"/>
      <c r="G2" s="16"/>
    </row>
    <row r="3" spans="2:62">
      <c r="B3" s="2" t="s">
        <v>2</v>
      </c>
      <c r="C3" s="26" t="s">
        <v>2086</v>
      </c>
      <c r="E3" s="16"/>
      <c r="F3" s="16"/>
      <c r="G3" s="16"/>
    </row>
    <row r="4" spans="2:62">
      <c r="B4" s="2" t="s">
        <v>3</v>
      </c>
      <c r="C4" s="83" t="s">
        <v>196</v>
      </c>
      <c r="E4" s="16"/>
      <c r="F4" s="16"/>
      <c r="G4" s="16"/>
    </row>
    <row r="6" spans="2:62" ht="26.25" customHeight="1">
      <c r="B6" s="117" t="s">
        <v>68</v>
      </c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9"/>
      <c r="BJ6" s="19"/>
    </row>
    <row r="7" spans="2:62" ht="26.25" customHeight="1">
      <c r="B7" s="117" t="s">
        <v>91</v>
      </c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9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186</v>
      </c>
      <c r="J8" s="38" t="s">
        <v>187</v>
      </c>
      <c r="K8" s="38" t="s">
        <v>191</v>
      </c>
      <c r="L8" s="38" t="s">
        <v>56</v>
      </c>
      <c r="M8" s="38" t="s">
        <v>73</v>
      </c>
      <c r="N8" s="38" t="s">
        <v>57</v>
      </c>
      <c r="O8" s="46" t="s">
        <v>182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183</v>
      </c>
      <c r="J9" s="21"/>
      <c r="K9" s="21" t="s">
        <v>184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66.02</v>
      </c>
      <c r="J11" s="7"/>
      <c r="K11" s="75">
        <v>0</v>
      </c>
      <c r="L11" s="75">
        <v>1.1957720249438699</v>
      </c>
      <c r="M11" s="7"/>
      <c r="N11" s="76">
        <v>1</v>
      </c>
      <c r="O11" s="76">
        <v>0</v>
      </c>
      <c r="BF11" s="16"/>
      <c r="BG11" s="19"/>
      <c r="BH11" s="16"/>
      <c r="BJ11" s="16"/>
    </row>
    <row r="12" spans="2:62">
      <c r="B12" s="79" t="s">
        <v>202</v>
      </c>
      <c r="E12" s="16"/>
      <c r="F12" s="16"/>
      <c r="G12" s="16"/>
      <c r="I12" s="81">
        <v>62.4</v>
      </c>
      <c r="K12" s="81">
        <v>0</v>
      </c>
      <c r="L12" s="81">
        <v>0.99426454018919996</v>
      </c>
      <c r="N12" s="80">
        <v>0.83150000000000002</v>
      </c>
      <c r="O12" s="80">
        <v>0</v>
      </c>
    </row>
    <row r="13" spans="2:62">
      <c r="B13" s="79" t="s">
        <v>1151</v>
      </c>
      <c r="E13" s="16"/>
      <c r="F13" s="16"/>
      <c r="G13" s="16"/>
      <c r="I13" s="81">
        <v>20.399999999999999</v>
      </c>
      <c r="K13" s="81">
        <v>0</v>
      </c>
      <c r="L13" s="81">
        <v>0.60644898000000003</v>
      </c>
      <c r="N13" s="80">
        <v>0.50719999999999998</v>
      </c>
      <c r="O13" s="80">
        <v>0</v>
      </c>
    </row>
    <row r="14" spans="2:62">
      <c r="B14" t="s">
        <v>1152</v>
      </c>
      <c r="C14" t="s">
        <v>1153</v>
      </c>
      <c r="D14" t="s">
        <v>100</v>
      </c>
      <c r="E14" t="s">
        <v>123</v>
      </c>
      <c r="F14" t="s">
        <v>667</v>
      </c>
      <c r="G14" t="s">
        <v>353</v>
      </c>
      <c r="H14" t="s">
        <v>102</v>
      </c>
      <c r="I14" s="77">
        <v>0.53</v>
      </c>
      <c r="J14" s="77">
        <v>2464</v>
      </c>
      <c r="K14" s="77">
        <v>0</v>
      </c>
      <c r="L14" s="77">
        <v>1.30592E-2</v>
      </c>
      <c r="M14" s="78">
        <v>0</v>
      </c>
      <c r="N14" s="78">
        <v>1.09E-2</v>
      </c>
      <c r="O14" s="78">
        <v>0</v>
      </c>
    </row>
    <row r="15" spans="2:62">
      <c r="B15" t="s">
        <v>1154</v>
      </c>
      <c r="C15" t="s">
        <v>1155</v>
      </c>
      <c r="D15" t="s">
        <v>100</v>
      </c>
      <c r="E15" t="s">
        <v>123</v>
      </c>
      <c r="F15" t="s">
        <v>1156</v>
      </c>
      <c r="G15" t="s">
        <v>696</v>
      </c>
      <c r="H15" t="s">
        <v>102</v>
      </c>
      <c r="I15" s="77">
        <v>0.06</v>
      </c>
      <c r="J15" s="77">
        <v>26940</v>
      </c>
      <c r="K15" s="77">
        <v>0</v>
      </c>
      <c r="L15" s="77">
        <v>1.6164000000000001E-2</v>
      </c>
      <c r="M15" s="78">
        <v>0</v>
      </c>
      <c r="N15" s="78">
        <v>1.35E-2</v>
      </c>
      <c r="O15" s="78">
        <v>0</v>
      </c>
    </row>
    <row r="16" spans="2:62">
      <c r="B16" t="s">
        <v>1157</v>
      </c>
      <c r="C16" t="s">
        <v>1158</v>
      </c>
      <c r="D16" t="s">
        <v>100</v>
      </c>
      <c r="E16" t="s">
        <v>123</v>
      </c>
      <c r="F16" t="s">
        <v>849</v>
      </c>
      <c r="G16" t="s">
        <v>696</v>
      </c>
      <c r="H16" t="s">
        <v>102</v>
      </c>
      <c r="I16" s="77">
        <v>0.2</v>
      </c>
      <c r="J16" s="77">
        <v>6008</v>
      </c>
      <c r="K16" s="77">
        <v>0</v>
      </c>
      <c r="L16" s="77">
        <v>1.2016000000000001E-2</v>
      </c>
      <c r="M16" s="78">
        <v>0</v>
      </c>
      <c r="N16" s="78">
        <v>0.01</v>
      </c>
      <c r="O16" s="78">
        <v>0</v>
      </c>
    </row>
    <row r="17" spans="2:15">
      <c r="B17" t="s">
        <v>1159</v>
      </c>
      <c r="C17" t="s">
        <v>1160</v>
      </c>
      <c r="D17" t="s">
        <v>100</v>
      </c>
      <c r="E17" t="s">
        <v>123</v>
      </c>
      <c r="F17" t="s">
        <v>852</v>
      </c>
      <c r="G17" t="s">
        <v>696</v>
      </c>
      <c r="H17" t="s">
        <v>102</v>
      </c>
      <c r="I17" s="77">
        <v>1.1100000000000001</v>
      </c>
      <c r="J17" s="77">
        <v>1124</v>
      </c>
      <c r="K17" s="77">
        <v>0</v>
      </c>
      <c r="L17" s="77">
        <v>1.24764E-2</v>
      </c>
      <c r="M17" s="78">
        <v>0</v>
      </c>
      <c r="N17" s="78">
        <v>1.04E-2</v>
      </c>
      <c r="O17" s="78">
        <v>0</v>
      </c>
    </row>
    <row r="18" spans="2:15">
      <c r="B18" t="s">
        <v>1161</v>
      </c>
      <c r="C18" t="s">
        <v>1162</v>
      </c>
      <c r="D18" t="s">
        <v>100</v>
      </c>
      <c r="E18" t="s">
        <v>123</v>
      </c>
      <c r="F18" t="s">
        <v>458</v>
      </c>
      <c r="G18" t="s">
        <v>459</v>
      </c>
      <c r="H18" t="s">
        <v>102</v>
      </c>
      <c r="I18" s="77">
        <v>0.32</v>
      </c>
      <c r="J18" s="77">
        <v>3962</v>
      </c>
      <c r="K18" s="77">
        <v>0</v>
      </c>
      <c r="L18" s="77">
        <v>1.2678399999999999E-2</v>
      </c>
      <c r="M18" s="78">
        <v>0</v>
      </c>
      <c r="N18" s="78">
        <v>1.06E-2</v>
      </c>
      <c r="O18" s="78">
        <v>0</v>
      </c>
    </row>
    <row r="19" spans="2:15">
      <c r="B19" t="s">
        <v>1163</v>
      </c>
      <c r="C19" t="s">
        <v>1164</v>
      </c>
      <c r="D19" t="s">
        <v>100</v>
      </c>
      <c r="E19" t="s">
        <v>123</v>
      </c>
      <c r="F19" t="s">
        <v>734</v>
      </c>
      <c r="G19" t="s">
        <v>459</v>
      </c>
      <c r="H19" t="s">
        <v>102</v>
      </c>
      <c r="I19" s="77">
        <v>0.26</v>
      </c>
      <c r="J19" s="77">
        <v>3012</v>
      </c>
      <c r="K19" s="77">
        <v>0</v>
      </c>
      <c r="L19" s="77">
        <v>7.8312E-3</v>
      </c>
      <c r="M19" s="78">
        <v>0</v>
      </c>
      <c r="N19" s="78">
        <v>6.4999999999999997E-3</v>
      </c>
      <c r="O19" s="78">
        <v>0</v>
      </c>
    </row>
    <row r="20" spans="2:15">
      <c r="B20" t="s">
        <v>1165</v>
      </c>
      <c r="C20" t="s">
        <v>1166</v>
      </c>
      <c r="D20" t="s">
        <v>100</v>
      </c>
      <c r="E20" t="s">
        <v>123</v>
      </c>
      <c r="F20" t="s">
        <v>906</v>
      </c>
      <c r="G20" t="s">
        <v>714</v>
      </c>
      <c r="H20" t="s">
        <v>102</v>
      </c>
      <c r="I20" s="77">
        <v>0.05</v>
      </c>
      <c r="J20" s="77">
        <v>75810</v>
      </c>
      <c r="K20" s="77">
        <v>0</v>
      </c>
      <c r="L20" s="77">
        <v>3.7905000000000001E-2</v>
      </c>
      <c r="M20" s="78">
        <v>0</v>
      </c>
      <c r="N20" s="78">
        <v>3.1699999999999999E-2</v>
      </c>
      <c r="O20" s="78">
        <v>0</v>
      </c>
    </row>
    <row r="21" spans="2:15">
      <c r="B21" t="s">
        <v>1167</v>
      </c>
      <c r="C21" t="s">
        <v>1168</v>
      </c>
      <c r="D21" t="s">
        <v>100</v>
      </c>
      <c r="E21" t="s">
        <v>123</v>
      </c>
      <c r="F21" t="s">
        <v>652</v>
      </c>
      <c r="G21" t="s">
        <v>578</v>
      </c>
      <c r="H21" t="s">
        <v>102</v>
      </c>
      <c r="I21" s="77">
        <v>0.03</v>
      </c>
      <c r="J21" s="77">
        <v>5193</v>
      </c>
      <c r="K21" s="77">
        <v>0</v>
      </c>
      <c r="L21" s="77">
        <v>1.5579000000000001E-3</v>
      </c>
      <c r="M21" s="78">
        <v>0</v>
      </c>
      <c r="N21" s="78">
        <v>1.2999999999999999E-3</v>
      </c>
      <c r="O21" s="78">
        <v>0</v>
      </c>
    </row>
    <row r="22" spans="2:15">
      <c r="B22" t="s">
        <v>1169</v>
      </c>
      <c r="C22" t="s">
        <v>1170</v>
      </c>
      <c r="D22" t="s">
        <v>100</v>
      </c>
      <c r="E22" t="s">
        <v>123</v>
      </c>
      <c r="F22" t="s">
        <v>1171</v>
      </c>
      <c r="G22" t="s">
        <v>578</v>
      </c>
      <c r="H22" t="s">
        <v>102</v>
      </c>
      <c r="I22" s="77">
        <v>1.04</v>
      </c>
      <c r="J22" s="77">
        <v>1022</v>
      </c>
      <c r="K22" s="77">
        <v>0</v>
      </c>
      <c r="L22" s="77">
        <v>1.0628800000000001E-2</v>
      </c>
      <c r="M22" s="78">
        <v>0</v>
      </c>
      <c r="N22" s="78">
        <v>8.8999999999999999E-3</v>
      </c>
      <c r="O22" s="78">
        <v>0</v>
      </c>
    </row>
    <row r="23" spans="2:15">
      <c r="B23" t="s">
        <v>1172</v>
      </c>
      <c r="C23" t="s">
        <v>1173</v>
      </c>
      <c r="D23" t="s">
        <v>100</v>
      </c>
      <c r="E23" t="s">
        <v>123</v>
      </c>
      <c r="F23" t="s">
        <v>1174</v>
      </c>
      <c r="G23" t="s">
        <v>327</v>
      </c>
      <c r="H23" t="s">
        <v>102</v>
      </c>
      <c r="I23" s="77">
        <v>1.47</v>
      </c>
      <c r="J23" s="77">
        <v>2059</v>
      </c>
      <c r="K23" s="77">
        <v>0</v>
      </c>
      <c r="L23" s="77">
        <v>3.02673E-2</v>
      </c>
      <c r="M23" s="78">
        <v>0</v>
      </c>
      <c r="N23" s="78">
        <v>2.53E-2</v>
      </c>
      <c r="O23" s="78">
        <v>0</v>
      </c>
    </row>
    <row r="24" spans="2:15">
      <c r="B24" t="s">
        <v>1175</v>
      </c>
      <c r="C24" t="s">
        <v>1176</v>
      </c>
      <c r="D24" t="s">
        <v>100</v>
      </c>
      <c r="E24" t="s">
        <v>123</v>
      </c>
      <c r="F24" t="s">
        <v>345</v>
      </c>
      <c r="G24" t="s">
        <v>327</v>
      </c>
      <c r="H24" t="s">
        <v>102</v>
      </c>
      <c r="I24" s="77">
        <v>1.75</v>
      </c>
      <c r="J24" s="77">
        <v>3389</v>
      </c>
      <c r="K24" s="77">
        <v>0</v>
      </c>
      <c r="L24" s="77">
        <v>5.9307499999999999E-2</v>
      </c>
      <c r="M24" s="78">
        <v>0</v>
      </c>
      <c r="N24" s="78">
        <v>4.9599999999999998E-2</v>
      </c>
      <c r="O24" s="78">
        <v>0</v>
      </c>
    </row>
    <row r="25" spans="2:15">
      <c r="B25" t="s">
        <v>1177</v>
      </c>
      <c r="C25" t="s">
        <v>1178</v>
      </c>
      <c r="D25" t="s">
        <v>100</v>
      </c>
      <c r="E25" t="s">
        <v>123</v>
      </c>
      <c r="F25" t="s">
        <v>326</v>
      </c>
      <c r="G25" t="s">
        <v>327</v>
      </c>
      <c r="H25" t="s">
        <v>102</v>
      </c>
      <c r="I25" s="77">
        <v>2.0499999999999998</v>
      </c>
      <c r="J25" s="77">
        <v>3151</v>
      </c>
      <c r="K25" s="77">
        <v>0</v>
      </c>
      <c r="L25" s="77">
        <v>6.45955E-2</v>
      </c>
      <c r="M25" s="78">
        <v>0</v>
      </c>
      <c r="N25" s="78">
        <v>5.3999999999999999E-2</v>
      </c>
      <c r="O25" s="78">
        <v>0</v>
      </c>
    </row>
    <row r="26" spans="2:15">
      <c r="B26" t="s">
        <v>1179</v>
      </c>
      <c r="C26" t="s">
        <v>1180</v>
      </c>
      <c r="D26" t="s">
        <v>100</v>
      </c>
      <c r="E26" t="s">
        <v>123</v>
      </c>
      <c r="F26" t="s">
        <v>926</v>
      </c>
      <c r="G26" t="s">
        <v>327</v>
      </c>
      <c r="H26" t="s">
        <v>102</v>
      </c>
      <c r="I26" s="77">
        <v>0.34</v>
      </c>
      <c r="J26" s="77">
        <v>13810</v>
      </c>
      <c r="K26" s="77">
        <v>0</v>
      </c>
      <c r="L26" s="77">
        <v>4.6954000000000003E-2</v>
      </c>
      <c r="M26" s="78">
        <v>0</v>
      </c>
      <c r="N26" s="78">
        <v>3.9300000000000002E-2</v>
      </c>
      <c r="O26" s="78">
        <v>0</v>
      </c>
    </row>
    <row r="27" spans="2:15">
      <c r="B27" t="s">
        <v>1181</v>
      </c>
      <c r="C27" t="s">
        <v>1182</v>
      </c>
      <c r="D27" t="s">
        <v>100</v>
      </c>
      <c r="E27" t="s">
        <v>123</v>
      </c>
      <c r="F27" t="s">
        <v>1183</v>
      </c>
      <c r="G27" t="s">
        <v>327</v>
      </c>
      <c r="H27" t="s">
        <v>102</v>
      </c>
      <c r="I27" s="77">
        <v>0.05</v>
      </c>
      <c r="J27" s="77">
        <v>16360</v>
      </c>
      <c r="K27" s="77">
        <v>0</v>
      </c>
      <c r="L27" s="77">
        <v>8.1799999999999998E-3</v>
      </c>
      <c r="M27" s="78">
        <v>0</v>
      </c>
      <c r="N27" s="78">
        <v>6.7999999999999996E-3</v>
      </c>
      <c r="O27" s="78">
        <v>0</v>
      </c>
    </row>
    <row r="28" spans="2:15">
      <c r="B28" t="s">
        <v>1184</v>
      </c>
      <c r="C28" t="s">
        <v>1185</v>
      </c>
      <c r="D28" t="s">
        <v>100</v>
      </c>
      <c r="E28" t="s">
        <v>123</v>
      </c>
      <c r="F28" t="s">
        <v>791</v>
      </c>
      <c r="G28" t="s">
        <v>112</v>
      </c>
      <c r="H28" t="s">
        <v>102</v>
      </c>
      <c r="I28" s="77">
        <v>0.01</v>
      </c>
      <c r="J28" s="77">
        <v>146100</v>
      </c>
      <c r="K28" s="77">
        <v>0</v>
      </c>
      <c r="L28" s="77">
        <v>1.461E-2</v>
      </c>
      <c r="M28" s="78">
        <v>0</v>
      </c>
      <c r="N28" s="78">
        <v>1.2200000000000001E-2</v>
      </c>
      <c r="O28" s="78">
        <v>0</v>
      </c>
    </row>
    <row r="29" spans="2:15">
      <c r="B29" t="s">
        <v>1186</v>
      </c>
      <c r="C29" t="s">
        <v>1187</v>
      </c>
      <c r="D29" t="s">
        <v>100</v>
      </c>
      <c r="E29" t="s">
        <v>123</v>
      </c>
      <c r="F29" t="s">
        <v>1188</v>
      </c>
      <c r="G29" t="s">
        <v>112</v>
      </c>
      <c r="H29" t="s">
        <v>102</v>
      </c>
      <c r="I29" s="77">
        <v>0.01</v>
      </c>
      <c r="J29" s="77">
        <v>97080</v>
      </c>
      <c r="K29" s="77">
        <v>0</v>
      </c>
      <c r="L29" s="77">
        <v>9.7079999999999996E-3</v>
      </c>
      <c r="M29" s="78">
        <v>0</v>
      </c>
      <c r="N29" s="78">
        <v>8.0999999999999996E-3</v>
      </c>
      <c r="O29" s="78">
        <v>0</v>
      </c>
    </row>
    <row r="30" spans="2:15">
      <c r="B30" t="s">
        <v>1189</v>
      </c>
      <c r="C30" t="s">
        <v>1190</v>
      </c>
      <c r="D30" t="s">
        <v>100</v>
      </c>
      <c r="E30" t="s">
        <v>123</v>
      </c>
      <c r="F30" t="s">
        <v>1191</v>
      </c>
      <c r="G30" t="s">
        <v>723</v>
      </c>
      <c r="H30" t="s">
        <v>102</v>
      </c>
      <c r="I30" s="77">
        <v>0.11</v>
      </c>
      <c r="J30" s="77">
        <v>5439</v>
      </c>
      <c r="K30" s="77">
        <v>0</v>
      </c>
      <c r="L30" s="77">
        <v>5.9829000000000002E-3</v>
      </c>
      <c r="M30" s="78">
        <v>0</v>
      </c>
      <c r="N30" s="78">
        <v>5.0000000000000001E-3</v>
      </c>
      <c r="O30" s="78">
        <v>0</v>
      </c>
    </row>
    <row r="31" spans="2:15">
      <c r="B31" t="s">
        <v>1192</v>
      </c>
      <c r="C31" t="s">
        <v>1193</v>
      </c>
      <c r="D31" t="s">
        <v>100</v>
      </c>
      <c r="E31" t="s">
        <v>123</v>
      </c>
      <c r="F31" t="s">
        <v>1194</v>
      </c>
      <c r="G31" t="s">
        <v>723</v>
      </c>
      <c r="H31" t="s">
        <v>102</v>
      </c>
      <c r="I31" s="77">
        <v>0.98</v>
      </c>
      <c r="J31" s="77">
        <v>1147</v>
      </c>
      <c r="K31" s="77">
        <v>0</v>
      </c>
      <c r="L31" s="77">
        <v>1.12406E-2</v>
      </c>
      <c r="M31" s="78">
        <v>0</v>
      </c>
      <c r="N31" s="78">
        <v>9.4000000000000004E-3</v>
      </c>
      <c r="O31" s="78">
        <v>0</v>
      </c>
    </row>
    <row r="32" spans="2:15">
      <c r="B32" t="s">
        <v>1195</v>
      </c>
      <c r="C32" t="s">
        <v>1196</v>
      </c>
      <c r="D32" t="s">
        <v>100</v>
      </c>
      <c r="E32" t="s">
        <v>123</v>
      </c>
      <c r="F32" t="s">
        <v>1197</v>
      </c>
      <c r="G32" t="s">
        <v>723</v>
      </c>
      <c r="H32" t="s">
        <v>102</v>
      </c>
      <c r="I32" s="77">
        <v>0.01</v>
      </c>
      <c r="J32" s="77">
        <v>56570</v>
      </c>
      <c r="K32" s="77">
        <v>0</v>
      </c>
      <c r="L32" s="77">
        <v>5.6569999999999997E-3</v>
      </c>
      <c r="M32" s="78">
        <v>0</v>
      </c>
      <c r="N32" s="78">
        <v>4.7000000000000002E-3</v>
      </c>
      <c r="O32" s="78">
        <v>0</v>
      </c>
    </row>
    <row r="33" spans="2:15">
      <c r="B33" t="s">
        <v>1198</v>
      </c>
      <c r="C33" t="s">
        <v>1199</v>
      </c>
      <c r="D33" t="s">
        <v>100</v>
      </c>
      <c r="E33" t="s">
        <v>123</v>
      </c>
      <c r="F33" t="s">
        <v>717</v>
      </c>
      <c r="G33" t="s">
        <v>501</v>
      </c>
      <c r="H33" t="s">
        <v>102</v>
      </c>
      <c r="I33" s="77">
        <v>2.06</v>
      </c>
      <c r="J33" s="77">
        <v>2107</v>
      </c>
      <c r="K33" s="77">
        <v>0</v>
      </c>
      <c r="L33" s="77">
        <v>4.3404199999999997E-2</v>
      </c>
      <c r="M33" s="78">
        <v>0</v>
      </c>
      <c r="N33" s="78">
        <v>3.6299999999999999E-2</v>
      </c>
      <c r="O33" s="78">
        <v>0</v>
      </c>
    </row>
    <row r="34" spans="2:15">
      <c r="B34" t="s">
        <v>1200</v>
      </c>
      <c r="C34" t="s">
        <v>1201</v>
      </c>
      <c r="D34" t="s">
        <v>100</v>
      </c>
      <c r="E34" t="s">
        <v>123</v>
      </c>
      <c r="F34" t="s">
        <v>1202</v>
      </c>
      <c r="G34" t="s">
        <v>1203</v>
      </c>
      <c r="H34" t="s">
        <v>102</v>
      </c>
      <c r="I34" s="77">
        <v>7.0000000000000007E-2</v>
      </c>
      <c r="J34" s="77">
        <v>9321</v>
      </c>
      <c r="K34" s="77">
        <v>0</v>
      </c>
      <c r="L34" s="77">
        <v>6.5246999999999996E-3</v>
      </c>
      <c r="M34" s="78">
        <v>0</v>
      </c>
      <c r="N34" s="78">
        <v>5.4999999999999997E-3</v>
      </c>
      <c r="O34" s="78">
        <v>0</v>
      </c>
    </row>
    <row r="35" spans="2:15">
      <c r="B35" t="s">
        <v>1204</v>
      </c>
      <c r="C35" t="s">
        <v>1205</v>
      </c>
      <c r="D35" t="s">
        <v>100</v>
      </c>
      <c r="E35" t="s">
        <v>123</v>
      </c>
      <c r="F35" t="s">
        <v>1206</v>
      </c>
      <c r="G35" t="s">
        <v>1203</v>
      </c>
      <c r="H35" t="s">
        <v>102</v>
      </c>
      <c r="I35" s="77">
        <v>0.01</v>
      </c>
      <c r="J35" s="77">
        <v>42120</v>
      </c>
      <c r="K35" s="77">
        <v>0</v>
      </c>
      <c r="L35" s="77">
        <v>4.2119999999999996E-3</v>
      </c>
      <c r="M35" s="78">
        <v>0</v>
      </c>
      <c r="N35" s="78">
        <v>3.5000000000000001E-3</v>
      </c>
      <c r="O35" s="78">
        <v>0</v>
      </c>
    </row>
    <row r="36" spans="2:15">
      <c r="B36" t="s">
        <v>1207</v>
      </c>
      <c r="C36" t="s">
        <v>1208</v>
      </c>
      <c r="D36" t="s">
        <v>100</v>
      </c>
      <c r="E36" t="s">
        <v>123</v>
      </c>
      <c r="F36" t="s">
        <v>1209</v>
      </c>
      <c r="G36" t="s">
        <v>1210</v>
      </c>
      <c r="H36" t="s">
        <v>102</v>
      </c>
      <c r="I36" s="77">
        <v>0.17</v>
      </c>
      <c r="J36" s="77">
        <v>8007</v>
      </c>
      <c r="K36" s="77">
        <v>0</v>
      </c>
      <c r="L36" s="77">
        <v>1.36119E-2</v>
      </c>
      <c r="M36" s="78">
        <v>0</v>
      </c>
      <c r="N36" s="78">
        <v>1.14E-2</v>
      </c>
      <c r="O36" s="78">
        <v>0</v>
      </c>
    </row>
    <row r="37" spans="2:15">
      <c r="B37" t="s">
        <v>1211</v>
      </c>
      <c r="C37" t="s">
        <v>1212</v>
      </c>
      <c r="D37" t="s">
        <v>100</v>
      </c>
      <c r="E37" t="s">
        <v>123</v>
      </c>
      <c r="F37" t="s">
        <v>835</v>
      </c>
      <c r="G37" t="s">
        <v>836</v>
      </c>
      <c r="H37" t="s">
        <v>102</v>
      </c>
      <c r="I37" s="77">
        <v>0.73</v>
      </c>
      <c r="J37" s="77">
        <v>2562</v>
      </c>
      <c r="K37" s="77">
        <v>0</v>
      </c>
      <c r="L37" s="77">
        <v>1.87026E-2</v>
      </c>
      <c r="M37" s="78">
        <v>0</v>
      </c>
      <c r="N37" s="78">
        <v>1.5599999999999999E-2</v>
      </c>
      <c r="O37" s="78">
        <v>0</v>
      </c>
    </row>
    <row r="38" spans="2:15">
      <c r="B38" t="s">
        <v>1213</v>
      </c>
      <c r="C38" t="s">
        <v>1214</v>
      </c>
      <c r="D38" t="s">
        <v>100</v>
      </c>
      <c r="E38" t="s">
        <v>123</v>
      </c>
      <c r="F38" t="s">
        <v>437</v>
      </c>
      <c r="G38" t="s">
        <v>342</v>
      </c>
      <c r="H38" t="s">
        <v>102</v>
      </c>
      <c r="I38" s="77">
        <v>0.15</v>
      </c>
      <c r="J38" s="77">
        <v>5860</v>
      </c>
      <c r="K38" s="77">
        <v>0</v>
      </c>
      <c r="L38" s="77">
        <v>8.7899999999999992E-3</v>
      </c>
      <c r="M38" s="78">
        <v>0</v>
      </c>
      <c r="N38" s="78">
        <v>7.4000000000000003E-3</v>
      </c>
      <c r="O38" s="78">
        <v>0</v>
      </c>
    </row>
    <row r="39" spans="2:15">
      <c r="B39" t="s">
        <v>1215</v>
      </c>
      <c r="C39" t="s">
        <v>1216</v>
      </c>
      <c r="D39" t="s">
        <v>100</v>
      </c>
      <c r="E39" t="s">
        <v>123</v>
      </c>
      <c r="F39" t="s">
        <v>1217</v>
      </c>
      <c r="G39" t="s">
        <v>342</v>
      </c>
      <c r="H39" t="s">
        <v>102</v>
      </c>
      <c r="I39" s="77">
        <v>0.1</v>
      </c>
      <c r="J39" s="77">
        <v>2610</v>
      </c>
      <c r="K39" s="77">
        <v>0</v>
      </c>
      <c r="L39" s="77">
        <v>2.6099999999999999E-3</v>
      </c>
      <c r="M39" s="78">
        <v>0</v>
      </c>
      <c r="N39" s="78">
        <v>2.2000000000000001E-3</v>
      </c>
      <c r="O39" s="78">
        <v>0</v>
      </c>
    </row>
    <row r="40" spans="2:15">
      <c r="B40" t="s">
        <v>1218</v>
      </c>
      <c r="C40" t="s">
        <v>1219</v>
      </c>
      <c r="D40" t="s">
        <v>100</v>
      </c>
      <c r="E40" t="s">
        <v>123</v>
      </c>
      <c r="F40" t="s">
        <v>440</v>
      </c>
      <c r="G40" t="s">
        <v>342</v>
      </c>
      <c r="H40" t="s">
        <v>102</v>
      </c>
      <c r="I40" s="77">
        <v>0.56000000000000005</v>
      </c>
      <c r="J40" s="77">
        <v>1845</v>
      </c>
      <c r="K40" s="77">
        <v>0</v>
      </c>
      <c r="L40" s="77">
        <v>1.0331999999999999E-2</v>
      </c>
      <c r="M40" s="78">
        <v>0</v>
      </c>
      <c r="N40" s="78">
        <v>8.6E-3</v>
      </c>
      <c r="O40" s="78">
        <v>0</v>
      </c>
    </row>
    <row r="41" spans="2:15">
      <c r="B41" t="s">
        <v>1220</v>
      </c>
      <c r="C41" t="s">
        <v>1221</v>
      </c>
      <c r="D41" t="s">
        <v>100</v>
      </c>
      <c r="E41" t="s">
        <v>123</v>
      </c>
      <c r="F41" t="s">
        <v>451</v>
      </c>
      <c r="G41" t="s">
        <v>342</v>
      </c>
      <c r="H41" t="s">
        <v>102</v>
      </c>
      <c r="I41" s="77">
        <v>0.04</v>
      </c>
      <c r="J41" s="77">
        <v>31500</v>
      </c>
      <c r="K41" s="77">
        <v>0</v>
      </c>
      <c r="L41" s="77">
        <v>1.26E-2</v>
      </c>
      <c r="M41" s="78">
        <v>0</v>
      </c>
      <c r="N41" s="78">
        <v>1.0500000000000001E-2</v>
      </c>
      <c r="O41" s="78">
        <v>0</v>
      </c>
    </row>
    <row r="42" spans="2:15">
      <c r="B42" t="s">
        <v>1222</v>
      </c>
      <c r="C42" t="s">
        <v>1223</v>
      </c>
      <c r="D42" t="s">
        <v>100</v>
      </c>
      <c r="E42" t="s">
        <v>123</v>
      </c>
      <c r="F42" t="s">
        <v>394</v>
      </c>
      <c r="G42" t="s">
        <v>342</v>
      </c>
      <c r="H42" t="s">
        <v>102</v>
      </c>
      <c r="I42" s="77">
        <v>2.2400000000000002</v>
      </c>
      <c r="J42" s="77">
        <v>916.2</v>
      </c>
      <c r="K42" s="77">
        <v>0</v>
      </c>
      <c r="L42" s="77">
        <v>2.052288E-2</v>
      </c>
      <c r="M42" s="78">
        <v>0</v>
      </c>
      <c r="N42" s="78">
        <v>1.72E-2</v>
      </c>
      <c r="O42" s="78">
        <v>0</v>
      </c>
    </row>
    <row r="43" spans="2:15">
      <c r="B43" t="s">
        <v>1224</v>
      </c>
      <c r="C43" t="s">
        <v>1225</v>
      </c>
      <c r="D43" t="s">
        <v>100</v>
      </c>
      <c r="E43" t="s">
        <v>123</v>
      </c>
      <c r="F43" t="s">
        <v>406</v>
      </c>
      <c r="G43" t="s">
        <v>342</v>
      </c>
      <c r="H43" t="s">
        <v>102</v>
      </c>
      <c r="I43" s="77">
        <v>0.1</v>
      </c>
      <c r="J43" s="77">
        <v>23790</v>
      </c>
      <c r="K43" s="77">
        <v>0</v>
      </c>
      <c r="L43" s="77">
        <v>2.3789999999999999E-2</v>
      </c>
      <c r="M43" s="78">
        <v>0</v>
      </c>
      <c r="N43" s="78">
        <v>1.9900000000000001E-2</v>
      </c>
      <c r="O43" s="78">
        <v>0</v>
      </c>
    </row>
    <row r="44" spans="2:15">
      <c r="B44" t="s">
        <v>1226</v>
      </c>
      <c r="C44" t="s">
        <v>1227</v>
      </c>
      <c r="D44" t="s">
        <v>100</v>
      </c>
      <c r="E44" t="s">
        <v>123</v>
      </c>
      <c r="F44" t="s">
        <v>372</v>
      </c>
      <c r="G44" t="s">
        <v>342</v>
      </c>
      <c r="H44" t="s">
        <v>102</v>
      </c>
      <c r="I44" s="77">
        <v>0.12</v>
      </c>
      <c r="J44" s="77">
        <v>19540</v>
      </c>
      <c r="K44" s="77">
        <v>0</v>
      </c>
      <c r="L44" s="77">
        <v>2.3448E-2</v>
      </c>
      <c r="M44" s="78">
        <v>0</v>
      </c>
      <c r="N44" s="78">
        <v>1.9599999999999999E-2</v>
      </c>
      <c r="O44" s="78">
        <v>0</v>
      </c>
    </row>
    <row r="45" spans="2:15">
      <c r="B45" t="s">
        <v>1228</v>
      </c>
      <c r="C45" t="s">
        <v>1229</v>
      </c>
      <c r="D45" t="s">
        <v>100</v>
      </c>
      <c r="E45" t="s">
        <v>123</v>
      </c>
      <c r="F45" t="s">
        <v>934</v>
      </c>
      <c r="G45" t="s">
        <v>935</v>
      </c>
      <c r="H45" t="s">
        <v>102</v>
      </c>
      <c r="I45" s="77">
        <v>0.33</v>
      </c>
      <c r="J45" s="77">
        <v>3863</v>
      </c>
      <c r="K45" s="77">
        <v>0</v>
      </c>
      <c r="L45" s="77">
        <v>1.27479E-2</v>
      </c>
      <c r="M45" s="78">
        <v>0</v>
      </c>
      <c r="N45" s="78">
        <v>1.0699999999999999E-2</v>
      </c>
      <c r="O45" s="78">
        <v>0</v>
      </c>
    </row>
    <row r="46" spans="2:15">
      <c r="B46" t="s">
        <v>1230</v>
      </c>
      <c r="C46" t="s">
        <v>1231</v>
      </c>
      <c r="D46" t="s">
        <v>100</v>
      </c>
      <c r="E46" t="s">
        <v>123</v>
      </c>
      <c r="F46" t="s">
        <v>1232</v>
      </c>
      <c r="G46" t="s">
        <v>129</v>
      </c>
      <c r="H46" t="s">
        <v>102</v>
      </c>
      <c r="I46" s="77">
        <v>0.01</v>
      </c>
      <c r="J46" s="77">
        <v>64510</v>
      </c>
      <c r="K46" s="77">
        <v>0</v>
      </c>
      <c r="L46" s="77">
        <v>6.4510000000000001E-3</v>
      </c>
      <c r="M46" s="78">
        <v>0</v>
      </c>
      <c r="N46" s="78">
        <v>5.4000000000000003E-3</v>
      </c>
      <c r="O46" s="78">
        <v>0</v>
      </c>
    </row>
    <row r="47" spans="2:15">
      <c r="B47" t="s">
        <v>1233</v>
      </c>
      <c r="C47" t="s">
        <v>1234</v>
      </c>
      <c r="D47" t="s">
        <v>100</v>
      </c>
      <c r="E47" t="s">
        <v>123</v>
      </c>
      <c r="F47" t="s">
        <v>504</v>
      </c>
      <c r="G47" t="s">
        <v>132</v>
      </c>
      <c r="H47" t="s">
        <v>102</v>
      </c>
      <c r="I47" s="77">
        <v>3.33</v>
      </c>
      <c r="J47" s="77">
        <v>537</v>
      </c>
      <c r="K47" s="77">
        <v>0</v>
      </c>
      <c r="L47" s="77">
        <v>1.7882100000000001E-2</v>
      </c>
      <c r="M47" s="78">
        <v>0</v>
      </c>
      <c r="N47" s="78">
        <v>1.4999999999999999E-2</v>
      </c>
      <c r="O47" s="78">
        <v>0</v>
      </c>
    </row>
    <row r="48" spans="2:15">
      <c r="B48" s="79" t="s">
        <v>1235</v>
      </c>
      <c r="E48" s="16"/>
      <c r="F48" s="16"/>
      <c r="G48" s="16"/>
      <c r="I48" s="81">
        <v>34.19</v>
      </c>
      <c r="K48" s="81">
        <v>0</v>
      </c>
      <c r="L48" s="81">
        <v>0.32625540018920002</v>
      </c>
      <c r="N48" s="80">
        <v>0.27279999999999999</v>
      </c>
      <c r="O48" s="80">
        <v>0</v>
      </c>
    </row>
    <row r="49" spans="2:15">
      <c r="B49" t="s">
        <v>1236</v>
      </c>
      <c r="C49" t="s">
        <v>1237</v>
      </c>
      <c r="D49" t="s">
        <v>100</v>
      </c>
      <c r="E49" t="s">
        <v>123</v>
      </c>
      <c r="F49" t="s">
        <v>1238</v>
      </c>
      <c r="G49" t="s">
        <v>101</v>
      </c>
      <c r="H49" t="s">
        <v>102</v>
      </c>
      <c r="I49" s="77">
        <v>0.03</v>
      </c>
      <c r="J49" s="77">
        <v>14760</v>
      </c>
      <c r="K49" s="77">
        <v>0</v>
      </c>
      <c r="L49" s="77">
        <v>4.4279999999999996E-3</v>
      </c>
      <c r="M49" s="78">
        <v>0</v>
      </c>
      <c r="N49" s="78">
        <v>3.7000000000000002E-3</v>
      </c>
      <c r="O49" s="78">
        <v>0</v>
      </c>
    </row>
    <row r="50" spans="2:15">
      <c r="B50" t="s">
        <v>1239</v>
      </c>
      <c r="C50" t="s">
        <v>1240</v>
      </c>
      <c r="D50" t="s">
        <v>100</v>
      </c>
      <c r="E50" t="s">
        <v>123</v>
      </c>
      <c r="F50" t="s">
        <v>827</v>
      </c>
      <c r="G50" t="s">
        <v>353</v>
      </c>
      <c r="H50" t="s">
        <v>102</v>
      </c>
      <c r="I50" s="77">
        <v>2.86</v>
      </c>
      <c r="J50" s="77">
        <v>125.9</v>
      </c>
      <c r="K50" s="77">
        <v>0</v>
      </c>
      <c r="L50" s="77">
        <v>3.6007399999999998E-3</v>
      </c>
      <c r="M50" s="78">
        <v>0</v>
      </c>
      <c r="N50" s="78">
        <v>3.0000000000000001E-3</v>
      </c>
      <c r="O50" s="78">
        <v>0</v>
      </c>
    </row>
    <row r="51" spans="2:15">
      <c r="B51" t="s">
        <v>1241</v>
      </c>
      <c r="C51" t="s">
        <v>1242</v>
      </c>
      <c r="D51" t="s">
        <v>100</v>
      </c>
      <c r="E51" t="s">
        <v>123</v>
      </c>
      <c r="F51" t="s">
        <v>706</v>
      </c>
      <c r="G51" t="s">
        <v>353</v>
      </c>
      <c r="H51" t="s">
        <v>102</v>
      </c>
      <c r="I51" s="77">
        <v>0.56999999999999995</v>
      </c>
      <c r="J51" s="77">
        <v>363</v>
      </c>
      <c r="K51" s="77">
        <v>0</v>
      </c>
      <c r="L51" s="77">
        <v>2.0690999999999999E-3</v>
      </c>
      <c r="M51" s="78">
        <v>0</v>
      </c>
      <c r="N51" s="78">
        <v>1.6999999999999999E-3</v>
      </c>
      <c r="O51" s="78">
        <v>0</v>
      </c>
    </row>
    <row r="52" spans="2:15">
      <c r="B52" t="s">
        <v>1243</v>
      </c>
      <c r="C52" t="s">
        <v>1244</v>
      </c>
      <c r="D52" t="s">
        <v>100</v>
      </c>
      <c r="E52" t="s">
        <v>123</v>
      </c>
      <c r="F52" t="s">
        <v>1245</v>
      </c>
      <c r="G52" t="s">
        <v>353</v>
      </c>
      <c r="H52" t="s">
        <v>102</v>
      </c>
      <c r="I52" s="77">
        <v>0.03</v>
      </c>
      <c r="J52" s="77">
        <v>10550</v>
      </c>
      <c r="K52" s="77">
        <v>0</v>
      </c>
      <c r="L52" s="77">
        <v>3.1649999999999998E-3</v>
      </c>
      <c r="M52" s="78">
        <v>0</v>
      </c>
      <c r="N52" s="78">
        <v>2.5999999999999999E-3</v>
      </c>
      <c r="O52" s="78">
        <v>0</v>
      </c>
    </row>
    <row r="53" spans="2:15">
      <c r="B53" t="s">
        <v>1246</v>
      </c>
      <c r="C53" t="s">
        <v>1247</v>
      </c>
      <c r="D53" t="s">
        <v>100</v>
      </c>
      <c r="E53" t="s">
        <v>123</v>
      </c>
      <c r="F53" t="s">
        <v>595</v>
      </c>
      <c r="G53" t="s">
        <v>353</v>
      </c>
      <c r="H53" t="s">
        <v>102</v>
      </c>
      <c r="I53" s="77">
        <v>0.03</v>
      </c>
      <c r="J53" s="77">
        <v>31450</v>
      </c>
      <c r="K53" s="77">
        <v>0</v>
      </c>
      <c r="L53" s="77">
        <v>9.4350000000000007E-3</v>
      </c>
      <c r="M53" s="78">
        <v>0</v>
      </c>
      <c r="N53" s="78">
        <v>7.9000000000000008E-3</v>
      </c>
      <c r="O53" s="78">
        <v>0</v>
      </c>
    </row>
    <row r="54" spans="2:15">
      <c r="B54" t="s">
        <v>1248</v>
      </c>
      <c r="C54" t="s">
        <v>1249</v>
      </c>
      <c r="D54" t="s">
        <v>100</v>
      </c>
      <c r="E54" t="s">
        <v>123</v>
      </c>
      <c r="F54" t="s">
        <v>889</v>
      </c>
      <c r="G54" t="s">
        <v>353</v>
      </c>
      <c r="H54" t="s">
        <v>102</v>
      </c>
      <c r="I54" s="77">
        <v>1.68</v>
      </c>
      <c r="J54" s="77">
        <v>297</v>
      </c>
      <c r="K54" s="77">
        <v>0</v>
      </c>
      <c r="L54" s="77">
        <v>4.9896000000000003E-3</v>
      </c>
      <c r="M54" s="78">
        <v>0</v>
      </c>
      <c r="N54" s="78">
        <v>4.1999999999999997E-3</v>
      </c>
      <c r="O54" s="78">
        <v>0</v>
      </c>
    </row>
    <row r="55" spans="2:15">
      <c r="B55" t="s">
        <v>1250</v>
      </c>
      <c r="C55" t="s">
        <v>1251</v>
      </c>
      <c r="D55" t="s">
        <v>100</v>
      </c>
      <c r="E55" t="s">
        <v>123</v>
      </c>
      <c r="F55" t="s">
        <v>695</v>
      </c>
      <c r="G55" t="s">
        <v>696</v>
      </c>
      <c r="H55" t="s">
        <v>102</v>
      </c>
      <c r="I55" s="77">
        <v>0.06</v>
      </c>
      <c r="J55" s="77">
        <v>8861</v>
      </c>
      <c r="K55" s="77">
        <v>0</v>
      </c>
      <c r="L55" s="77">
        <v>5.3166000000000003E-3</v>
      </c>
      <c r="M55" s="78">
        <v>0</v>
      </c>
      <c r="N55" s="78">
        <v>4.4000000000000003E-3</v>
      </c>
      <c r="O55" s="78">
        <v>0</v>
      </c>
    </row>
    <row r="56" spans="2:15">
      <c r="B56" t="s">
        <v>1252</v>
      </c>
      <c r="C56" t="s">
        <v>1253</v>
      </c>
      <c r="D56" t="s">
        <v>100</v>
      </c>
      <c r="E56" t="s">
        <v>123</v>
      </c>
      <c r="F56" t="s">
        <v>1254</v>
      </c>
      <c r="G56" t="s">
        <v>696</v>
      </c>
      <c r="H56" t="s">
        <v>102</v>
      </c>
      <c r="I56" s="77">
        <v>0.28000000000000003</v>
      </c>
      <c r="J56" s="77">
        <v>794.8</v>
      </c>
      <c r="K56" s="77">
        <v>0</v>
      </c>
      <c r="L56" s="77">
        <v>2.22544E-3</v>
      </c>
      <c r="M56" s="78">
        <v>0</v>
      </c>
      <c r="N56" s="78">
        <v>1.9E-3</v>
      </c>
      <c r="O56" s="78">
        <v>0</v>
      </c>
    </row>
    <row r="57" spans="2:15">
      <c r="B57" t="s">
        <v>1255</v>
      </c>
      <c r="C57" t="s">
        <v>1256</v>
      </c>
      <c r="D57" t="s">
        <v>100</v>
      </c>
      <c r="E57" t="s">
        <v>123</v>
      </c>
      <c r="F57" t="s">
        <v>622</v>
      </c>
      <c r="G57" t="s">
        <v>623</v>
      </c>
      <c r="H57" t="s">
        <v>102</v>
      </c>
      <c r="I57" s="77">
        <v>0.01</v>
      </c>
      <c r="J57" s="77">
        <v>41100</v>
      </c>
      <c r="K57" s="77">
        <v>0</v>
      </c>
      <c r="L57" s="77">
        <v>4.1099999999999999E-3</v>
      </c>
      <c r="M57" s="78">
        <v>0</v>
      </c>
      <c r="N57" s="78">
        <v>3.3999999999999998E-3</v>
      </c>
      <c r="O57" s="78">
        <v>0</v>
      </c>
    </row>
    <row r="58" spans="2:15">
      <c r="B58" t="s">
        <v>1257</v>
      </c>
      <c r="C58" t="s">
        <v>1258</v>
      </c>
      <c r="D58" t="s">
        <v>100</v>
      </c>
      <c r="E58" t="s">
        <v>123</v>
      </c>
      <c r="F58" t="s">
        <v>1259</v>
      </c>
      <c r="G58" t="s">
        <v>459</v>
      </c>
      <c r="H58" t="s">
        <v>102</v>
      </c>
      <c r="I58" s="77">
        <v>0.02</v>
      </c>
      <c r="J58" s="77">
        <v>8921</v>
      </c>
      <c r="K58" s="77">
        <v>0</v>
      </c>
      <c r="L58" s="77">
        <v>1.7841999999999999E-3</v>
      </c>
      <c r="M58" s="78">
        <v>0</v>
      </c>
      <c r="N58" s="78">
        <v>1.5E-3</v>
      </c>
      <c r="O58" s="78">
        <v>0</v>
      </c>
    </row>
    <row r="59" spans="2:15">
      <c r="B59" t="s">
        <v>1260</v>
      </c>
      <c r="C59" t="s">
        <v>1261</v>
      </c>
      <c r="D59" t="s">
        <v>100</v>
      </c>
      <c r="E59" t="s">
        <v>123</v>
      </c>
      <c r="F59" t="s">
        <v>763</v>
      </c>
      <c r="G59" t="s">
        <v>459</v>
      </c>
      <c r="H59" t="s">
        <v>102</v>
      </c>
      <c r="I59" s="77">
        <v>0.09</v>
      </c>
      <c r="J59" s="77">
        <v>5901</v>
      </c>
      <c r="K59" s="77">
        <v>0</v>
      </c>
      <c r="L59" s="77">
        <v>5.3109000000000003E-3</v>
      </c>
      <c r="M59" s="78">
        <v>0</v>
      </c>
      <c r="N59" s="78">
        <v>4.4000000000000003E-3</v>
      </c>
      <c r="O59" s="78">
        <v>0</v>
      </c>
    </row>
    <row r="60" spans="2:15">
      <c r="B60" t="s">
        <v>1262</v>
      </c>
      <c r="C60" t="s">
        <v>1263</v>
      </c>
      <c r="D60" t="s">
        <v>100</v>
      </c>
      <c r="E60" t="s">
        <v>123</v>
      </c>
      <c r="F60" t="s">
        <v>1264</v>
      </c>
      <c r="G60" t="s">
        <v>459</v>
      </c>
      <c r="H60" t="s">
        <v>102</v>
      </c>
      <c r="I60" s="77">
        <v>0.08</v>
      </c>
      <c r="J60" s="77">
        <v>8890</v>
      </c>
      <c r="K60" s="77">
        <v>0</v>
      </c>
      <c r="L60" s="77">
        <v>7.1120000000000003E-3</v>
      </c>
      <c r="M60" s="78">
        <v>0</v>
      </c>
      <c r="N60" s="78">
        <v>5.8999999999999999E-3</v>
      </c>
      <c r="O60" s="78">
        <v>0</v>
      </c>
    </row>
    <row r="61" spans="2:15">
      <c r="B61" t="s">
        <v>1265</v>
      </c>
      <c r="C61" t="s">
        <v>1266</v>
      </c>
      <c r="D61" t="s">
        <v>100</v>
      </c>
      <c r="E61" t="s">
        <v>123</v>
      </c>
      <c r="F61" t="s">
        <v>1267</v>
      </c>
      <c r="G61" t="s">
        <v>578</v>
      </c>
      <c r="H61" t="s">
        <v>102</v>
      </c>
      <c r="I61" s="77">
        <v>0.17</v>
      </c>
      <c r="J61" s="77">
        <v>887.7</v>
      </c>
      <c r="K61" s="77">
        <v>0</v>
      </c>
      <c r="L61" s="77">
        <v>1.50909E-3</v>
      </c>
      <c r="M61" s="78">
        <v>0</v>
      </c>
      <c r="N61" s="78">
        <v>1.2999999999999999E-3</v>
      </c>
      <c r="O61" s="78">
        <v>0</v>
      </c>
    </row>
    <row r="62" spans="2:15">
      <c r="B62" t="s">
        <v>1268</v>
      </c>
      <c r="C62" t="s">
        <v>1269</v>
      </c>
      <c r="D62" t="s">
        <v>100</v>
      </c>
      <c r="E62" t="s">
        <v>123</v>
      </c>
      <c r="F62" t="s">
        <v>844</v>
      </c>
      <c r="G62" t="s">
        <v>578</v>
      </c>
      <c r="H62" t="s">
        <v>102</v>
      </c>
      <c r="I62" s="77">
        <v>0.43</v>
      </c>
      <c r="J62" s="77">
        <v>1369</v>
      </c>
      <c r="K62" s="77">
        <v>0</v>
      </c>
      <c r="L62" s="77">
        <v>5.8866999999999999E-3</v>
      </c>
      <c r="M62" s="78">
        <v>0</v>
      </c>
      <c r="N62" s="78">
        <v>4.8999999999999998E-3</v>
      </c>
      <c r="O62" s="78">
        <v>0</v>
      </c>
    </row>
    <row r="63" spans="2:15">
      <c r="B63" t="s">
        <v>1270</v>
      </c>
      <c r="C63" t="s">
        <v>1271</v>
      </c>
      <c r="D63" t="s">
        <v>100</v>
      </c>
      <c r="E63" t="s">
        <v>123</v>
      </c>
      <c r="F63" t="s">
        <v>857</v>
      </c>
      <c r="G63" t="s">
        <v>578</v>
      </c>
      <c r="H63" t="s">
        <v>102</v>
      </c>
      <c r="I63" s="77">
        <v>0.04</v>
      </c>
      <c r="J63" s="77">
        <v>19810</v>
      </c>
      <c r="K63" s="77">
        <v>0</v>
      </c>
      <c r="L63" s="77">
        <v>7.9240000000000005E-3</v>
      </c>
      <c r="M63" s="78">
        <v>0</v>
      </c>
      <c r="N63" s="78">
        <v>6.6E-3</v>
      </c>
      <c r="O63" s="78">
        <v>0</v>
      </c>
    </row>
    <row r="64" spans="2:15">
      <c r="B64" t="s">
        <v>1272</v>
      </c>
      <c r="C64" t="s">
        <v>1273</v>
      </c>
      <c r="D64" t="s">
        <v>100</v>
      </c>
      <c r="E64" t="s">
        <v>123</v>
      </c>
      <c r="F64" t="s">
        <v>1274</v>
      </c>
      <c r="G64" t="s">
        <v>578</v>
      </c>
      <c r="H64" t="s">
        <v>102</v>
      </c>
      <c r="I64" s="77">
        <v>0.02</v>
      </c>
      <c r="J64" s="77">
        <v>9978</v>
      </c>
      <c r="K64" s="77">
        <v>0</v>
      </c>
      <c r="L64" s="77">
        <v>1.9956000000000002E-3</v>
      </c>
      <c r="M64" s="78">
        <v>0</v>
      </c>
      <c r="N64" s="78">
        <v>1.6999999999999999E-3</v>
      </c>
      <c r="O64" s="78">
        <v>0</v>
      </c>
    </row>
    <row r="65" spans="2:15">
      <c r="B65" t="s">
        <v>1275</v>
      </c>
      <c r="C65" t="s">
        <v>1276</v>
      </c>
      <c r="D65" t="s">
        <v>100</v>
      </c>
      <c r="E65" t="s">
        <v>123</v>
      </c>
      <c r="F65" t="s">
        <v>577</v>
      </c>
      <c r="G65" t="s">
        <v>578</v>
      </c>
      <c r="H65" t="s">
        <v>102</v>
      </c>
      <c r="I65" s="77">
        <v>0.03</v>
      </c>
      <c r="J65" s="77">
        <v>24790</v>
      </c>
      <c r="K65" s="77">
        <v>0</v>
      </c>
      <c r="L65" s="77">
        <v>7.437E-3</v>
      </c>
      <c r="M65" s="78">
        <v>0</v>
      </c>
      <c r="N65" s="78">
        <v>6.1999999999999998E-3</v>
      </c>
      <c r="O65" s="78">
        <v>0</v>
      </c>
    </row>
    <row r="66" spans="2:15">
      <c r="B66" t="s">
        <v>1277</v>
      </c>
      <c r="C66" t="s">
        <v>1278</v>
      </c>
      <c r="D66" t="s">
        <v>100</v>
      </c>
      <c r="E66" t="s">
        <v>123</v>
      </c>
      <c r="F66" t="s">
        <v>1279</v>
      </c>
      <c r="G66" t="s">
        <v>578</v>
      </c>
      <c r="H66" t="s">
        <v>102</v>
      </c>
      <c r="I66" s="77">
        <v>0.47</v>
      </c>
      <c r="J66" s="77">
        <v>950.7</v>
      </c>
      <c r="K66" s="77">
        <v>0</v>
      </c>
      <c r="L66" s="77">
        <v>4.4682899999999998E-3</v>
      </c>
      <c r="M66" s="78">
        <v>0</v>
      </c>
      <c r="N66" s="78">
        <v>3.7000000000000002E-3</v>
      </c>
      <c r="O66" s="78">
        <v>0</v>
      </c>
    </row>
    <row r="67" spans="2:15">
      <c r="B67" t="s">
        <v>1280</v>
      </c>
      <c r="C67" t="s">
        <v>1281</v>
      </c>
      <c r="D67" t="s">
        <v>100</v>
      </c>
      <c r="E67" t="s">
        <v>123</v>
      </c>
      <c r="F67" t="s">
        <v>1282</v>
      </c>
      <c r="G67" t="s">
        <v>578</v>
      </c>
      <c r="H67" t="s">
        <v>102</v>
      </c>
      <c r="I67" s="77">
        <v>0.03</v>
      </c>
      <c r="J67" s="77">
        <v>8450</v>
      </c>
      <c r="K67" s="77">
        <v>0</v>
      </c>
      <c r="L67" s="77">
        <v>2.5349999999999999E-3</v>
      </c>
      <c r="M67" s="78">
        <v>0</v>
      </c>
      <c r="N67" s="78">
        <v>2.0999999999999999E-3</v>
      </c>
      <c r="O67" s="78">
        <v>0</v>
      </c>
    </row>
    <row r="68" spans="2:15">
      <c r="B68" t="s">
        <v>1283</v>
      </c>
      <c r="C68" t="s">
        <v>1284</v>
      </c>
      <c r="D68" t="s">
        <v>100</v>
      </c>
      <c r="E68" t="s">
        <v>123</v>
      </c>
      <c r="F68" t="s">
        <v>881</v>
      </c>
      <c r="G68" t="s">
        <v>578</v>
      </c>
      <c r="H68" t="s">
        <v>102</v>
      </c>
      <c r="I68" s="77">
        <v>0.02</v>
      </c>
      <c r="J68" s="77">
        <v>3816</v>
      </c>
      <c r="K68" s="77">
        <v>0</v>
      </c>
      <c r="L68" s="77">
        <v>7.6320000000000001E-4</v>
      </c>
      <c r="M68" s="78">
        <v>0</v>
      </c>
      <c r="N68" s="78">
        <v>5.9999999999999995E-4</v>
      </c>
      <c r="O68" s="78">
        <v>0</v>
      </c>
    </row>
    <row r="69" spans="2:15">
      <c r="B69" t="s">
        <v>1285</v>
      </c>
      <c r="C69" t="s">
        <v>1286</v>
      </c>
      <c r="D69" t="s">
        <v>100</v>
      </c>
      <c r="E69" t="s">
        <v>123</v>
      </c>
      <c r="F69" t="s">
        <v>872</v>
      </c>
      <c r="G69" t="s">
        <v>578</v>
      </c>
      <c r="H69" t="s">
        <v>102</v>
      </c>
      <c r="I69" s="77">
        <v>0.11</v>
      </c>
      <c r="J69" s="77">
        <v>2810.000172</v>
      </c>
      <c r="K69" s="77">
        <v>0</v>
      </c>
      <c r="L69" s="77">
        <v>3.0910001891999998E-3</v>
      </c>
      <c r="M69" s="78">
        <v>0</v>
      </c>
      <c r="N69" s="78">
        <v>2.5999999999999999E-3</v>
      </c>
      <c r="O69" s="78">
        <v>0</v>
      </c>
    </row>
    <row r="70" spans="2:15">
      <c r="B70" t="s">
        <v>1287</v>
      </c>
      <c r="C70" t="s">
        <v>1288</v>
      </c>
      <c r="D70" t="s">
        <v>100</v>
      </c>
      <c r="E70" t="s">
        <v>123</v>
      </c>
      <c r="F70" t="s">
        <v>1289</v>
      </c>
      <c r="G70" t="s">
        <v>112</v>
      </c>
      <c r="H70" t="s">
        <v>102</v>
      </c>
      <c r="I70" s="77">
        <v>0.03</v>
      </c>
      <c r="J70" s="77">
        <v>12130</v>
      </c>
      <c r="K70" s="77">
        <v>0</v>
      </c>
      <c r="L70" s="77">
        <v>3.6389999999999999E-3</v>
      </c>
      <c r="M70" s="78">
        <v>0</v>
      </c>
      <c r="N70" s="78">
        <v>3.0000000000000001E-3</v>
      </c>
      <c r="O70" s="78">
        <v>0</v>
      </c>
    </row>
    <row r="71" spans="2:15">
      <c r="B71" t="s">
        <v>1290</v>
      </c>
      <c r="C71" t="s">
        <v>1291</v>
      </c>
      <c r="D71" t="s">
        <v>100</v>
      </c>
      <c r="E71" t="s">
        <v>123</v>
      </c>
      <c r="F71" t="s">
        <v>571</v>
      </c>
      <c r="G71" t="s">
        <v>112</v>
      </c>
      <c r="H71" t="s">
        <v>102</v>
      </c>
      <c r="I71" s="77">
        <v>4.87</v>
      </c>
      <c r="J71" s="77">
        <v>58.3</v>
      </c>
      <c r="K71" s="77">
        <v>0</v>
      </c>
      <c r="L71" s="77">
        <v>2.83921E-3</v>
      </c>
      <c r="M71" s="78">
        <v>0</v>
      </c>
      <c r="N71" s="78">
        <v>2.3999999999999998E-3</v>
      </c>
      <c r="O71" s="78">
        <v>0</v>
      </c>
    </row>
    <row r="72" spans="2:15">
      <c r="B72" t="s">
        <v>1292</v>
      </c>
      <c r="C72" t="s">
        <v>1293</v>
      </c>
      <c r="D72" t="s">
        <v>100</v>
      </c>
      <c r="E72" t="s">
        <v>123</v>
      </c>
      <c r="F72" t="s">
        <v>1294</v>
      </c>
      <c r="G72" t="s">
        <v>112</v>
      </c>
      <c r="H72" t="s">
        <v>102</v>
      </c>
      <c r="I72" s="77">
        <v>0.02</v>
      </c>
      <c r="J72" s="77">
        <v>42230</v>
      </c>
      <c r="K72" s="77">
        <v>0</v>
      </c>
      <c r="L72" s="77">
        <v>8.4460000000000004E-3</v>
      </c>
      <c r="M72" s="78">
        <v>0</v>
      </c>
      <c r="N72" s="78">
        <v>7.1000000000000004E-3</v>
      </c>
      <c r="O72" s="78">
        <v>0</v>
      </c>
    </row>
    <row r="73" spans="2:15">
      <c r="B73" t="s">
        <v>1295</v>
      </c>
      <c r="C73" t="s">
        <v>1296</v>
      </c>
      <c r="D73" t="s">
        <v>100</v>
      </c>
      <c r="E73" t="s">
        <v>123</v>
      </c>
      <c r="F73" t="s">
        <v>722</v>
      </c>
      <c r="G73" t="s">
        <v>723</v>
      </c>
      <c r="H73" t="s">
        <v>102</v>
      </c>
      <c r="I73" s="77">
        <v>10.78</v>
      </c>
      <c r="J73" s="77">
        <v>165.6</v>
      </c>
      <c r="K73" s="77">
        <v>0</v>
      </c>
      <c r="L73" s="77">
        <v>1.7851680000000002E-2</v>
      </c>
      <c r="M73" s="78">
        <v>0</v>
      </c>
      <c r="N73" s="78">
        <v>1.49E-2</v>
      </c>
      <c r="O73" s="78">
        <v>0</v>
      </c>
    </row>
    <row r="74" spans="2:15">
      <c r="B74" t="s">
        <v>1297</v>
      </c>
      <c r="C74" t="s">
        <v>1298</v>
      </c>
      <c r="D74" t="s">
        <v>100</v>
      </c>
      <c r="E74" t="s">
        <v>123</v>
      </c>
      <c r="F74" t="s">
        <v>1299</v>
      </c>
      <c r="G74" t="s">
        <v>723</v>
      </c>
      <c r="H74" t="s">
        <v>102</v>
      </c>
      <c r="I74" s="77">
        <v>0.09</v>
      </c>
      <c r="J74" s="77">
        <v>2923</v>
      </c>
      <c r="K74" s="77">
        <v>0</v>
      </c>
      <c r="L74" s="77">
        <v>2.6307000000000001E-3</v>
      </c>
      <c r="M74" s="78">
        <v>0</v>
      </c>
      <c r="N74" s="78">
        <v>2.2000000000000001E-3</v>
      </c>
      <c r="O74" s="78">
        <v>0</v>
      </c>
    </row>
    <row r="75" spans="2:15">
      <c r="B75" t="s">
        <v>1300</v>
      </c>
      <c r="C75" t="s">
        <v>1301</v>
      </c>
      <c r="D75" t="s">
        <v>100</v>
      </c>
      <c r="E75" t="s">
        <v>123</v>
      </c>
      <c r="F75" t="s">
        <v>1302</v>
      </c>
      <c r="G75" t="s">
        <v>723</v>
      </c>
      <c r="H75" t="s">
        <v>102</v>
      </c>
      <c r="I75" s="77">
        <v>0.2</v>
      </c>
      <c r="J75" s="77">
        <v>2185</v>
      </c>
      <c r="K75" s="77">
        <v>0</v>
      </c>
      <c r="L75" s="77">
        <v>4.3699999999999998E-3</v>
      </c>
      <c r="M75" s="78">
        <v>0</v>
      </c>
      <c r="N75" s="78">
        <v>3.7000000000000002E-3</v>
      </c>
      <c r="O75" s="78">
        <v>0</v>
      </c>
    </row>
    <row r="76" spans="2:15">
      <c r="B76" t="s">
        <v>1303</v>
      </c>
      <c r="C76" t="s">
        <v>1304</v>
      </c>
      <c r="D76" t="s">
        <v>100</v>
      </c>
      <c r="E76" t="s">
        <v>123</v>
      </c>
      <c r="F76" t="s">
        <v>1305</v>
      </c>
      <c r="G76" t="s">
        <v>723</v>
      </c>
      <c r="H76" t="s">
        <v>102</v>
      </c>
      <c r="I76" s="77">
        <v>1.24</v>
      </c>
      <c r="J76" s="77">
        <v>317.89999999999998</v>
      </c>
      <c r="K76" s="77">
        <v>0</v>
      </c>
      <c r="L76" s="77">
        <v>3.9419600000000004E-3</v>
      </c>
      <c r="M76" s="78">
        <v>0</v>
      </c>
      <c r="N76" s="78">
        <v>3.3E-3</v>
      </c>
      <c r="O76" s="78">
        <v>0</v>
      </c>
    </row>
    <row r="77" spans="2:15">
      <c r="B77" t="s">
        <v>1306</v>
      </c>
      <c r="C77" t="s">
        <v>1307</v>
      </c>
      <c r="D77" t="s">
        <v>100</v>
      </c>
      <c r="E77" t="s">
        <v>123</v>
      </c>
      <c r="F77" t="s">
        <v>1308</v>
      </c>
      <c r="G77" t="s">
        <v>501</v>
      </c>
      <c r="H77" t="s">
        <v>102</v>
      </c>
      <c r="I77" s="77">
        <v>0.02</v>
      </c>
      <c r="J77" s="77">
        <v>15780</v>
      </c>
      <c r="K77" s="77">
        <v>0</v>
      </c>
      <c r="L77" s="77">
        <v>3.156E-3</v>
      </c>
      <c r="M77" s="78">
        <v>0</v>
      </c>
      <c r="N77" s="78">
        <v>2.5999999999999999E-3</v>
      </c>
      <c r="O77" s="78">
        <v>0</v>
      </c>
    </row>
    <row r="78" spans="2:15">
      <c r="B78" t="s">
        <v>1309</v>
      </c>
      <c r="C78" t="s">
        <v>1310</v>
      </c>
      <c r="D78" t="s">
        <v>100</v>
      </c>
      <c r="E78" t="s">
        <v>123</v>
      </c>
      <c r="F78" t="s">
        <v>1311</v>
      </c>
      <c r="G78" t="s">
        <v>1203</v>
      </c>
      <c r="H78" t="s">
        <v>102</v>
      </c>
      <c r="I78" s="77">
        <v>0.03</v>
      </c>
      <c r="J78" s="77">
        <v>23500</v>
      </c>
      <c r="K78" s="77">
        <v>0</v>
      </c>
      <c r="L78" s="77">
        <v>7.0499999999999998E-3</v>
      </c>
      <c r="M78" s="78">
        <v>0</v>
      </c>
      <c r="N78" s="78">
        <v>5.8999999999999999E-3</v>
      </c>
      <c r="O78" s="78">
        <v>0</v>
      </c>
    </row>
    <row r="79" spans="2:15">
      <c r="B79" t="s">
        <v>1312</v>
      </c>
      <c r="C79" t="s">
        <v>1313</v>
      </c>
      <c r="D79" t="s">
        <v>100</v>
      </c>
      <c r="E79" t="s">
        <v>123</v>
      </c>
      <c r="F79" t="s">
        <v>1314</v>
      </c>
      <c r="G79" t="s">
        <v>1210</v>
      </c>
      <c r="H79" t="s">
        <v>102</v>
      </c>
      <c r="I79" s="77">
        <v>0.17</v>
      </c>
      <c r="J79" s="77">
        <v>864</v>
      </c>
      <c r="K79" s="77">
        <v>0</v>
      </c>
      <c r="L79" s="77">
        <v>1.4687999999999999E-3</v>
      </c>
      <c r="M79" s="78">
        <v>0</v>
      </c>
      <c r="N79" s="78">
        <v>1.1999999999999999E-3</v>
      </c>
      <c r="O79" s="78">
        <v>0</v>
      </c>
    </row>
    <row r="80" spans="2:15">
      <c r="B80" t="s">
        <v>1315</v>
      </c>
      <c r="C80" t="s">
        <v>1316</v>
      </c>
      <c r="D80" t="s">
        <v>100</v>
      </c>
      <c r="E80" t="s">
        <v>123</v>
      </c>
      <c r="F80" t="s">
        <v>671</v>
      </c>
      <c r="G80" t="s">
        <v>672</v>
      </c>
      <c r="H80" t="s">
        <v>102</v>
      </c>
      <c r="I80" s="77">
        <v>0.05</v>
      </c>
      <c r="J80" s="77">
        <v>38400</v>
      </c>
      <c r="K80" s="77">
        <v>0</v>
      </c>
      <c r="L80" s="77">
        <v>1.9199999999999998E-2</v>
      </c>
      <c r="M80" s="78">
        <v>0</v>
      </c>
      <c r="N80" s="78">
        <v>1.61E-2</v>
      </c>
      <c r="O80" s="78">
        <v>0</v>
      </c>
    </row>
    <row r="81" spans="2:15">
      <c r="B81" t="s">
        <v>1317</v>
      </c>
      <c r="C81" t="s">
        <v>1318</v>
      </c>
      <c r="D81" t="s">
        <v>100</v>
      </c>
      <c r="E81" t="s">
        <v>123</v>
      </c>
      <c r="F81" t="s">
        <v>1319</v>
      </c>
      <c r="G81" t="s">
        <v>782</v>
      </c>
      <c r="H81" t="s">
        <v>102</v>
      </c>
      <c r="I81" s="77">
        <v>0.01</v>
      </c>
      <c r="J81" s="77">
        <v>3186</v>
      </c>
      <c r="K81" s="77">
        <v>0</v>
      </c>
      <c r="L81" s="77">
        <v>3.1859999999999999E-4</v>
      </c>
      <c r="M81" s="78">
        <v>0</v>
      </c>
      <c r="N81" s="78">
        <v>2.9999999999999997E-4</v>
      </c>
      <c r="O81" s="78">
        <v>0</v>
      </c>
    </row>
    <row r="82" spans="2:15">
      <c r="B82" t="s">
        <v>1320</v>
      </c>
      <c r="C82" t="s">
        <v>1321</v>
      </c>
      <c r="D82" t="s">
        <v>100</v>
      </c>
      <c r="E82" t="s">
        <v>123</v>
      </c>
      <c r="F82" t="s">
        <v>1322</v>
      </c>
      <c r="G82" t="s">
        <v>782</v>
      </c>
      <c r="H82" t="s">
        <v>102</v>
      </c>
      <c r="I82" s="77">
        <v>0.03</v>
      </c>
      <c r="J82" s="77">
        <v>11980</v>
      </c>
      <c r="K82" s="77">
        <v>0</v>
      </c>
      <c r="L82" s="77">
        <v>3.594E-3</v>
      </c>
      <c r="M82" s="78">
        <v>0</v>
      </c>
      <c r="N82" s="78">
        <v>3.0000000000000001E-3</v>
      </c>
      <c r="O82" s="78">
        <v>0</v>
      </c>
    </row>
    <row r="83" spans="2:15">
      <c r="B83" t="s">
        <v>1323</v>
      </c>
      <c r="C83" t="s">
        <v>1324</v>
      </c>
      <c r="D83" t="s">
        <v>100</v>
      </c>
      <c r="E83" t="s">
        <v>123</v>
      </c>
      <c r="F83" t="s">
        <v>1325</v>
      </c>
      <c r="G83" t="s">
        <v>782</v>
      </c>
      <c r="H83" t="s">
        <v>102</v>
      </c>
      <c r="I83" s="77">
        <v>0.01</v>
      </c>
      <c r="J83" s="77">
        <v>26950</v>
      </c>
      <c r="K83" s="77">
        <v>0</v>
      </c>
      <c r="L83" s="77">
        <v>2.6949999999999999E-3</v>
      </c>
      <c r="M83" s="78">
        <v>0</v>
      </c>
      <c r="N83" s="78">
        <v>2.3E-3</v>
      </c>
      <c r="O83" s="78">
        <v>0</v>
      </c>
    </row>
    <row r="84" spans="2:15">
      <c r="B84" t="s">
        <v>1326</v>
      </c>
      <c r="C84" t="s">
        <v>1327</v>
      </c>
      <c r="D84" t="s">
        <v>100</v>
      </c>
      <c r="E84" t="s">
        <v>123</v>
      </c>
      <c r="F84" t="s">
        <v>1328</v>
      </c>
      <c r="G84" t="s">
        <v>836</v>
      </c>
      <c r="H84" t="s">
        <v>102</v>
      </c>
      <c r="I84" s="77">
        <v>0.41</v>
      </c>
      <c r="J84" s="77">
        <v>1178</v>
      </c>
      <c r="K84" s="77">
        <v>0</v>
      </c>
      <c r="L84" s="77">
        <v>4.8298000000000004E-3</v>
      </c>
      <c r="M84" s="78">
        <v>0</v>
      </c>
      <c r="N84" s="78">
        <v>4.0000000000000001E-3</v>
      </c>
      <c r="O84" s="78">
        <v>0</v>
      </c>
    </row>
    <row r="85" spans="2:15">
      <c r="B85" t="s">
        <v>1329</v>
      </c>
      <c r="C85" t="s">
        <v>1330</v>
      </c>
      <c r="D85" t="s">
        <v>100</v>
      </c>
      <c r="E85" t="s">
        <v>123</v>
      </c>
      <c r="F85" t="s">
        <v>1331</v>
      </c>
      <c r="G85" t="s">
        <v>640</v>
      </c>
      <c r="H85" t="s">
        <v>102</v>
      </c>
      <c r="I85" s="77">
        <v>0.03</v>
      </c>
      <c r="J85" s="77">
        <v>3661</v>
      </c>
      <c r="K85" s="77">
        <v>0</v>
      </c>
      <c r="L85" s="77">
        <v>1.0983E-3</v>
      </c>
      <c r="M85" s="78">
        <v>0</v>
      </c>
      <c r="N85" s="78">
        <v>8.9999999999999998E-4</v>
      </c>
      <c r="O85" s="78">
        <v>0</v>
      </c>
    </row>
    <row r="86" spans="2:15">
      <c r="B86" t="s">
        <v>1332</v>
      </c>
      <c r="C86" t="s">
        <v>1333</v>
      </c>
      <c r="D86" t="s">
        <v>100</v>
      </c>
      <c r="E86" t="s">
        <v>123</v>
      </c>
      <c r="F86" t="s">
        <v>1334</v>
      </c>
      <c r="G86" t="s">
        <v>640</v>
      </c>
      <c r="H86" t="s">
        <v>102</v>
      </c>
      <c r="I86" s="77">
        <v>0.01</v>
      </c>
      <c r="J86" s="77">
        <v>5580</v>
      </c>
      <c r="K86" s="77">
        <v>0</v>
      </c>
      <c r="L86" s="77">
        <v>5.5800000000000001E-4</v>
      </c>
      <c r="M86" s="78">
        <v>0</v>
      </c>
      <c r="N86" s="78">
        <v>5.0000000000000001E-4</v>
      </c>
      <c r="O86" s="78">
        <v>0</v>
      </c>
    </row>
    <row r="87" spans="2:15">
      <c r="B87" t="s">
        <v>1335</v>
      </c>
      <c r="C87" t="s">
        <v>1336</v>
      </c>
      <c r="D87" t="s">
        <v>100</v>
      </c>
      <c r="E87" t="s">
        <v>123</v>
      </c>
      <c r="F87" t="s">
        <v>658</v>
      </c>
      <c r="G87" t="s">
        <v>640</v>
      </c>
      <c r="H87" t="s">
        <v>102</v>
      </c>
      <c r="I87" s="77">
        <v>0.39</v>
      </c>
      <c r="J87" s="77">
        <v>1167</v>
      </c>
      <c r="K87" s="77">
        <v>0</v>
      </c>
      <c r="L87" s="77">
        <v>4.5513000000000003E-3</v>
      </c>
      <c r="M87" s="78">
        <v>0</v>
      </c>
      <c r="N87" s="78">
        <v>3.8E-3</v>
      </c>
      <c r="O87" s="78">
        <v>0</v>
      </c>
    </row>
    <row r="88" spans="2:15">
      <c r="B88" t="s">
        <v>1337</v>
      </c>
      <c r="C88" t="s">
        <v>1338</v>
      </c>
      <c r="D88" t="s">
        <v>100</v>
      </c>
      <c r="E88" t="s">
        <v>123</v>
      </c>
      <c r="F88" t="s">
        <v>1339</v>
      </c>
      <c r="G88" t="s">
        <v>640</v>
      </c>
      <c r="H88" t="s">
        <v>102</v>
      </c>
      <c r="I88" s="77">
        <v>0.06</v>
      </c>
      <c r="J88" s="77">
        <v>4892</v>
      </c>
      <c r="K88" s="77">
        <v>0</v>
      </c>
      <c r="L88" s="77">
        <v>2.9351999999999998E-3</v>
      </c>
      <c r="M88" s="78">
        <v>0</v>
      </c>
      <c r="N88" s="78">
        <v>2.5000000000000001E-3</v>
      </c>
      <c r="O88" s="78">
        <v>0</v>
      </c>
    </row>
    <row r="89" spans="2:15">
      <c r="B89" t="s">
        <v>1340</v>
      </c>
      <c r="C89" t="s">
        <v>1341</v>
      </c>
      <c r="D89" t="s">
        <v>100</v>
      </c>
      <c r="E89" t="s">
        <v>123</v>
      </c>
      <c r="F89" t="s">
        <v>661</v>
      </c>
      <c r="G89" t="s">
        <v>342</v>
      </c>
      <c r="H89" t="s">
        <v>102</v>
      </c>
      <c r="I89" s="77">
        <v>0.03</v>
      </c>
      <c r="J89" s="77">
        <v>3380</v>
      </c>
      <c r="K89" s="77">
        <v>0</v>
      </c>
      <c r="L89" s="77">
        <v>1.0139999999999999E-3</v>
      </c>
      <c r="M89" s="78">
        <v>0</v>
      </c>
      <c r="N89" s="78">
        <v>8.0000000000000004E-4</v>
      </c>
      <c r="O89" s="78">
        <v>0</v>
      </c>
    </row>
    <row r="90" spans="2:15">
      <c r="B90" t="s">
        <v>1342</v>
      </c>
      <c r="C90" t="s">
        <v>1343</v>
      </c>
      <c r="D90" t="s">
        <v>100</v>
      </c>
      <c r="E90" t="s">
        <v>123</v>
      </c>
      <c r="F90" t="s">
        <v>462</v>
      </c>
      <c r="G90" t="s">
        <v>342</v>
      </c>
      <c r="H90" t="s">
        <v>102</v>
      </c>
      <c r="I90" s="77">
        <v>0.01</v>
      </c>
      <c r="J90" s="77">
        <v>71190</v>
      </c>
      <c r="K90" s="77">
        <v>0</v>
      </c>
      <c r="L90" s="77">
        <v>7.1190000000000003E-3</v>
      </c>
      <c r="M90" s="78">
        <v>0</v>
      </c>
      <c r="N90" s="78">
        <v>6.0000000000000001E-3</v>
      </c>
      <c r="O90" s="78">
        <v>0</v>
      </c>
    </row>
    <row r="91" spans="2:15">
      <c r="B91" t="s">
        <v>1344</v>
      </c>
      <c r="C91" t="s">
        <v>1345</v>
      </c>
      <c r="D91" t="s">
        <v>100</v>
      </c>
      <c r="E91" t="s">
        <v>123</v>
      </c>
      <c r="F91" t="s">
        <v>1346</v>
      </c>
      <c r="G91" t="s">
        <v>342</v>
      </c>
      <c r="H91" t="s">
        <v>102</v>
      </c>
      <c r="I91" s="77">
        <v>0.17</v>
      </c>
      <c r="J91" s="77">
        <v>858.7</v>
      </c>
      <c r="K91" s="77">
        <v>0</v>
      </c>
      <c r="L91" s="77">
        <v>1.4597900000000001E-3</v>
      </c>
      <c r="M91" s="78">
        <v>0</v>
      </c>
      <c r="N91" s="78">
        <v>1.1999999999999999E-3</v>
      </c>
      <c r="O91" s="78">
        <v>0</v>
      </c>
    </row>
    <row r="92" spans="2:15">
      <c r="B92" t="s">
        <v>1347</v>
      </c>
      <c r="C92" t="s">
        <v>1348</v>
      </c>
      <c r="D92" t="s">
        <v>100</v>
      </c>
      <c r="E92" t="s">
        <v>123</v>
      </c>
      <c r="F92" t="s">
        <v>492</v>
      </c>
      <c r="G92" t="s">
        <v>342</v>
      </c>
      <c r="H92" t="s">
        <v>102</v>
      </c>
      <c r="I92" s="77">
        <v>0.08</v>
      </c>
      <c r="J92" s="77">
        <v>6819</v>
      </c>
      <c r="K92" s="77">
        <v>0</v>
      </c>
      <c r="L92" s="77">
        <v>5.4552000000000003E-3</v>
      </c>
      <c r="M92" s="78">
        <v>0</v>
      </c>
      <c r="N92" s="78">
        <v>4.5999999999999999E-3</v>
      </c>
      <c r="O92" s="78">
        <v>0</v>
      </c>
    </row>
    <row r="93" spans="2:15">
      <c r="B93" t="s">
        <v>1349</v>
      </c>
      <c r="C93" t="s">
        <v>1350</v>
      </c>
      <c r="D93" t="s">
        <v>100</v>
      </c>
      <c r="E93" t="s">
        <v>123</v>
      </c>
      <c r="F93" t="s">
        <v>632</v>
      </c>
      <c r="G93" t="s">
        <v>342</v>
      </c>
      <c r="H93" t="s">
        <v>102</v>
      </c>
      <c r="I93" s="77">
        <v>2.68</v>
      </c>
      <c r="J93" s="77">
        <v>156.1</v>
      </c>
      <c r="K93" s="77">
        <v>0</v>
      </c>
      <c r="L93" s="77">
        <v>4.1834799999999998E-3</v>
      </c>
      <c r="M93" s="78">
        <v>0</v>
      </c>
      <c r="N93" s="78">
        <v>3.5000000000000001E-3</v>
      </c>
      <c r="O93" s="78">
        <v>0</v>
      </c>
    </row>
    <row r="94" spans="2:15">
      <c r="B94" t="s">
        <v>1351</v>
      </c>
      <c r="C94" t="s">
        <v>1352</v>
      </c>
      <c r="D94" t="s">
        <v>100</v>
      </c>
      <c r="E94" t="s">
        <v>123</v>
      </c>
      <c r="F94" t="s">
        <v>425</v>
      </c>
      <c r="G94" t="s">
        <v>342</v>
      </c>
      <c r="H94" t="s">
        <v>102</v>
      </c>
      <c r="I94" s="77">
        <v>0.03</v>
      </c>
      <c r="J94" s="77">
        <v>21760</v>
      </c>
      <c r="K94" s="77">
        <v>0</v>
      </c>
      <c r="L94" s="77">
        <v>6.5279999999999999E-3</v>
      </c>
      <c r="M94" s="78">
        <v>0</v>
      </c>
      <c r="N94" s="78">
        <v>5.4999999999999997E-3</v>
      </c>
      <c r="O94" s="78">
        <v>0</v>
      </c>
    </row>
    <row r="95" spans="2:15">
      <c r="B95" t="s">
        <v>1353</v>
      </c>
      <c r="C95" t="s">
        <v>1354</v>
      </c>
      <c r="D95" t="s">
        <v>100</v>
      </c>
      <c r="E95" t="s">
        <v>123</v>
      </c>
      <c r="F95" t="s">
        <v>428</v>
      </c>
      <c r="G95" t="s">
        <v>342</v>
      </c>
      <c r="H95" t="s">
        <v>102</v>
      </c>
      <c r="I95" s="77">
        <v>0.49</v>
      </c>
      <c r="J95" s="77">
        <v>1555</v>
      </c>
      <c r="K95" s="77">
        <v>0</v>
      </c>
      <c r="L95" s="77">
        <v>7.6195000000000004E-3</v>
      </c>
      <c r="M95" s="78">
        <v>0</v>
      </c>
      <c r="N95" s="78">
        <v>6.4000000000000003E-3</v>
      </c>
      <c r="O95" s="78">
        <v>0</v>
      </c>
    </row>
    <row r="96" spans="2:15">
      <c r="B96" t="s">
        <v>1355</v>
      </c>
      <c r="C96" t="s">
        <v>1356</v>
      </c>
      <c r="D96" t="s">
        <v>100</v>
      </c>
      <c r="E96" t="s">
        <v>123</v>
      </c>
      <c r="F96" t="s">
        <v>1357</v>
      </c>
      <c r="G96" t="s">
        <v>125</v>
      </c>
      <c r="H96" t="s">
        <v>102</v>
      </c>
      <c r="I96" s="77">
        <v>0.13</v>
      </c>
      <c r="J96" s="77">
        <v>2246</v>
      </c>
      <c r="K96" s="77">
        <v>0</v>
      </c>
      <c r="L96" s="77">
        <v>2.9198000000000002E-3</v>
      </c>
      <c r="M96" s="78">
        <v>0</v>
      </c>
      <c r="N96" s="78">
        <v>2.3999999999999998E-3</v>
      </c>
      <c r="O96" s="78">
        <v>0</v>
      </c>
    </row>
    <row r="97" spans="2:15">
      <c r="B97" t="s">
        <v>1358</v>
      </c>
      <c r="C97" t="s">
        <v>1359</v>
      </c>
      <c r="D97" t="s">
        <v>100</v>
      </c>
      <c r="E97" t="s">
        <v>123</v>
      </c>
      <c r="F97" t="s">
        <v>1360</v>
      </c>
      <c r="G97" t="s">
        <v>1361</v>
      </c>
      <c r="H97" t="s">
        <v>102</v>
      </c>
      <c r="I97" s="77">
        <v>0.2</v>
      </c>
      <c r="J97" s="77">
        <v>4003</v>
      </c>
      <c r="K97" s="77">
        <v>0</v>
      </c>
      <c r="L97" s="77">
        <v>8.0059999999999992E-3</v>
      </c>
      <c r="M97" s="78">
        <v>0</v>
      </c>
      <c r="N97" s="78">
        <v>6.7000000000000002E-3</v>
      </c>
      <c r="O97" s="78">
        <v>0</v>
      </c>
    </row>
    <row r="98" spans="2:15">
      <c r="B98" t="s">
        <v>1362</v>
      </c>
      <c r="C98" t="s">
        <v>1363</v>
      </c>
      <c r="D98" t="s">
        <v>100</v>
      </c>
      <c r="E98" t="s">
        <v>123</v>
      </c>
      <c r="F98" t="s">
        <v>1364</v>
      </c>
      <c r="G98" t="s">
        <v>727</v>
      </c>
      <c r="H98" t="s">
        <v>102</v>
      </c>
      <c r="I98" s="77">
        <v>0.04</v>
      </c>
      <c r="J98" s="77">
        <v>8131</v>
      </c>
      <c r="K98" s="77">
        <v>0</v>
      </c>
      <c r="L98" s="77">
        <v>3.2523999999999999E-3</v>
      </c>
      <c r="M98" s="78">
        <v>0</v>
      </c>
      <c r="N98" s="78">
        <v>2.7000000000000001E-3</v>
      </c>
      <c r="O98" s="78">
        <v>0</v>
      </c>
    </row>
    <row r="99" spans="2:15">
      <c r="B99" t="s">
        <v>1365</v>
      </c>
      <c r="C99" t="s">
        <v>1366</v>
      </c>
      <c r="D99" t="s">
        <v>100</v>
      </c>
      <c r="E99" t="s">
        <v>123</v>
      </c>
      <c r="F99" t="s">
        <v>1367</v>
      </c>
      <c r="G99" t="s">
        <v>727</v>
      </c>
      <c r="H99" t="s">
        <v>102</v>
      </c>
      <c r="I99" s="77">
        <v>0.03</v>
      </c>
      <c r="J99" s="77">
        <v>15550</v>
      </c>
      <c r="K99" s="77">
        <v>0</v>
      </c>
      <c r="L99" s="77">
        <v>4.6649999999999999E-3</v>
      </c>
      <c r="M99" s="78">
        <v>0</v>
      </c>
      <c r="N99" s="78">
        <v>3.8999999999999998E-3</v>
      </c>
      <c r="O99" s="78">
        <v>0</v>
      </c>
    </row>
    <row r="100" spans="2:15">
      <c r="B100" t="s">
        <v>1368</v>
      </c>
      <c r="C100" t="s">
        <v>1369</v>
      </c>
      <c r="D100" t="s">
        <v>100</v>
      </c>
      <c r="E100" t="s">
        <v>123</v>
      </c>
      <c r="F100" t="s">
        <v>1370</v>
      </c>
      <c r="G100" t="s">
        <v>727</v>
      </c>
      <c r="H100" t="s">
        <v>102</v>
      </c>
      <c r="I100" s="77">
        <v>0.01</v>
      </c>
      <c r="J100" s="77">
        <v>26410</v>
      </c>
      <c r="K100" s="77">
        <v>0</v>
      </c>
      <c r="L100" s="77">
        <v>2.6410000000000001E-3</v>
      </c>
      <c r="M100" s="78">
        <v>0</v>
      </c>
      <c r="N100" s="78">
        <v>2.2000000000000001E-3</v>
      </c>
      <c r="O100" s="78">
        <v>0</v>
      </c>
    </row>
    <row r="101" spans="2:15">
      <c r="B101" t="s">
        <v>1371</v>
      </c>
      <c r="C101" t="s">
        <v>1372</v>
      </c>
      <c r="D101" t="s">
        <v>100</v>
      </c>
      <c r="E101" t="s">
        <v>123</v>
      </c>
      <c r="F101" t="s">
        <v>1373</v>
      </c>
      <c r="G101" t="s">
        <v>727</v>
      </c>
      <c r="H101" t="s">
        <v>102</v>
      </c>
      <c r="I101" s="77">
        <v>0.05</v>
      </c>
      <c r="J101" s="77">
        <v>7500</v>
      </c>
      <c r="K101" s="77">
        <v>0</v>
      </c>
      <c r="L101" s="77">
        <v>3.7499999999999999E-3</v>
      </c>
      <c r="M101" s="78">
        <v>0</v>
      </c>
      <c r="N101" s="78">
        <v>3.0999999999999999E-3</v>
      </c>
      <c r="O101" s="78">
        <v>0</v>
      </c>
    </row>
    <row r="102" spans="2:15">
      <c r="B102" t="s">
        <v>1374</v>
      </c>
      <c r="C102" t="s">
        <v>1375</v>
      </c>
      <c r="D102" t="s">
        <v>100</v>
      </c>
      <c r="E102" t="s">
        <v>123</v>
      </c>
      <c r="F102" t="s">
        <v>1376</v>
      </c>
      <c r="G102" t="s">
        <v>727</v>
      </c>
      <c r="H102" t="s">
        <v>102</v>
      </c>
      <c r="I102" s="77">
        <v>0.01</v>
      </c>
      <c r="J102" s="77">
        <v>21820</v>
      </c>
      <c r="K102" s="77">
        <v>0</v>
      </c>
      <c r="L102" s="77">
        <v>2.1819999999999999E-3</v>
      </c>
      <c r="M102" s="78">
        <v>0</v>
      </c>
      <c r="N102" s="78">
        <v>1.8E-3</v>
      </c>
      <c r="O102" s="78">
        <v>0</v>
      </c>
    </row>
    <row r="103" spans="2:15">
      <c r="B103" t="s">
        <v>1377</v>
      </c>
      <c r="C103" t="s">
        <v>1378</v>
      </c>
      <c r="D103" t="s">
        <v>100</v>
      </c>
      <c r="E103" t="s">
        <v>123</v>
      </c>
      <c r="F103" t="s">
        <v>726</v>
      </c>
      <c r="G103" t="s">
        <v>727</v>
      </c>
      <c r="H103" t="s">
        <v>102</v>
      </c>
      <c r="I103" s="77">
        <v>0.9</v>
      </c>
      <c r="J103" s="77">
        <v>1769</v>
      </c>
      <c r="K103" s="77">
        <v>0</v>
      </c>
      <c r="L103" s="77">
        <v>1.5921000000000001E-2</v>
      </c>
      <c r="M103" s="78">
        <v>0</v>
      </c>
      <c r="N103" s="78">
        <v>1.3299999999999999E-2</v>
      </c>
      <c r="O103" s="78">
        <v>0</v>
      </c>
    </row>
    <row r="104" spans="2:15">
      <c r="B104" t="s">
        <v>1379</v>
      </c>
      <c r="C104" t="s">
        <v>1380</v>
      </c>
      <c r="D104" t="s">
        <v>100</v>
      </c>
      <c r="E104" t="s">
        <v>123</v>
      </c>
      <c r="F104" t="s">
        <v>1381</v>
      </c>
      <c r="G104" t="s">
        <v>1382</v>
      </c>
      <c r="H104" t="s">
        <v>102</v>
      </c>
      <c r="I104" s="77">
        <v>0.26</v>
      </c>
      <c r="J104" s="77">
        <v>4801</v>
      </c>
      <c r="K104" s="77">
        <v>0</v>
      </c>
      <c r="L104" s="77">
        <v>1.24826E-2</v>
      </c>
      <c r="M104" s="78">
        <v>0</v>
      </c>
      <c r="N104" s="78">
        <v>1.04E-2</v>
      </c>
      <c r="O104" s="78">
        <v>0</v>
      </c>
    </row>
    <row r="105" spans="2:15">
      <c r="B105" t="s">
        <v>1383</v>
      </c>
      <c r="C105" t="s">
        <v>1384</v>
      </c>
      <c r="D105" t="s">
        <v>100</v>
      </c>
      <c r="E105" t="s">
        <v>123</v>
      </c>
      <c r="F105" t="s">
        <v>1385</v>
      </c>
      <c r="G105" t="s">
        <v>1382</v>
      </c>
      <c r="H105" t="s">
        <v>102</v>
      </c>
      <c r="I105" s="77">
        <v>0.06</v>
      </c>
      <c r="J105" s="77">
        <v>19750</v>
      </c>
      <c r="K105" s="77">
        <v>0</v>
      </c>
      <c r="L105" s="77">
        <v>1.1849999999999999E-2</v>
      </c>
      <c r="M105" s="78">
        <v>0</v>
      </c>
      <c r="N105" s="78">
        <v>9.9000000000000008E-3</v>
      </c>
      <c r="O105" s="78">
        <v>0</v>
      </c>
    </row>
    <row r="106" spans="2:15">
      <c r="B106" t="s">
        <v>1386</v>
      </c>
      <c r="C106" t="s">
        <v>1387</v>
      </c>
      <c r="D106" t="s">
        <v>100</v>
      </c>
      <c r="E106" t="s">
        <v>123</v>
      </c>
      <c r="F106" t="s">
        <v>1388</v>
      </c>
      <c r="G106" t="s">
        <v>1382</v>
      </c>
      <c r="H106" t="s">
        <v>102</v>
      </c>
      <c r="I106" s="77">
        <v>0.18</v>
      </c>
      <c r="J106" s="77">
        <v>7800</v>
      </c>
      <c r="K106" s="77">
        <v>0</v>
      </c>
      <c r="L106" s="77">
        <v>1.404E-2</v>
      </c>
      <c r="M106" s="78">
        <v>0</v>
      </c>
      <c r="N106" s="78">
        <v>1.17E-2</v>
      </c>
      <c r="O106" s="78">
        <v>0</v>
      </c>
    </row>
    <row r="107" spans="2:15">
      <c r="B107" t="s">
        <v>1389</v>
      </c>
      <c r="C107" t="s">
        <v>1390</v>
      </c>
      <c r="D107" t="s">
        <v>100</v>
      </c>
      <c r="E107" t="s">
        <v>123</v>
      </c>
      <c r="F107" t="s">
        <v>1391</v>
      </c>
      <c r="G107" t="s">
        <v>127</v>
      </c>
      <c r="H107" t="s">
        <v>102</v>
      </c>
      <c r="I107" s="77">
        <v>0.02</v>
      </c>
      <c r="J107" s="77">
        <v>31220</v>
      </c>
      <c r="K107" s="77">
        <v>0</v>
      </c>
      <c r="L107" s="77">
        <v>6.2440000000000004E-3</v>
      </c>
      <c r="M107" s="78">
        <v>0</v>
      </c>
      <c r="N107" s="78">
        <v>5.1999999999999998E-3</v>
      </c>
      <c r="O107" s="78">
        <v>0</v>
      </c>
    </row>
    <row r="108" spans="2:15">
      <c r="B108" t="s">
        <v>1392</v>
      </c>
      <c r="C108" t="s">
        <v>1393</v>
      </c>
      <c r="D108" t="s">
        <v>100</v>
      </c>
      <c r="E108" t="s">
        <v>123</v>
      </c>
      <c r="F108" t="s">
        <v>1394</v>
      </c>
      <c r="G108" t="s">
        <v>127</v>
      </c>
      <c r="H108" t="s">
        <v>102</v>
      </c>
      <c r="I108" s="77">
        <v>2.1800000000000002</v>
      </c>
      <c r="J108" s="77">
        <v>178.2</v>
      </c>
      <c r="K108" s="77">
        <v>0</v>
      </c>
      <c r="L108" s="77">
        <v>3.8847600000000001E-3</v>
      </c>
      <c r="M108" s="78">
        <v>0</v>
      </c>
      <c r="N108" s="78">
        <v>3.2000000000000002E-3</v>
      </c>
      <c r="O108" s="78">
        <v>0</v>
      </c>
    </row>
    <row r="109" spans="2:15">
      <c r="B109" t="s">
        <v>1395</v>
      </c>
      <c r="C109" t="s">
        <v>1396</v>
      </c>
      <c r="D109" t="s">
        <v>100</v>
      </c>
      <c r="E109" t="s">
        <v>123</v>
      </c>
      <c r="F109" t="s">
        <v>1397</v>
      </c>
      <c r="G109" t="s">
        <v>128</v>
      </c>
      <c r="H109" t="s">
        <v>102</v>
      </c>
      <c r="I109" s="77">
        <v>0.06</v>
      </c>
      <c r="J109" s="77">
        <v>566.6</v>
      </c>
      <c r="K109" s="77">
        <v>0</v>
      </c>
      <c r="L109" s="77">
        <v>3.3995999999999999E-4</v>
      </c>
      <c r="M109" s="78">
        <v>0</v>
      </c>
      <c r="N109" s="78">
        <v>2.9999999999999997E-4</v>
      </c>
      <c r="O109" s="78">
        <v>0</v>
      </c>
    </row>
    <row r="110" spans="2:15">
      <c r="B110" t="s">
        <v>1398</v>
      </c>
      <c r="C110" t="s">
        <v>1399</v>
      </c>
      <c r="D110" t="s">
        <v>100</v>
      </c>
      <c r="E110" t="s">
        <v>123</v>
      </c>
      <c r="F110" t="s">
        <v>1400</v>
      </c>
      <c r="G110" t="s">
        <v>128</v>
      </c>
      <c r="H110" t="s">
        <v>102</v>
      </c>
      <c r="I110" s="77">
        <v>0.17</v>
      </c>
      <c r="J110" s="77">
        <v>1575</v>
      </c>
      <c r="K110" s="77">
        <v>0</v>
      </c>
      <c r="L110" s="77">
        <v>2.6775000000000002E-3</v>
      </c>
      <c r="M110" s="78">
        <v>0</v>
      </c>
      <c r="N110" s="78">
        <v>2.2000000000000001E-3</v>
      </c>
      <c r="O110" s="78">
        <v>0</v>
      </c>
    </row>
    <row r="111" spans="2:15">
      <c r="B111" t="s">
        <v>1401</v>
      </c>
      <c r="C111" t="s">
        <v>1402</v>
      </c>
      <c r="D111" t="s">
        <v>100</v>
      </c>
      <c r="E111" t="s">
        <v>123</v>
      </c>
      <c r="F111" t="s">
        <v>1403</v>
      </c>
      <c r="G111" t="s">
        <v>129</v>
      </c>
      <c r="H111" t="s">
        <v>102</v>
      </c>
      <c r="I111" s="77">
        <v>0.02</v>
      </c>
      <c r="J111" s="77">
        <v>8834</v>
      </c>
      <c r="K111" s="77">
        <v>0</v>
      </c>
      <c r="L111" s="77">
        <v>1.7668E-3</v>
      </c>
      <c r="M111" s="78">
        <v>0</v>
      </c>
      <c r="N111" s="78">
        <v>1.5E-3</v>
      </c>
      <c r="O111" s="78">
        <v>0</v>
      </c>
    </row>
    <row r="112" spans="2:15">
      <c r="B112" t="s">
        <v>1404</v>
      </c>
      <c r="C112" t="s">
        <v>1405</v>
      </c>
      <c r="D112" t="s">
        <v>100</v>
      </c>
      <c r="E112" t="s">
        <v>123</v>
      </c>
      <c r="F112" t="s">
        <v>812</v>
      </c>
      <c r="G112" t="s">
        <v>132</v>
      </c>
      <c r="H112" t="s">
        <v>102</v>
      </c>
      <c r="I112" s="77">
        <v>0.46</v>
      </c>
      <c r="J112" s="77">
        <v>1494</v>
      </c>
      <c r="K112" s="77">
        <v>0</v>
      </c>
      <c r="L112" s="77">
        <v>6.8723999999999999E-3</v>
      </c>
      <c r="M112" s="78">
        <v>0</v>
      </c>
      <c r="N112" s="78">
        <v>5.7000000000000002E-3</v>
      </c>
      <c r="O112" s="78">
        <v>0</v>
      </c>
    </row>
    <row r="113" spans="2:15">
      <c r="B113" t="s">
        <v>1406</v>
      </c>
      <c r="C113" t="s">
        <v>1407</v>
      </c>
      <c r="D113" t="s">
        <v>100</v>
      </c>
      <c r="E113" t="s">
        <v>123</v>
      </c>
      <c r="F113" t="s">
        <v>592</v>
      </c>
      <c r="G113" t="s">
        <v>132</v>
      </c>
      <c r="H113" t="s">
        <v>102</v>
      </c>
      <c r="I113" s="77">
        <v>0.41</v>
      </c>
      <c r="J113" s="77">
        <v>1232</v>
      </c>
      <c r="K113" s="77">
        <v>0</v>
      </c>
      <c r="L113" s="77">
        <v>5.0511999999999996E-3</v>
      </c>
      <c r="M113" s="78">
        <v>0</v>
      </c>
      <c r="N113" s="78">
        <v>4.1999999999999997E-3</v>
      </c>
      <c r="O113" s="78">
        <v>0</v>
      </c>
    </row>
    <row r="114" spans="2:15">
      <c r="B114" s="79" t="s">
        <v>1408</v>
      </c>
      <c r="E114" s="16"/>
      <c r="F114" s="16"/>
      <c r="G114" s="16"/>
      <c r="I114" s="81">
        <v>7.81</v>
      </c>
      <c r="K114" s="81">
        <v>0</v>
      </c>
      <c r="L114" s="81">
        <v>6.1560160000000003E-2</v>
      </c>
      <c r="N114" s="80">
        <v>5.1499999999999997E-2</v>
      </c>
      <c r="O114" s="80">
        <v>0</v>
      </c>
    </row>
    <row r="115" spans="2:15">
      <c r="B115" t="s">
        <v>1409</v>
      </c>
      <c r="C115" t="s">
        <v>1410</v>
      </c>
      <c r="D115" t="s">
        <v>100</v>
      </c>
      <c r="E115" t="s">
        <v>123</v>
      </c>
      <c r="F115" t="s">
        <v>1411</v>
      </c>
      <c r="G115" t="s">
        <v>1412</v>
      </c>
      <c r="H115" t="s">
        <v>102</v>
      </c>
      <c r="I115" s="77">
        <v>0.03</v>
      </c>
      <c r="J115" s="77">
        <v>129.5</v>
      </c>
      <c r="K115" s="77">
        <v>0</v>
      </c>
      <c r="L115" s="77">
        <v>3.8850000000000002E-5</v>
      </c>
      <c r="M115" s="78">
        <v>0</v>
      </c>
      <c r="N115" s="78">
        <v>0</v>
      </c>
      <c r="O115" s="78">
        <v>0</v>
      </c>
    </row>
    <row r="116" spans="2:15">
      <c r="B116" t="s">
        <v>1413</v>
      </c>
      <c r="C116" t="s">
        <v>1414</v>
      </c>
      <c r="D116" t="s">
        <v>100</v>
      </c>
      <c r="E116" t="s">
        <v>123</v>
      </c>
      <c r="F116" t="s">
        <v>1415</v>
      </c>
      <c r="G116" t="s">
        <v>1412</v>
      </c>
      <c r="H116" t="s">
        <v>102</v>
      </c>
      <c r="I116" s="77">
        <v>7.0000000000000007E-2</v>
      </c>
      <c r="J116" s="77">
        <v>5999</v>
      </c>
      <c r="K116" s="77">
        <v>0</v>
      </c>
      <c r="L116" s="77">
        <v>4.1993000000000004E-3</v>
      </c>
      <c r="M116" s="78">
        <v>0</v>
      </c>
      <c r="N116" s="78">
        <v>3.5000000000000001E-3</v>
      </c>
      <c r="O116" s="78">
        <v>0</v>
      </c>
    </row>
    <row r="117" spans="2:15">
      <c r="B117" t="s">
        <v>1416</v>
      </c>
      <c r="C117" t="s">
        <v>1417</v>
      </c>
      <c r="D117" t="s">
        <v>100</v>
      </c>
      <c r="E117" t="s">
        <v>123</v>
      </c>
      <c r="F117" t="s">
        <v>1418</v>
      </c>
      <c r="G117" t="s">
        <v>353</v>
      </c>
      <c r="H117" t="s">
        <v>102</v>
      </c>
      <c r="I117" s="77">
        <v>0.04</v>
      </c>
      <c r="J117" s="77">
        <v>3094</v>
      </c>
      <c r="K117" s="77">
        <v>0</v>
      </c>
      <c r="L117" s="77">
        <v>1.2375999999999999E-3</v>
      </c>
      <c r="M117" s="78">
        <v>0</v>
      </c>
      <c r="N117" s="78">
        <v>1E-3</v>
      </c>
      <c r="O117" s="78">
        <v>0</v>
      </c>
    </row>
    <row r="118" spans="2:15">
      <c r="B118" t="s">
        <v>1419</v>
      </c>
      <c r="C118" t="s">
        <v>1420</v>
      </c>
      <c r="D118" t="s">
        <v>100</v>
      </c>
      <c r="E118" t="s">
        <v>123</v>
      </c>
      <c r="F118" t="s">
        <v>894</v>
      </c>
      <c r="G118" t="s">
        <v>696</v>
      </c>
      <c r="H118" t="s">
        <v>102</v>
      </c>
      <c r="I118" s="77">
        <v>0.01</v>
      </c>
      <c r="J118" s="77">
        <v>5877</v>
      </c>
      <c r="K118" s="77">
        <v>0</v>
      </c>
      <c r="L118" s="77">
        <v>5.8770000000000003E-4</v>
      </c>
      <c r="M118" s="78">
        <v>0</v>
      </c>
      <c r="N118" s="78">
        <v>5.0000000000000001E-4</v>
      </c>
      <c r="O118" s="78">
        <v>0</v>
      </c>
    </row>
    <row r="119" spans="2:15">
      <c r="B119" t="s">
        <v>1421</v>
      </c>
      <c r="C119" t="s">
        <v>1422</v>
      </c>
      <c r="D119" t="s">
        <v>100</v>
      </c>
      <c r="E119" t="s">
        <v>123</v>
      </c>
      <c r="F119" t="s">
        <v>1423</v>
      </c>
      <c r="G119" t="s">
        <v>696</v>
      </c>
      <c r="H119" t="s">
        <v>102</v>
      </c>
      <c r="I119" s="77">
        <v>0.06</v>
      </c>
      <c r="J119" s="77">
        <v>1258</v>
      </c>
      <c r="K119" s="77">
        <v>0</v>
      </c>
      <c r="L119" s="77">
        <v>7.5480000000000002E-4</v>
      </c>
      <c r="M119" s="78">
        <v>0</v>
      </c>
      <c r="N119" s="78">
        <v>5.9999999999999995E-4</v>
      </c>
      <c r="O119" s="78">
        <v>0</v>
      </c>
    </row>
    <row r="120" spans="2:15">
      <c r="B120" t="s">
        <v>1424</v>
      </c>
      <c r="C120" t="s">
        <v>1425</v>
      </c>
      <c r="D120" t="s">
        <v>100</v>
      </c>
      <c r="E120" t="s">
        <v>123</v>
      </c>
      <c r="F120" t="s">
        <v>1426</v>
      </c>
      <c r="G120" t="s">
        <v>696</v>
      </c>
      <c r="H120" t="s">
        <v>102</v>
      </c>
      <c r="I120" s="77">
        <v>7.0000000000000007E-2</v>
      </c>
      <c r="J120" s="77">
        <v>670.4</v>
      </c>
      <c r="K120" s="77">
        <v>0</v>
      </c>
      <c r="L120" s="77">
        <v>4.6927999999999998E-4</v>
      </c>
      <c r="M120" s="78">
        <v>0</v>
      </c>
      <c r="N120" s="78">
        <v>4.0000000000000002E-4</v>
      </c>
      <c r="O120" s="78">
        <v>0</v>
      </c>
    </row>
    <row r="121" spans="2:15">
      <c r="B121" t="s">
        <v>1427</v>
      </c>
      <c r="C121" t="s">
        <v>1428</v>
      </c>
      <c r="D121" t="s">
        <v>100</v>
      </c>
      <c r="E121" t="s">
        <v>123</v>
      </c>
      <c r="F121" t="s">
        <v>1429</v>
      </c>
      <c r="G121" t="s">
        <v>696</v>
      </c>
      <c r="H121" t="s">
        <v>102</v>
      </c>
      <c r="I121" s="77">
        <v>7.0000000000000007E-2</v>
      </c>
      <c r="J121" s="77">
        <v>571.70000000000005</v>
      </c>
      <c r="K121" s="77">
        <v>0</v>
      </c>
      <c r="L121" s="77">
        <v>4.0018999999999997E-4</v>
      </c>
      <c r="M121" s="78">
        <v>0</v>
      </c>
      <c r="N121" s="78">
        <v>2.9999999999999997E-4</v>
      </c>
      <c r="O121" s="78">
        <v>0</v>
      </c>
    </row>
    <row r="122" spans="2:15">
      <c r="B122" t="s">
        <v>1430</v>
      </c>
      <c r="C122" t="s">
        <v>1431</v>
      </c>
      <c r="D122" t="s">
        <v>100</v>
      </c>
      <c r="E122" t="s">
        <v>123</v>
      </c>
      <c r="F122" t="s">
        <v>1432</v>
      </c>
      <c r="G122" t="s">
        <v>623</v>
      </c>
      <c r="H122" t="s">
        <v>102</v>
      </c>
      <c r="I122" s="77">
        <v>0.7</v>
      </c>
      <c r="J122" s="77">
        <v>161.5</v>
      </c>
      <c r="K122" s="77">
        <v>0</v>
      </c>
      <c r="L122" s="77">
        <v>1.1305E-3</v>
      </c>
      <c r="M122" s="78">
        <v>0</v>
      </c>
      <c r="N122" s="78">
        <v>8.9999999999999998E-4</v>
      </c>
      <c r="O122" s="78">
        <v>0</v>
      </c>
    </row>
    <row r="123" spans="2:15">
      <c r="B123" t="s">
        <v>1433</v>
      </c>
      <c r="C123" t="s">
        <v>1434</v>
      </c>
      <c r="D123" t="s">
        <v>100</v>
      </c>
      <c r="E123" t="s">
        <v>123</v>
      </c>
      <c r="F123" t="s">
        <v>1435</v>
      </c>
      <c r="G123" t="s">
        <v>1436</v>
      </c>
      <c r="H123" t="s">
        <v>102</v>
      </c>
      <c r="I123" s="77">
        <v>0.02</v>
      </c>
      <c r="J123" s="77">
        <v>2052</v>
      </c>
      <c r="K123" s="77">
        <v>0</v>
      </c>
      <c r="L123" s="77">
        <v>4.104E-4</v>
      </c>
      <c r="M123" s="78">
        <v>0</v>
      </c>
      <c r="N123" s="78">
        <v>2.9999999999999997E-4</v>
      </c>
      <c r="O123" s="78">
        <v>0</v>
      </c>
    </row>
    <row r="124" spans="2:15">
      <c r="B124" t="s">
        <v>1437</v>
      </c>
      <c r="C124" t="s">
        <v>1438</v>
      </c>
      <c r="D124" t="s">
        <v>100</v>
      </c>
      <c r="E124" t="s">
        <v>123</v>
      </c>
      <c r="F124" t="s">
        <v>1439</v>
      </c>
      <c r="G124" t="s">
        <v>578</v>
      </c>
      <c r="H124" t="s">
        <v>102</v>
      </c>
      <c r="I124" s="77">
        <v>0.02</v>
      </c>
      <c r="J124" s="77">
        <v>27970</v>
      </c>
      <c r="K124" s="77">
        <v>0</v>
      </c>
      <c r="L124" s="77">
        <v>5.594E-3</v>
      </c>
      <c r="M124" s="78">
        <v>0</v>
      </c>
      <c r="N124" s="78">
        <v>4.7000000000000002E-3</v>
      </c>
      <c r="O124" s="78">
        <v>0</v>
      </c>
    </row>
    <row r="125" spans="2:15">
      <c r="B125" t="s">
        <v>1440</v>
      </c>
      <c r="C125" t="s">
        <v>1441</v>
      </c>
      <c r="D125" t="s">
        <v>100</v>
      </c>
      <c r="E125" t="s">
        <v>123</v>
      </c>
      <c r="F125" t="s">
        <v>886</v>
      </c>
      <c r="G125" t="s">
        <v>578</v>
      </c>
      <c r="H125" t="s">
        <v>102</v>
      </c>
      <c r="I125" s="77">
        <v>0.06</v>
      </c>
      <c r="J125" s="77">
        <v>429</v>
      </c>
      <c r="K125" s="77">
        <v>0</v>
      </c>
      <c r="L125" s="77">
        <v>2.5740000000000002E-4</v>
      </c>
      <c r="M125" s="78">
        <v>0</v>
      </c>
      <c r="N125" s="78">
        <v>2.0000000000000001E-4</v>
      </c>
      <c r="O125" s="78">
        <v>0</v>
      </c>
    </row>
    <row r="126" spans="2:15">
      <c r="B126" t="s">
        <v>1442</v>
      </c>
      <c r="C126" t="s">
        <v>1443</v>
      </c>
      <c r="D126" t="s">
        <v>100</v>
      </c>
      <c r="E126" t="s">
        <v>123</v>
      </c>
      <c r="F126" t="s">
        <v>1444</v>
      </c>
      <c r="G126" t="s">
        <v>578</v>
      </c>
      <c r="H126" t="s">
        <v>102</v>
      </c>
      <c r="I126" s="77">
        <v>7.0000000000000007E-2</v>
      </c>
      <c r="J126" s="77">
        <v>3146</v>
      </c>
      <c r="K126" s="77">
        <v>0</v>
      </c>
      <c r="L126" s="77">
        <v>2.2022000000000001E-3</v>
      </c>
      <c r="M126" s="78">
        <v>0</v>
      </c>
      <c r="N126" s="78">
        <v>1.8E-3</v>
      </c>
      <c r="O126" s="78">
        <v>0</v>
      </c>
    </row>
    <row r="127" spans="2:15">
      <c r="B127" t="s">
        <v>1445</v>
      </c>
      <c r="C127" t="s">
        <v>1446</v>
      </c>
      <c r="D127" t="s">
        <v>100</v>
      </c>
      <c r="E127" t="s">
        <v>123</v>
      </c>
      <c r="F127" t="s">
        <v>1447</v>
      </c>
      <c r="G127" t="s">
        <v>1448</v>
      </c>
      <c r="H127" t="s">
        <v>102</v>
      </c>
      <c r="I127" s="77">
        <v>0.01</v>
      </c>
      <c r="J127" s="77">
        <v>1868</v>
      </c>
      <c r="K127" s="77">
        <v>0</v>
      </c>
      <c r="L127" s="77">
        <v>1.8679999999999999E-4</v>
      </c>
      <c r="M127" s="78">
        <v>0</v>
      </c>
      <c r="N127" s="78">
        <v>2.0000000000000001E-4</v>
      </c>
      <c r="O127" s="78">
        <v>0</v>
      </c>
    </row>
    <row r="128" spans="2:15">
      <c r="B128" t="s">
        <v>1449</v>
      </c>
      <c r="C128" t="s">
        <v>1450</v>
      </c>
      <c r="D128" t="s">
        <v>100</v>
      </c>
      <c r="E128" t="s">
        <v>123</v>
      </c>
      <c r="F128" t="s">
        <v>1451</v>
      </c>
      <c r="G128" t="s">
        <v>1452</v>
      </c>
      <c r="H128" t="s">
        <v>102</v>
      </c>
      <c r="I128" s="77">
        <v>0.04</v>
      </c>
      <c r="J128" s="77">
        <v>472.1</v>
      </c>
      <c r="K128" s="77">
        <v>0</v>
      </c>
      <c r="L128" s="77">
        <v>1.8883999999999999E-4</v>
      </c>
      <c r="M128" s="78">
        <v>0</v>
      </c>
      <c r="N128" s="78">
        <v>2.0000000000000001E-4</v>
      </c>
      <c r="O128" s="78">
        <v>0</v>
      </c>
    </row>
    <row r="129" spans="2:15">
      <c r="B129" t="s">
        <v>1453</v>
      </c>
      <c r="C129" t="s">
        <v>1454</v>
      </c>
      <c r="D129" t="s">
        <v>100</v>
      </c>
      <c r="E129" t="s">
        <v>123</v>
      </c>
      <c r="F129" t="s">
        <v>1455</v>
      </c>
      <c r="G129" t="s">
        <v>112</v>
      </c>
      <c r="H129" t="s">
        <v>102</v>
      </c>
      <c r="I129" s="77">
        <v>0.04</v>
      </c>
      <c r="J129" s="77">
        <v>2414</v>
      </c>
      <c r="K129" s="77">
        <v>0</v>
      </c>
      <c r="L129" s="77">
        <v>9.6560000000000005E-4</v>
      </c>
      <c r="M129" s="78">
        <v>0</v>
      </c>
      <c r="N129" s="78">
        <v>8.0000000000000004E-4</v>
      </c>
      <c r="O129" s="78">
        <v>0</v>
      </c>
    </row>
    <row r="130" spans="2:15">
      <c r="B130" t="s">
        <v>1456</v>
      </c>
      <c r="C130" t="s">
        <v>1457</v>
      </c>
      <c r="D130" t="s">
        <v>100</v>
      </c>
      <c r="E130" t="s">
        <v>123</v>
      </c>
      <c r="F130" t="s">
        <v>1458</v>
      </c>
      <c r="G130" t="s">
        <v>112</v>
      </c>
      <c r="H130" t="s">
        <v>102</v>
      </c>
      <c r="I130" s="77">
        <v>0.01</v>
      </c>
      <c r="J130" s="77">
        <v>11370</v>
      </c>
      <c r="K130" s="77">
        <v>0</v>
      </c>
      <c r="L130" s="77">
        <v>1.137E-3</v>
      </c>
      <c r="M130" s="78">
        <v>0</v>
      </c>
      <c r="N130" s="78">
        <v>1E-3</v>
      </c>
      <c r="O130" s="78">
        <v>0</v>
      </c>
    </row>
    <row r="131" spans="2:15">
      <c r="B131" t="s">
        <v>1459</v>
      </c>
      <c r="C131" t="s">
        <v>1460</v>
      </c>
      <c r="D131" t="s">
        <v>100</v>
      </c>
      <c r="E131" t="s">
        <v>123</v>
      </c>
      <c r="F131" t="s">
        <v>1461</v>
      </c>
      <c r="G131" t="s">
        <v>112</v>
      </c>
      <c r="H131" t="s">
        <v>102</v>
      </c>
      <c r="I131" s="77">
        <v>0.23</v>
      </c>
      <c r="J131" s="77">
        <v>570</v>
      </c>
      <c r="K131" s="77">
        <v>0</v>
      </c>
      <c r="L131" s="77">
        <v>1.3110000000000001E-3</v>
      </c>
      <c r="M131" s="78">
        <v>0</v>
      </c>
      <c r="N131" s="78">
        <v>1.1000000000000001E-3</v>
      </c>
      <c r="O131" s="78">
        <v>0</v>
      </c>
    </row>
    <row r="132" spans="2:15">
      <c r="B132" t="s">
        <v>1462</v>
      </c>
      <c r="C132" t="s">
        <v>1463</v>
      </c>
      <c r="D132" t="s">
        <v>100</v>
      </c>
      <c r="E132" t="s">
        <v>123</v>
      </c>
      <c r="F132" t="s">
        <v>699</v>
      </c>
      <c r="G132" t="s">
        <v>112</v>
      </c>
      <c r="H132" t="s">
        <v>102</v>
      </c>
      <c r="I132" s="77">
        <v>0.03</v>
      </c>
      <c r="J132" s="77">
        <v>7</v>
      </c>
      <c r="K132" s="77">
        <v>0</v>
      </c>
      <c r="L132" s="77">
        <v>2.0999999999999998E-6</v>
      </c>
      <c r="M132" s="78">
        <v>0</v>
      </c>
      <c r="N132" s="78">
        <v>0</v>
      </c>
      <c r="O132" s="78">
        <v>0</v>
      </c>
    </row>
    <row r="133" spans="2:15">
      <c r="B133" t="s">
        <v>1464</v>
      </c>
      <c r="C133" t="s">
        <v>1465</v>
      </c>
      <c r="D133" t="s">
        <v>100</v>
      </c>
      <c r="E133" t="s">
        <v>123</v>
      </c>
      <c r="F133" t="s">
        <v>1466</v>
      </c>
      <c r="G133" t="s">
        <v>112</v>
      </c>
      <c r="H133" t="s">
        <v>102</v>
      </c>
      <c r="I133" s="77">
        <v>0.05</v>
      </c>
      <c r="J133" s="77">
        <v>9315</v>
      </c>
      <c r="K133" s="77">
        <v>0</v>
      </c>
      <c r="L133" s="77">
        <v>4.6575000000000002E-3</v>
      </c>
      <c r="M133" s="78">
        <v>0</v>
      </c>
      <c r="N133" s="78">
        <v>3.8999999999999998E-3</v>
      </c>
      <c r="O133" s="78">
        <v>0</v>
      </c>
    </row>
    <row r="134" spans="2:15">
      <c r="B134" t="s">
        <v>1467</v>
      </c>
      <c r="C134" t="s">
        <v>1468</v>
      </c>
      <c r="D134" t="s">
        <v>100</v>
      </c>
      <c r="E134" t="s">
        <v>123</v>
      </c>
      <c r="F134" t="s">
        <v>1469</v>
      </c>
      <c r="G134" t="s">
        <v>723</v>
      </c>
      <c r="H134" t="s">
        <v>102</v>
      </c>
      <c r="I134" s="77">
        <v>0.05</v>
      </c>
      <c r="J134" s="77">
        <v>1233</v>
      </c>
      <c r="K134" s="77">
        <v>0</v>
      </c>
      <c r="L134" s="77">
        <v>6.1649999999999997E-4</v>
      </c>
      <c r="M134" s="78">
        <v>0</v>
      </c>
      <c r="N134" s="78">
        <v>5.0000000000000001E-4</v>
      </c>
      <c r="O134" s="78">
        <v>0</v>
      </c>
    </row>
    <row r="135" spans="2:15">
      <c r="B135" t="s">
        <v>1470</v>
      </c>
      <c r="C135" t="s">
        <v>1471</v>
      </c>
      <c r="D135" t="s">
        <v>100</v>
      </c>
      <c r="E135" t="s">
        <v>123</v>
      </c>
      <c r="F135" t="s">
        <v>1472</v>
      </c>
      <c r="G135" t="s">
        <v>1473</v>
      </c>
      <c r="H135" t="s">
        <v>102</v>
      </c>
      <c r="I135" s="77">
        <v>7.0000000000000007E-2</v>
      </c>
      <c r="J135" s="77">
        <v>514.70000000000005</v>
      </c>
      <c r="K135" s="77">
        <v>0</v>
      </c>
      <c r="L135" s="77">
        <v>3.6028999999999998E-4</v>
      </c>
      <c r="M135" s="78">
        <v>0</v>
      </c>
      <c r="N135" s="78">
        <v>2.9999999999999997E-4</v>
      </c>
      <c r="O135" s="78">
        <v>0</v>
      </c>
    </row>
    <row r="136" spans="2:15">
      <c r="B136" t="s">
        <v>1474</v>
      </c>
      <c r="C136" t="s">
        <v>1475</v>
      </c>
      <c r="D136" t="s">
        <v>100</v>
      </c>
      <c r="E136" t="s">
        <v>123</v>
      </c>
      <c r="F136" t="s">
        <v>1476</v>
      </c>
      <c r="G136" t="s">
        <v>501</v>
      </c>
      <c r="H136" t="s">
        <v>102</v>
      </c>
      <c r="I136" s="77">
        <v>0.08</v>
      </c>
      <c r="J136" s="77">
        <v>1146</v>
      </c>
      <c r="K136" s="77">
        <v>0</v>
      </c>
      <c r="L136" s="77">
        <v>9.1679999999999995E-4</v>
      </c>
      <c r="M136" s="78">
        <v>0</v>
      </c>
      <c r="N136" s="78">
        <v>8.0000000000000004E-4</v>
      </c>
      <c r="O136" s="78">
        <v>0</v>
      </c>
    </row>
    <row r="137" spans="2:15">
      <c r="B137" t="s">
        <v>1477</v>
      </c>
      <c r="C137" t="s">
        <v>1478</v>
      </c>
      <c r="D137" t="s">
        <v>100</v>
      </c>
      <c r="E137" t="s">
        <v>123</v>
      </c>
      <c r="F137" t="s">
        <v>1479</v>
      </c>
      <c r="G137" t="s">
        <v>501</v>
      </c>
      <c r="H137" t="s">
        <v>102</v>
      </c>
      <c r="I137" s="77">
        <v>0.05</v>
      </c>
      <c r="J137" s="77">
        <v>702.3</v>
      </c>
      <c r="K137" s="77">
        <v>0</v>
      </c>
      <c r="L137" s="77">
        <v>3.5115E-4</v>
      </c>
      <c r="M137" s="78">
        <v>0</v>
      </c>
      <c r="N137" s="78">
        <v>2.9999999999999997E-4</v>
      </c>
      <c r="O137" s="78">
        <v>0</v>
      </c>
    </row>
    <row r="138" spans="2:15">
      <c r="B138" t="s">
        <v>1480</v>
      </c>
      <c r="C138" t="s">
        <v>1481</v>
      </c>
      <c r="D138" t="s">
        <v>100</v>
      </c>
      <c r="E138" t="s">
        <v>123</v>
      </c>
      <c r="F138" t="s">
        <v>1482</v>
      </c>
      <c r="G138" t="s">
        <v>501</v>
      </c>
      <c r="H138" t="s">
        <v>102</v>
      </c>
      <c r="I138" s="77">
        <v>0.02</v>
      </c>
      <c r="J138" s="77">
        <v>535.29999999999995</v>
      </c>
      <c r="K138" s="77">
        <v>0</v>
      </c>
      <c r="L138" s="77">
        <v>1.0705999999999999E-4</v>
      </c>
      <c r="M138" s="78">
        <v>0</v>
      </c>
      <c r="N138" s="78">
        <v>1E-4</v>
      </c>
      <c r="O138" s="78">
        <v>0</v>
      </c>
    </row>
    <row r="139" spans="2:15">
      <c r="B139" t="s">
        <v>1483</v>
      </c>
      <c r="C139" t="s">
        <v>1484</v>
      </c>
      <c r="D139" t="s">
        <v>100</v>
      </c>
      <c r="E139" t="s">
        <v>123</v>
      </c>
      <c r="F139" t="s">
        <v>1485</v>
      </c>
      <c r="G139" t="s">
        <v>501</v>
      </c>
      <c r="H139" t="s">
        <v>102</v>
      </c>
      <c r="I139" s="77">
        <v>0.4</v>
      </c>
      <c r="J139" s="77">
        <v>1040</v>
      </c>
      <c r="K139" s="77">
        <v>0</v>
      </c>
      <c r="L139" s="77">
        <v>4.1599999999999996E-3</v>
      </c>
      <c r="M139" s="78">
        <v>0</v>
      </c>
      <c r="N139" s="78">
        <v>3.5000000000000001E-3</v>
      </c>
      <c r="O139" s="78">
        <v>0</v>
      </c>
    </row>
    <row r="140" spans="2:15">
      <c r="B140" t="s">
        <v>1486</v>
      </c>
      <c r="C140" t="s">
        <v>1487</v>
      </c>
      <c r="D140" t="s">
        <v>100</v>
      </c>
      <c r="E140" t="s">
        <v>123</v>
      </c>
      <c r="F140" t="s">
        <v>1488</v>
      </c>
      <c r="G140" t="s">
        <v>501</v>
      </c>
      <c r="H140" t="s">
        <v>102</v>
      </c>
      <c r="I140" s="77">
        <v>0.05</v>
      </c>
      <c r="J140" s="77">
        <v>3273</v>
      </c>
      <c r="K140" s="77">
        <v>0</v>
      </c>
      <c r="L140" s="77">
        <v>1.6364999999999999E-3</v>
      </c>
      <c r="M140" s="78">
        <v>0</v>
      </c>
      <c r="N140" s="78">
        <v>1.4E-3</v>
      </c>
      <c r="O140" s="78">
        <v>0</v>
      </c>
    </row>
    <row r="141" spans="2:15">
      <c r="B141" t="s">
        <v>1489</v>
      </c>
      <c r="C141" t="s">
        <v>1490</v>
      </c>
      <c r="D141" t="s">
        <v>100</v>
      </c>
      <c r="E141" t="s">
        <v>123</v>
      </c>
      <c r="F141" t="s">
        <v>1491</v>
      </c>
      <c r="G141" t="s">
        <v>501</v>
      </c>
      <c r="H141" t="s">
        <v>102</v>
      </c>
      <c r="I141" s="77">
        <v>0.26</v>
      </c>
      <c r="J141" s="77">
        <v>279.10000000000002</v>
      </c>
      <c r="K141" s="77">
        <v>0</v>
      </c>
      <c r="L141" s="77">
        <v>7.2566000000000004E-4</v>
      </c>
      <c r="M141" s="78">
        <v>0</v>
      </c>
      <c r="N141" s="78">
        <v>5.9999999999999995E-4</v>
      </c>
      <c r="O141" s="78">
        <v>0</v>
      </c>
    </row>
    <row r="142" spans="2:15">
      <c r="B142" t="s">
        <v>1492</v>
      </c>
      <c r="C142" t="s">
        <v>1493</v>
      </c>
      <c r="D142" t="s">
        <v>100</v>
      </c>
      <c r="E142" t="s">
        <v>123</v>
      </c>
      <c r="F142" t="s">
        <v>1494</v>
      </c>
      <c r="G142" t="s">
        <v>501</v>
      </c>
      <c r="H142" t="s">
        <v>102</v>
      </c>
      <c r="I142" s="77">
        <v>0.02</v>
      </c>
      <c r="J142" s="77">
        <v>5515</v>
      </c>
      <c r="K142" s="77">
        <v>0</v>
      </c>
      <c r="L142" s="77">
        <v>1.103E-3</v>
      </c>
      <c r="M142" s="78">
        <v>0</v>
      </c>
      <c r="N142" s="78">
        <v>8.9999999999999998E-4</v>
      </c>
      <c r="O142" s="78">
        <v>0</v>
      </c>
    </row>
    <row r="143" spans="2:15">
      <c r="B143" t="s">
        <v>1495</v>
      </c>
      <c r="C143" t="s">
        <v>1496</v>
      </c>
      <c r="D143" t="s">
        <v>100</v>
      </c>
      <c r="E143" t="s">
        <v>123</v>
      </c>
      <c r="F143" t="s">
        <v>1497</v>
      </c>
      <c r="G143" t="s">
        <v>501</v>
      </c>
      <c r="H143" t="s">
        <v>102</v>
      </c>
      <c r="I143" s="77">
        <v>0.06</v>
      </c>
      <c r="J143" s="77">
        <v>1053</v>
      </c>
      <c r="K143" s="77">
        <v>0</v>
      </c>
      <c r="L143" s="77">
        <v>6.3179999999999996E-4</v>
      </c>
      <c r="M143" s="78">
        <v>0</v>
      </c>
      <c r="N143" s="78">
        <v>5.0000000000000001E-4</v>
      </c>
      <c r="O143" s="78">
        <v>0</v>
      </c>
    </row>
    <row r="144" spans="2:15">
      <c r="B144" t="s">
        <v>1498</v>
      </c>
      <c r="C144" t="s">
        <v>1499</v>
      </c>
      <c r="D144" t="s">
        <v>100</v>
      </c>
      <c r="E144" t="s">
        <v>123</v>
      </c>
      <c r="F144" t="s">
        <v>1500</v>
      </c>
      <c r="G144" t="s">
        <v>1210</v>
      </c>
      <c r="H144" t="s">
        <v>102</v>
      </c>
      <c r="I144" s="77">
        <v>0.04</v>
      </c>
      <c r="J144" s="77">
        <v>1966</v>
      </c>
      <c r="K144" s="77">
        <v>0</v>
      </c>
      <c r="L144" s="77">
        <v>7.8640000000000003E-4</v>
      </c>
      <c r="M144" s="78">
        <v>0</v>
      </c>
      <c r="N144" s="78">
        <v>6.9999999999999999E-4</v>
      </c>
      <c r="O144" s="78">
        <v>0</v>
      </c>
    </row>
    <row r="145" spans="2:15">
      <c r="B145" t="s">
        <v>1501</v>
      </c>
      <c r="C145" t="s">
        <v>1502</v>
      </c>
      <c r="D145" t="s">
        <v>100</v>
      </c>
      <c r="E145" t="s">
        <v>123</v>
      </c>
      <c r="F145" t="s">
        <v>1503</v>
      </c>
      <c r="G145" t="s">
        <v>1210</v>
      </c>
      <c r="H145" t="s">
        <v>102</v>
      </c>
      <c r="I145" s="77">
        <v>0.03</v>
      </c>
      <c r="J145" s="77">
        <v>8299</v>
      </c>
      <c r="K145" s="77">
        <v>0</v>
      </c>
      <c r="L145" s="77">
        <v>2.4897000000000001E-3</v>
      </c>
      <c r="M145" s="78">
        <v>0</v>
      </c>
      <c r="N145" s="78">
        <v>2.0999999999999999E-3</v>
      </c>
      <c r="O145" s="78">
        <v>0</v>
      </c>
    </row>
    <row r="146" spans="2:15">
      <c r="B146" t="s">
        <v>1504</v>
      </c>
      <c r="C146" t="s">
        <v>1505</v>
      </c>
      <c r="D146" t="s">
        <v>100</v>
      </c>
      <c r="E146" t="s">
        <v>123</v>
      </c>
      <c r="F146" t="s">
        <v>1506</v>
      </c>
      <c r="G146" t="s">
        <v>1507</v>
      </c>
      <c r="H146" t="s">
        <v>102</v>
      </c>
      <c r="I146" s="77">
        <v>0.05</v>
      </c>
      <c r="J146" s="77">
        <v>738.2</v>
      </c>
      <c r="K146" s="77">
        <v>0</v>
      </c>
      <c r="L146" s="77">
        <v>3.6910000000000003E-4</v>
      </c>
      <c r="M146" s="78">
        <v>0</v>
      </c>
      <c r="N146" s="78">
        <v>2.9999999999999997E-4</v>
      </c>
      <c r="O146" s="78">
        <v>0</v>
      </c>
    </row>
    <row r="147" spans="2:15">
      <c r="B147" t="s">
        <v>1508</v>
      </c>
      <c r="C147" t="s">
        <v>1509</v>
      </c>
      <c r="D147" t="s">
        <v>100</v>
      </c>
      <c r="E147" t="s">
        <v>123</v>
      </c>
      <c r="F147" t="s">
        <v>1510</v>
      </c>
      <c r="G147" t="s">
        <v>672</v>
      </c>
      <c r="H147" t="s">
        <v>102</v>
      </c>
      <c r="I147" s="77">
        <v>0.03</v>
      </c>
      <c r="J147" s="77">
        <v>6895</v>
      </c>
      <c r="K147" s="77">
        <v>0</v>
      </c>
      <c r="L147" s="77">
        <v>2.0685E-3</v>
      </c>
      <c r="M147" s="78">
        <v>0</v>
      </c>
      <c r="N147" s="78">
        <v>1.6999999999999999E-3</v>
      </c>
      <c r="O147" s="78">
        <v>0</v>
      </c>
    </row>
    <row r="148" spans="2:15">
      <c r="B148" t="s">
        <v>1511</v>
      </c>
      <c r="C148" t="s">
        <v>1512</v>
      </c>
      <c r="D148" t="s">
        <v>100</v>
      </c>
      <c r="E148" t="s">
        <v>123</v>
      </c>
      <c r="F148" t="s">
        <v>1513</v>
      </c>
      <c r="G148" t="s">
        <v>782</v>
      </c>
      <c r="H148" t="s">
        <v>102</v>
      </c>
      <c r="I148" s="77">
        <v>7.0000000000000007E-2</v>
      </c>
      <c r="J148" s="77">
        <v>542.5</v>
      </c>
      <c r="K148" s="77">
        <v>0</v>
      </c>
      <c r="L148" s="77">
        <v>3.7974999999999999E-4</v>
      </c>
      <c r="M148" s="78">
        <v>0</v>
      </c>
      <c r="N148" s="78">
        <v>2.9999999999999997E-4</v>
      </c>
      <c r="O148" s="78">
        <v>0</v>
      </c>
    </row>
    <row r="149" spans="2:15">
      <c r="B149" t="s">
        <v>1514</v>
      </c>
      <c r="C149" t="s">
        <v>1515</v>
      </c>
      <c r="D149" t="s">
        <v>100</v>
      </c>
      <c r="E149" t="s">
        <v>123</v>
      </c>
      <c r="F149" t="s">
        <v>1516</v>
      </c>
      <c r="G149" t="s">
        <v>782</v>
      </c>
      <c r="H149" t="s">
        <v>102</v>
      </c>
      <c r="I149" s="77">
        <v>0.26</v>
      </c>
      <c r="J149" s="77">
        <v>192.8</v>
      </c>
      <c r="K149" s="77">
        <v>0</v>
      </c>
      <c r="L149" s="77">
        <v>5.0128E-4</v>
      </c>
      <c r="M149" s="78">
        <v>0</v>
      </c>
      <c r="N149" s="78">
        <v>4.0000000000000002E-4</v>
      </c>
      <c r="O149" s="78">
        <v>0</v>
      </c>
    </row>
    <row r="150" spans="2:15">
      <c r="B150" t="s">
        <v>1517</v>
      </c>
      <c r="C150" t="s">
        <v>1518</v>
      </c>
      <c r="D150" t="s">
        <v>100</v>
      </c>
      <c r="E150" t="s">
        <v>123</v>
      </c>
      <c r="F150" t="s">
        <v>1519</v>
      </c>
      <c r="G150" t="s">
        <v>782</v>
      </c>
      <c r="H150" t="s">
        <v>102</v>
      </c>
      <c r="I150" s="77">
        <v>0.1</v>
      </c>
      <c r="J150" s="77">
        <v>759.4</v>
      </c>
      <c r="K150" s="77">
        <v>0</v>
      </c>
      <c r="L150" s="77">
        <v>7.5940000000000003E-4</v>
      </c>
      <c r="M150" s="78">
        <v>0</v>
      </c>
      <c r="N150" s="78">
        <v>5.9999999999999995E-4</v>
      </c>
      <c r="O150" s="78">
        <v>0</v>
      </c>
    </row>
    <row r="151" spans="2:15">
      <c r="B151" t="s">
        <v>1520</v>
      </c>
      <c r="C151" t="s">
        <v>1521</v>
      </c>
      <c r="D151" t="s">
        <v>100</v>
      </c>
      <c r="E151" t="s">
        <v>123</v>
      </c>
      <c r="F151" t="s">
        <v>1522</v>
      </c>
      <c r="G151" t="s">
        <v>836</v>
      </c>
      <c r="H151" t="s">
        <v>102</v>
      </c>
      <c r="I151" s="77">
        <v>0.02</v>
      </c>
      <c r="J151" s="77">
        <v>9300</v>
      </c>
      <c r="K151" s="77">
        <v>0</v>
      </c>
      <c r="L151" s="77">
        <v>1.8600000000000001E-3</v>
      </c>
      <c r="M151" s="78">
        <v>0</v>
      </c>
      <c r="N151" s="78">
        <v>1.6000000000000001E-3</v>
      </c>
      <c r="O151" s="78">
        <v>0</v>
      </c>
    </row>
    <row r="152" spans="2:15">
      <c r="B152" t="s">
        <v>1523</v>
      </c>
      <c r="C152" t="s">
        <v>1524</v>
      </c>
      <c r="D152" t="s">
        <v>100</v>
      </c>
      <c r="E152" t="s">
        <v>123</v>
      </c>
      <c r="F152" t="s">
        <v>1525</v>
      </c>
      <c r="G152" t="s">
        <v>836</v>
      </c>
      <c r="H152" t="s">
        <v>102</v>
      </c>
      <c r="I152" s="77">
        <v>0.28000000000000003</v>
      </c>
      <c r="J152" s="77">
        <v>424.7</v>
      </c>
      <c r="K152" s="77">
        <v>0</v>
      </c>
      <c r="L152" s="77">
        <v>1.1891600000000001E-3</v>
      </c>
      <c r="M152" s="78">
        <v>0</v>
      </c>
      <c r="N152" s="78">
        <v>1E-3</v>
      </c>
      <c r="O152" s="78">
        <v>0</v>
      </c>
    </row>
    <row r="153" spans="2:15">
      <c r="B153" t="s">
        <v>1526</v>
      </c>
      <c r="C153" t="s">
        <v>1527</v>
      </c>
      <c r="D153" t="s">
        <v>100</v>
      </c>
      <c r="E153" t="s">
        <v>123</v>
      </c>
      <c r="F153" t="s">
        <v>1528</v>
      </c>
      <c r="G153" t="s">
        <v>836</v>
      </c>
      <c r="H153" t="s">
        <v>102</v>
      </c>
      <c r="I153" s="77">
        <v>0.03</v>
      </c>
      <c r="J153" s="77">
        <v>226</v>
      </c>
      <c r="K153" s="77">
        <v>0</v>
      </c>
      <c r="L153" s="77">
        <v>6.7799999999999995E-5</v>
      </c>
      <c r="M153" s="78">
        <v>0</v>
      </c>
      <c r="N153" s="78">
        <v>1E-4</v>
      </c>
      <c r="O153" s="78">
        <v>0</v>
      </c>
    </row>
    <row r="154" spans="2:15">
      <c r="B154" t="s">
        <v>1529</v>
      </c>
      <c r="C154" t="s">
        <v>1530</v>
      </c>
      <c r="D154" t="s">
        <v>100</v>
      </c>
      <c r="E154" t="s">
        <v>123</v>
      </c>
      <c r="F154" t="s">
        <v>1531</v>
      </c>
      <c r="G154" t="s">
        <v>640</v>
      </c>
      <c r="H154" t="s">
        <v>102</v>
      </c>
      <c r="I154" s="77">
        <v>0.3</v>
      </c>
      <c r="J154" s="77">
        <v>435.2</v>
      </c>
      <c r="K154" s="77">
        <v>0</v>
      </c>
      <c r="L154" s="77">
        <v>1.3056000000000001E-3</v>
      </c>
      <c r="M154" s="78">
        <v>0</v>
      </c>
      <c r="N154" s="78">
        <v>1.1000000000000001E-3</v>
      </c>
      <c r="O154" s="78">
        <v>0</v>
      </c>
    </row>
    <row r="155" spans="2:15">
      <c r="B155" t="s">
        <v>1532</v>
      </c>
      <c r="C155" t="s">
        <v>1533</v>
      </c>
      <c r="D155" t="s">
        <v>100</v>
      </c>
      <c r="E155" t="s">
        <v>123</v>
      </c>
      <c r="F155" t="s">
        <v>899</v>
      </c>
      <c r="G155" t="s">
        <v>342</v>
      </c>
      <c r="H155" t="s">
        <v>102</v>
      </c>
      <c r="I155" s="77">
        <v>0.34</v>
      </c>
      <c r="J155" s="77">
        <v>470.9</v>
      </c>
      <c r="K155" s="77">
        <v>0</v>
      </c>
      <c r="L155" s="77">
        <v>1.6010600000000001E-3</v>
      </c>
      <c r="M155" s="78">
        <v>0</v>
      </c>
      <c r="N155" s="78">
        <v>1.2999999999999999E-3</v>
      </c>
      <c r="O155" s="78">
        <v>0</v>
      </c>
    </row>
    <row r="156" spans="2:15">
      <c r="B156" t="s">
        <v>1534</v>
      </c>
      <c r="C156" t="s">
        <v>1535</v>
      </c>
      <c r="D156" t="s">
        <v>100</v>
      </c>
      <c r="E156" t="s">
        <v>123</v>
      </c>
      <c r="F156" t="s">
        <v>1536</v>
      </c>
      <c r="G156" t="s">
        <v>1537</v>
      </c>
      <c r="H156" t="s">
        <v>102</v>
      </c>
      <c r="I156" s="77">
        <v>0.75</v>
      </c>
      <c r="J156" s="77">
        <v>165.9</v>
      </c>
      <c r="K156" s="77">
        <v>0</v>
      </c>
      <c r="L156" s="77">
        <v>1.2442499999999999E-3</v>
      </c>
      <c r="M156" s="78">
        <v>0</v>
      </c>
      <c r="N156" s="78">
        <v>1E-3</v>
      </c>
      <c r="O156" s="78">
        <v>0</v>
      </c>
    </row>
    <row r="157" spans="2:15">
      <c r="B157" t="s">
        <v>1538</v>
      </c>
      <c r="C157" t="s">
        <v>1539</v>
      </c>
      <c r="D157" t="s">
        <v>100</v>
      </c>
      <c r="E157" t="s">
        <v>123</v>
      </c>
      <c r="F157" t="s">
        <v>1540</v>
      </c>
      <c r="G157" t="s">
        <v>1541</v>
      </c>
      <c r="H157" t="s">
        <v>102</v>
      </c>
      <c r="I157" s="77">
        <v>0.22</v>
      </c>
      <c r="J157" s="77">
        <v>669.3</v>
      </c>
      <c r="K157" s="77">
        <v>0</v>
      </c>
      <c r="L157" s="77">
        <v>1.4724600000000001E-3</v>
      </c>
      <c r="M157" s="78">
        <v>0</v>
      </c>
      <c r="N157" s="78">
        <v>1.1999999999999999E-3</v>
      </c>
      <c r="O157" s="78">
        <v>0</v>
      </c>
    </row>
    <row r="158" spans="2:15">
      <c r="B158" t="s">
        <v>1542</v>
      </c>
      <c r="C158" t="s">
        <v>1543</v>
      </c>
      <c r="D158" t="s">
        <v>100</v>
      </c>
      <c r="E158" t="s">
        <v>123</v>
      </c>
      <c r="F158" t="s">
        <v>1544</v>
      </c>
      <c r="G158" t="s">
        <v>125</v>
      </c>
      <c r="H158" t="s">
        <v>102</v>
      </c>
      <c r="I158" s="77">
        <v>0.25</v>
      </c>
      <c r="J158" s="77">
        <v>129.69999999999999</v>
      </c>
      <c r="K158" s="77">
        <v>0</v>
      </c>
      <c r="L158" s="77">
        <v>3.2424999999999999E-4</v>
      </c>
      <c r="M158" s="78">
        <v>0</v>
      </c>
      <c r="N158" s="78">
        <v>2.9999999999999997E-4</v>
      </c>
      <c r="O158" s="78">
        <v>0</v>
      </c>
    </row>
    <row r="159" spans="2:15">
      <c r="B159" t="s">
        <v>1545</v>
      </c>
      <c r="C159" t="s">
        <v>1546</v>
      </c>
      <c r="D159" t="s">
        <v>100</v>
      </c>
      <c r="E159" t="s">
        <v>123</v>
      </c>
      <c r="F159" t="s">
        <v>1547</v>
      </c>
      <c r="G159" t="s">
        <v>125</v>
      </c>
      <c r="H159" t="s">
        <v>102</v>
      </c>
      <c r="I159" s="77">
        <v>0.06</v>
      </c>
      <c r="J159" s="77">
        <v>372.1</v>
      </c>
      <c r="K159" s="77">
        <v>0</v>
      </c>
      <c r="L159" s="77">
        <v>2.2326E-4</v>
      </c>
      <c r="M159" s="78">
        <v>0</v>
      </c>
      <c r="N159" s="78">
        <v>2.0000000000000001E-4</v>
      </c>
      <c r="O159" s="78">
        <v>0</v>
      </c>
    </row>
    <row r="160" spans="2:15">
      <c r="B160" t="s">
        <v>1548</v>
      </c>
      <c r="C160" t="s">
        <v>1549</v>
      </c>
      <c r="D160" t="s">
        <v>100</v>
      </c>
      <c r="E160" t="s">
        <v>123</v>
      </c>
      <c r="F160" t="s">
        <v>1550</v>
      </c>
      <c r="G160" t="s">
        <v>125</v>
      </c>
      <c r="H160" t="s">
        <v>102</v>
      </c>
      <c r="I160" s="77">
        <v>0.02</v>
      </c>
      <c r="J160" s="77">
        <v>540</v>
      </c>
      <c r="K160" s="77">
        <v>0</v>
      </c>
      <c r="L160" s="77">
        <v>1.08E-4</v>
      </c>
      <c r="M160" s="78">
        <v>0</v>
      </c>
      <c r="N160" s="78">
        <v>1E-4</v>
      </c>
      <c r="O160" s="78">
        <v>0</v>
      </c>
    </row>
    <row r="161" spans="2:15">
      <c r="B161" t="s">
        <v>1551</v>
      </c>
      <c r="C161" t="s">
        <v>1552</v>
      </c>
      <c r="D161" t="s">
        <v>100</v>
      </c>
      <c r="E161" t="s">
        <v>123</v>
      </c>
      <c r="F161" t="s">
        <v>1553</v>
      </c>
      <c r="G161" t="s">
        <v>125</v>
      </c>
      <c r="H161" t="s">
        <v>102</v>
      </c>
      <c r="I161" s="77">
        <v>0.17</v>
      </c>
      <c r="J161" s="77">
        <v>241</v>
      </c>
      <c r="K161" s="77">
        <v>0</v>
      </c>
      <c r="L161" s="77">
        <v>4.0969999999999998E-4</v>
      </c>
      <c r="M161" s="78">
        <v>0</v>
      </c>
      <c r="N161" s="78">
        <v>2.9999999999999997E-4</v>
      </c>
      <c r="O161" s="78">
        <v>0</v>
      </c>
    </row>
    <row r="162" spans="2:15">
      <c r="B162" t="s">
        <v>1554</v>
      </c>
      <c r="C162" t="s">
        <v>1555</v>
      </c>
      <c r="D162" t="s">
        <v>100</v>
      </c>
      <c r="E162" t="s">
        <v>123</v>
      </c>
      <c r="F162" t="s">
        <v>1556</v>
      </c>
      <c r="G162" t="s">
        <v>1361</v>
      </c>
      <c r="H162" t="s">
        <v>102</v>
      </c>
      <c r="I162" s="77">
        <v>0.06</v>
      </c>
      <c r="J162" s="77">
        <v>171.5</v>
      </c>
      <c r="K162" s="77">
        <v>0</v>
      </c>
      <c r="L162" s="77">
        <v>1.0289999999999999E-4</v>
      </c>
      <c r="M162" s="78">
        <v>0</v>
      </c>
      <c r="N162" s="78">
        <v>1E-4</v>
      </c>
      <c r="O162" s="78">
        <v>0</v>
      </c>
    </row>
    <row r="163" spans="2:15">
      <c r="B163" t="s">
        <v>1557</v>
      </c>
      <c r="C163" t="s">
        <v>1558</v>
      </c>
      <c r="D163" t="s">
        <v>100</v>
      </c>
      <c r="E163" t="s">
        <v>123</v>
      </c>
      <c r="F163" t="s">
        <v>1559</v>
      </c>
      <c r="G163" t="s">
        <v>1361</v>
      </c>
      <c r="H163" t="s">
        <v>102</v>
      </c>
      <c r="I163" s="77">
        <v>0.26</v>
      </c>
      <c r="J163" s="77">
        <v>17.600000000000001</v>
      </c>
      <c r="K163" s="77">
        <v>0</v>
      </c>
      <c r="L163" s="77">
        <v>4.5760000000000002E-5</v>
      </c>
      <c r="M163" s="78">
        <v>0</v>
      </c>
      <c r="N163" s="78">
        <v>0</v>
      </c>
      <c r="O163" s="78">
        <v>0</v>
      </c>
    </row>
    <row r="164" spans="2:15">
      <c r="B164" t="s">
        <v>1560</v>
      </c>
      <c r="C164" t="s">
        <v>1561</v>
      </c>
      <c r="D164" t="s">
        <v>100</v>
      </c>
      <c r="E164" t="s">
        <v>123</v>
      </c>
      <c r="F164" t="s">
        <v>1562</v>
      </c>
      <c r="G164" t="s">
        <v>1361</v>
      </c>
      <c r="H164" t="s">
        <v>102</v>
      </c>
      <c r="I164" s="77">
        <v>0.04</v>
      </c>
      <c r="J164" s="77">
        <v>591.1</v>
      </c>
      <c r="K164" s="77">
        <v>0</v>
      </c>
      <c r="L164" s="77">
        <v>2.3644000000000001E-4</v>
      </c>
      <c r="M164" s="78">
        <v>0</v>
      </c>
      <c r="N164" s="78">
        <v>2.0000000000000001E-4</v>
      </c>
      <c r="O164" s="78">
        <v>0</v>
      </c>
    </row>
    <row r="165" spans="2:15">
      <c r="B165" t="s">
        <v>1563</v>
      </c>
      <c r="C165" t="s">
        <v>1564</v>
      </c>
      <c r="D165" t="s">
        <v>100</v>
      </c>
      <c r="E165" t="s">
        <v>123</v>
      </c>
      <c r="F165" t="s">
        <v>1565</v>
      </c>
      <c r="G165" t="s">
        <v>727</v>
      </c>
      <c r="H165" t="s">
        <v>102</v>
      </c>
      <c r="I165" s="77">
        <v>0.16</v>
      </c>
      <c r="J165" s="77">
        <v>93.6</v>
      </c>
      <c r="K165" s="77">
        <v>0</v>
      </c>
      <c r="L165" s="77">
        <v>1.4976E-4</v>
      </c>
      <c r="M165" s="78">
        <v>0</v>
      </c>
      <c r="N165" s="78">
        <v>1E-4</v>
      </c>
      <c r="O165" s="78">
        <v>0</v>
      </c>
    </row>
    <row r="166" spans="2:15">
      <c r="B166" t="s">
        <v>1566</v>
      </c>
      <c r="C166" t="s">
        <v>1567</v>
      </c>
      <c r="D166" t="s">
        <v>100</v>
      </c>
      <c r="E166" t="s">
        <v>123</v>
      </c>
      <c r="F166" t="s">
        <v>1568</v>
      </c>
      <c r="G166" t="s">
        <v>727</v>
      </c>
      <c r="H166" t="s">
        <v>102</v>
      </c>
      <c r="I166" s="77">
        <v>0.1</v>
      </c>
      <c r="J166" s="77">
        <v>268</v>
      </c>
      <c r="K166" s="77">
        <v>0</v>
      </c>
      <c r="L166" s="77">
        <v>2.6800000000000001E-4</v>
      </c>
      <c r="M166" s="78">
        <v>0</v>
      </c>
      <c r="N166" s="78">
        <v>2.0000000000000001E-4</v>
      </c>
      <c r="O166" s="78">
        <v>0</v>
      </c>
    </row>
    <row r="167" spans="2:15">
      <c r="B167" t="s">
        <v>1569</v>
      </c>
      <c r="C167" t="s">
        <v>1570</v>
      </c>
      <c r="D167" t="s">
        <v>100</v>
      </c>
      <c r="E167" t="s">
        <v>123</v>
      </c>
      <c r="F167" t="s">
        <v>1571</v>
      </c>
      <c r="G167" t="s">
        <v>727</v>
      </c>
      <c r="H167" t="s">
        <v>102</v>
      </c>
      <c r="I167" s="77">
        <v>0.14000000000000001</v>
      </c>
      <c r="J167" s="77">
        <v>716.9</v>
      </c>
      <c r="K167" s="77">
        <v>0</v>
      </c>
      <c r="L167" s="77">
        <v>1.00366E-3</v>
      </c>
      <c r="M167" s="78">
        <v>0</v>
      </c>
      <c r="N167" s="78">
        <v>8.0000000000000004E-4</v>
      </c>
      <c r="O167" s="78">
        <v>0</v>
      </c>
    </row>
    <row r="168" spans="2:15">
      <c r="B168" t="s">
        <v>1572</v>
      </c>
      <c r="C168" t="s">
        <v>1573</v>
      </c>
      <c r="D168" t="s">
        <v>100</v>
      </c>
      <c r="E168" t="s">
        <v>123</v>
      </c>
      <c r="F168" t="s">
        <v>1574</v>
      </c>
      <c r="G168" t="s">
        <v>127</v>
      </c>
      <c r="H168" t="s">
        <v>102</v>
      </c>
      <c r="I168" s="77">
        <v>0.14000000000000001</v>
      </c>
      <c r="J168" s="77">
        <v>426.8</v>
      </c>
      <c r="K168" s="77">
        <v>0</v>
      </c>
      <c r="L168" s="77">
        <v>5.9752000000000004E-4</v>
      </c>
      <c r="M168" s="78">
        <v>0</v>
      </c>
      <c r="N168" s="78">
        <v>5.0000000000000001E-4</v>
      </c>
      <c r="O168" s="78">
        <v>0</v>
      </c>
    </row>
    <row r="169" spans="2:15">
      <c r="B169" t="s">
        <v>1575</v>
      </c>
      <c r="C169" t="s">
        <v>1576</v>
      </c>
      <c r="D169" t="s">
        <v>100</v>
      </c>
      <c r="E169" t="s">
        <v>123</v>
      </c>
      <c r="F169" t="s">
        <v>1577</v>
      </c>
      <c r="G169" t="s">
        <v>127</v>
      </c>
      <c r="H169" t="s">
        <v>102</v>
      </c>
      <c r="I169" s="77">
        <v>0.06</v>
      </c>
      <c r="J169" s="77">
        <v>2113</v>
      </c>
      <c r="K169" s="77">
        <v>0</v>
      </c>
      <c r="L169" s="77">
        <v>1.2677999999999999E-3</v>
      </c>
      <c r="M169" s="78">
        <v>0</v>
      </c>
      <c r="N169" s="78">
        <v>1.1000000000000001E-3</v>
      </c>
      <c r="O169" s="78">
        <v>0</v>
      </c>
    </row>
    <row r="170" spans="2:15">
      <c r="B170" t="s">
        <v>1578</v>
      </c>
      <c r="C170" t="s">
        <v>1579</v>
      </c>
      <c r="D170" t="s">
        <v>100</v>
      </c>
      <c r="E170" t="s">
        <v>123</v>
      </c>
      <c r="F170" t="s">
        <v>1580</v>
      </c>
      <c r="G170" t="s">
        <v>127</v>
      </c>
      <c r="H170" t="s">
        <v>102</v>
      </c>
      <c r="I170" s="77">
        <v>0.02</v>
      </c>
      <c r="J170" s="77">
        <v>1870</v>
      </c>
      <c r="K170" s="77">
        <v>0</v>
      </c>
      <c r="L170" s="77">
        <v>3.7399999999999998E-4</v>
      </c>
      <c r="M170" s="78">
        <v>0</v>
      </c>
      <c r="N170" s="78">
        <v>2.9999999999999997E-4</v>
      </c>
      <c r="O170" s="78">
        <v>0</v>
      </c>
    </row>
    <row r="171" spans="2:15">
      <c r="B171" t="s">
        <v>1581</v>
      </c>
      <c r="C171" t="s">
        <v>1582</v>
      </c>
      <c r="D171" t="s">
        <v>100</v>
      </c>
      <c r="E171" t="s">
        <v>123</v>
      </c>
      <c r="F171" t="s">
        <v>1583</v>
      </c>
      <c r="G171" t="s">
        <v>127</v>
      </c>
      <c r="H171" t="s">
        <v>102</v>
      </c>
      <c r="I171" s="77">
        <v>0.24</v>
      </c>
      <c r="J171" s="77">
        <v>405.3</v>
      </c>
      <c r="K171" s="77">
        <v>0</v>
      </c>
      <c r="L171" s="77">
        <v>9.7272000000000005E-4</v>
      </c>
      <c r="M171" s="78">
        <v>0</v>
      </c>
      <c r="N171" s="78">
        <v>8.0000000000000004E-4</v>
      </c>
      <c r="O171" s="78">
        <v>0</v>
      </c>
    </row>
    <row r="172" spans="2:15">
      <c r="B172" t="s">
        <v>1584</v>
      </c>
      <c r="C172" t="s">
        <v>1585</v>
      </c>
      <c r="D172" t="s">
        <v>100</v>
      </c>
      <c r="E172" t="s">
        <v>123</v>
      </c>
      <c r="F172" t="s">
        <v>1586</v>
      </c>
      <c r="G172" t="s">
        <v>127</v>
      </c>
      <c r="H172" t="s">
        <v>102</v>
      </c>
      <c r="I172" s="77">
        <v>0.35</v>
      </c>
      <c r="J172" s="77">
        <v>500.1</v>
      </c>
      <c r="K172" s="77">
        <v>0</v>
      </c>
      <c r="L172" s="77">
        <v>1.7503499999999999E-3</v>
      </c>
      <c r="M172" s="78">
        <v>0</v>
      </c>
      <c r="N172" s="78">
        <v>1.5E-3</v>
      </c>
      <c r="O172" s="78">
        <v>0</v>
      </c>
    </row>
    <row r="173" spans="2:15">
      <c r="B173" t="s">
        <v>1587</v>
      </c>
      <c r="C173" t="s">
        <v>1588</v>
      </c>
      <c r="D173" t="s">
        <v>100</v>
      </c>
      <c r="E173" t="s">
        <v>123</v>
      </c>
      <c r="F173" t="s">
        <v>1589</v>
      </c>
      <c r="G173" t="s">
        <v>127</v>
      </c>
      <c r="H173" t="s">
        <v>102</v>
      </c>
      <c r="I173" s="77">
        <v>0.04</v>
      </c>
      <c r="J173" s="77">
        <v>1493</v>
      </c>
      <c r="K173" s="77">
        <v>0</v>
      </c>
      <c r="L173" s="77">
        <v>5.9719999999999999E-4</v>
      </c>
      <c r="M173" s="78">
        <v>0</v>
      </c>
      <c r="N173" s="78">
        <v>5.0000000000000001E-4</v>
      </c>
      <c r="O173" s="78">
        <v>0</v>
      </c>
    </row>
    <row r="174" spans="2:15">
      <c r="B174" t="s">
        <v>1590</v>
      </c>
      <c r="C174" t="s">
        <v>1591</v>
      </c>
      <c r="D174" t="s">
        <v>100</v>
      </c>
      <c r="E174" t="s">
        <v>123</v>
      </c>
      <c r="F174" t="s">
        <v>1592</v>
      </c>
      <c r="G174" t="s">
        <v>129</v>
      </c>
      <c r="H174" t="s">
        <v>102</v>
      </c>
      <c r="I174" s="77">
        <v>0.02</v>
      </c>
      <c r="J174" s="77">
        <v>2240</v>
      </c>
      <c r="K174" s="77">
        <v>0</v>
      </c>
      <c r="L174" s="77">
        <v>4.4799999999999999E-4</v>
      </c>
      <c r="M174" s="78">
        <v>0</v>
      </c>
      <c r="N174" s="78">
        <v>4.0000000000000002E-4</v>
      </c>
      <c r="O174" s="78">
        <v>0</v>
      </c>
    </row>
    <row r="175" spans="2:15">
      <c r="B175" t="s">
        <v>1593</v>
      </c>
      <c r="C175" t="s">
        <v>1594</v>
      </c>
      <c r="D175" t="s">
        <v>100</v>
      </c>
      <c r="E175" t="s">
        <v>123</v>
      </c>
      <c r="F175" t="s">
        <v>1595</v>
      </c>
      <c r="G175" t="s">
        <v>129</v>
      </c>
      <c r="H175" t="s">
        <v>102</v>
      </c>
      <c r="I175" s="77">
        <v>0.41</v>
      </c>
      <c r="J175" s="77">
        <v>53.2</v>
      </c>
      <c r="K175" s="77">
        <v>0</v>
      </c>
      <c r="L175" s="77">
        <v>2.1812000000000001E-4</v>
      </c>
      <c r="M175" s="78">
        <v>0</v>
      </c>
      <c r="N175" s="78">
        <v>2.0000000000000001E-4</v>
      </c>
      <c r="O175" s="78">
        <v>0</v>
      </c>
    </row>
    <row r="176" spans="2:15">
      <c r="B176" t="s">
        <v>1596</v>
      </c>
      <c r="C176" t="s">
        <v>1597</v>
      </c>
      <c r="D176" t="s">
        <v>100</v>
      </c>
      <c r="E176" t="s">
        <v>123</v>
      </c>
      <c r="F176" t="s">
        <v>1598</v>
      </c>
      <c r="G176" t="s">
        <v>129</v>
      </c>
      <c r="H176" t="s">
        <v>102</v>
      </c>
      <c r="I176" s="77">
        <v>0.06</v>
      </c>
      <c r="J176" s="77">
        <v>47.4</v>
      </c>
      <c r="K176" s="77">
        <v>0</v>
      </c>
      <c r="L176" s="77">
        <v>2.8439999999999999E-5</v>
      </c>
      <c r="M176" s="78">
        <v>0</v>
      </c>
      <c r="N176" s="78">
        <v>0</v>
      </c>
      <c r="O176" s="78">
        <v>0</v>
      </c>
    </row>
    <row r="177" spans="2:15">
      <c r="B177" s="79" t="s">
        <v>1599</v>
      </c>
      <c r="E177" s="16"/>
      <c r="F177" s="16"/>
      <c r="G177" s="16"/>
      <c r="I177" s="81">
        <v>0</v>
      </c>
      <c r="K177" s="81">
        <v>0</v>
      </c>
      <c r="L177" s="81">
        <v>0</v>
      </c>
      <c r="N177" s="80">
        <v>0</v>
      </c>
      <c r="O177" s="80">
        <v>0</v>
      </c>
    </row>
    <row r="178" spans="2:15">
      <c r="B178" t="s">
        <v>208</v>
      </c>
      <c r="C178" t="s">
        <v>208</v>
      </c>
      <c r="E178" s="16"/>
      <c r="F178" s="16"/>
      <c r="G178" t="s">
        <v>208</v>
      </c>
      <c r="H178" t="s">
        <v>208</v>
      </c>
      <c r="I178" s="77">
        <v>0</v>
      </c>
      <c r="J178" s="77">
        <v>0</v>
      </c>
      <c r="L178" s="77">
        <v>0</v>
      </c>
      <c r="M178" s="78">
        <v>0</v>
      </c>
      <c r="N178" s="78">
        <v>0</v>
      </c>
      <c r="O178" s="78">
        <v>0</v>
      </c>
    </row>
    <row r="179" spans="2:15">
      <c r="B179" s="79" t="s">
        <v>220</v>
      </c>
      <c r="E179" s="16"/>
      <c r="F179" s="16"/>
      <c r="G179" s="16"/>
      <c r="I179" s="81">
        <v>3.62</v>
      </c>
      <c r="K179" s="81">
        <v>0</v>
      </c>
      <c r="L179" s="81">
        <v>0.20150748475467001</v>
      </c>
      <c r="N179" s="80">
        <v>0.16850000000000001</v>
      </c>
      <c r="O179" s="80">
        <v>0</v>
      </c>
    </row>
    <row r="180" spans="2:15">
      <c r="B180" s="79" t="s">
        <v>322</v>
      </c>
      <c r="E180" s="16"/>
      <c r="F180" s="16"/>
      <c r="G180" s="16"/>
      <c r="I180" s="81">
        <v>2.0499999999999998</v>
      </c>
      <c r="K180" s="81">
        <v>0</v>
      </c>
      <c r="L180" s="81">
        <v>0.12424873207959</v>
      </c>
      <c r="N180" s="80">
        <v>0.10390000000000001</v>
      </c>
      <c r="O180" s="80">
        <v>0</v>
      </c>
    </row>
    <row r="181" spans="2:15">
      <c r="B181" t="s">
        <v>1600</v>
      </c>
      <c r="C181" t="s">
        <v>1601</v>
      </c>
      <c r="D181" t="s">
        <v>1602</v>
      </c>
      <c r="E181" t="s">
        <v>912</v>
      </c>
      <c r="F181" t="s">
        <v>1603</v>
      </c>
      <c r="G181" t="s">
        <v>983</v>
      </c>
      <c r="H181" t="s">
        <v>106</v>
      </c>
      <c r="I181" s="77">
        <v>0.01</v>
      </c>
      <c r="J181" s="77">
        <v>4109</v>
      </c>
      <c r="K181" s="77">
        <v>0</v>
      </c>
      <c r="L181" s="77">
        <v>1.5815541E-3</v>
      </c>
      <c r="M181" s="78">
        <v>0</v>
      </c>
      <c r="N181" s="78">
        <v>1.2999999999999999E-3</v>
      </c>
      <c r="O181" s="78">
        <v>0</v>
      </c>
    </row>
    <row r="182" spans="2:15">
      <c r="B182" t="s">
        <v>1604</v>
      </c>
      <c r="C182" t="s">
        <v>1605</v>
      </c>
      <c r="D182" t="s">
        <v>1606</v>
      </c>
      <c r="E182" t="s">
        <v>912</v>
      </c>
      <c r="F182" t="s">
        <v>1607</v>
      </c>
      <c r="G182" t="s">
        <v>975</v>
      </c>
      <c r="H182" t="s">
        <v>106</v>
      </c>
      <c r="I182" s="77">
        <v>0.01</v>
      </c>
      <c r="J182" s="77">
        <v>1832</v>
      </c>
      <c r="K182" s="77">
        <v>0</v>
      </c>
      <c r="L182" s="77">
        <v>7.0513680000000003E-4</v>
      </c>
      <c r="M182" s="78">
        <v>0</v>
      </c>
      <c r="N182" s="78">
        <v>5.9999999999999995E-4</v>
      </c>
      <c r="O182" s="78">
        <v>0</v>
      </c>
    </row>
    <row r="183" spans="2:15">
      <c r="B183" t="s">
        <v>1608</v>
      </c>
      <c r="C183" t="s">
        <v>1609</v>
      </c>
      <c r="D183" t="s">
        <v>1602</v>
      </c>
      <c r="E183" t="s">
        <v>912</v>
      </c>
      <c r="F183" t="s">
        <v>1610</v>
      </c>
      <c r="G183" t="s">
        <v>1018</v>
      </c>
      <c r="H183" t="s">
        <v>106</v>
      </c>
      <c r="I183" s="77">
        <v>0.01</v>
      </c>
      <c r="J183" s="77">
        <v>2381</v>
      </c>
      <c r="K183" s="77">
        <v>0</v>
      </c>
      <c r="L183" s="77">
        <v>9.164469E-4</v>
      </c>
      <c r="M183" s="78">
        <v>0</v>
      </c>
      <c r="N183" s="78">
        <v>8.0000000000000004E-4</v>
      </c>
      <c r="O183" s="78">
        <v>0</v>
      </c>
    </row>
    <row r="184" spans="2:15">
      <c r="B184" t="s">
        <v>1611</v>
      </c>
      <c r="C184" t="s">
        <v>1612</v>
      </c>
      <c r="D184" t="s">
        <v>1602</v>
      </c>
      <c r="E184" t="s">
        <v>912</v>
      </c>
      <c r="F184" t="s">
        <v>1156</v>
      </c>
      <c r="G184" t="s">
        <v>930</v>
      </c>
      <c r="H184" t="s">
        <v>106</v>
      </c>
      <c r="I184" s="77">
        <v>0.03</v>
      </c>
      <c r="J184" s="77">
        <v>6955</v>
      </c>
      <c r="K184" s="77">
        <v>0</v>
      </c>
      <c r="L184" s="77">
        <v>8.0309384999999994E-3</v>
      </c>
      <c r="M184" s="78">
        <v>0</v>
      </c>
      <c r="N184" s="78">
        <v>6.7000000000000002E-3</v>
      </c>
      <c r="O184" s="78">
        <v>0</v>
      </c>
    </row>
    <row r="185" spans="2:15">
      <c r="B185" t="s">
        <v>1613</v>
      </c>
      <c r="C185" t="s">
        <v>1614</v>
      </c>
      <c r="D185" t="s">
        <v>1606</v>
      </c>
      <c r="E185" t="s">
        <v>912</v>
      </c>
      <c r="F185" t="s">
        <v>1615</v>
      </c>
      <c r="G185" t="s">
        <v>1066</v>
      </c>
      <c r="H185" t="s">
        <v>106</v>
      </c>
      <c r="I185" s="77">
        <v>0.02</v>
      </c>
      <c r="J185" s="77">
        <v>3095</v>
      </c>
      <c r="K185" s="77">
        <v>0</v>
      </c>
      <c r="L185" s="77">
        <v>2.3825309999999998E-3</v>
      </c>
      <c r="M185" s="78">
        <v>0</v>
      </c>
      <c r="N185" s="78">
        <v>2E-3</v>
      </c>
      <c r="O185" s="78">
        <v>0</v>
      </c>
    </row>
    <row r="186" spans="2:15">
      <c r="B186" t="s">
        <v>1616</v>
      </c>
      <c r="C186" t="s">
        <v>1617</v>
      </c>
      <c r="D186" t="s">
        <v>1606</v>
      </c>
      <c r="E186" t="s">
        <v>912</v>
      </c>
      <c r="F186" t="s">
        <v>1618</v>
      </c>
      <c r="G186" t="s">
        <v>1063</v>
      </c>
      <c r="H186" t="s">
        <v>106</v>
      </c>
      <c r="I186" s="77">
        <v>0.04</v>
      </c>
      <c r="J186" s="77">
        <v>169</v>
      </c>
      <c r="K186" s="77">
        <v>0</v>
      </c>
      <c r="L186" s="77">
        <v>2.6019239999999999E-4</v>
      </c>
      <c r="M186" s="78">
        <v>0</v>
      </c>
      <c r="N186" s="78">
        <v>2.0000000000000001E-4</v>
      </c>
      <c r="O186" s="78">
        <v>0</v>
      </c>
    </row>
    <row r="187" spans="2:15">
      <c r="B187" t="s">
        <v>1619</v>
      </c>
      <c r="C187" t="s">
        <v>1620</v>
      </c>
      <c r="D187" t="s">
        <v>1606</v>
      </c>
      <c r="E187" t="s">
        <v>912</v>
      </c>
      <c r="F187" t="s">
        <v>1621</v>
      </c>
      <c r="G187" t="s">
        <v>1063</v>
      </c>
      <c r="H187" t="s">
        <v>106</v>
      </c>
      <c r="I187" s="77">
        <v>0.02</v>
      </c>
      <c r="J187" s="77">
        <v>1428.9996000000001</v>
      </c>
      <c r="K187" s="77">
        <v>0</v>
      </c>
      <c r="L187" s="77">
        <v>1.1000438920799999E-3</v>
      </c>
      <c r="M187" s="78">
        <v>0</v>
      </c>
      <c r="N187" s="78">
        <v>8.9999999999999998E-4</v>
      </c>
      <c r="O187" s="78">
        <v>0</v>
      </c>
    </row>
    <row r="188" spans="2:15">
      <c r="B188" t="s">
        <v>1622</v>
      </c>
      <c r="C188" t="s">
        <v>1623</v>
      </c>
      <c r="D188" t="s">
        <v>1602</v>
      </c>
      <c r="E188" t="s">
        <v>912</v>
      </c>
      <c r="F188" t="s">
        <v>1624</v>
      </c>
      <c r="G188" t="s">
        <v>1625</v>
      </c>
      <c r="H188" t="s">
        <v>106</v>
      </c>
      <c r="I188" s="77">
        <v>0.01</v>
      </c>
      <c r="J188" s="77">
        <v>3884</v>
      </c>
      <c r="K188" s="77">
        <v>0</v>
      </c>
      <c r="L188" s="77">
        <v>1.4949516E-3</v>
      </c>
      <c r="M188" s="78">
        <v>0</v>
      </c>
      <c r="N188" s="78">
        <v>1.2999999999999999E-3</v>
      </c>
      <c r="O188" s="78">
        <v>0</v>
      </c>
    </row>
    <row r="189" spans="2:15">
      <c r="B189" t="s">
        <v>1626</v>
      </c>
      <c r="C189" t="s">
        <v>1627</v>
      </c>
      <c r="D189" t="s">
        <v>1606</v>
      </c>
      <c r="E189" t="s">
        <v>912</v>
      </c>
      <c r="F189" t="s">
        <v>1628</v>
      </c>
      <c r="G189" t="s">
        <v>1629</v>
      </c>
      <c r="H189" t="s">
        <v>106</v>
      </c>
      <c r="I189" s="77">
        <v>0.01</v>
      </c>
      <c r="J189" s="77">
        <v>13074</v>
      </c>
      <c r="K189" s="77">
        <v>0</v>
      </c>
      <c r="L189" s="77">
        <v>5.0321825999999998E-3</v>
      </c>
      <c r="M189" s="78">
        <v>0</v>
      </c>
      <c r="N189" s="78">
        <v>4.1999999999999997E-3</v>
      </c>
      <c r="O189" s="78">
        <v>0</v>
      </c>
    </row>
    <row r="190" spans="2:15">
      <c r="B190" t="s">
        <v>1630</v>
      </c>
      <c r="C190" t="s">
        <v>1631</v>
      </c>
      <c r="D190" t="s">
        <v>1606</v>
      </c>
      <c r="E190" t="s">
        <v>912</v>
      </c>
      <c r="F190" t="s">
        <v>1311</v>
      </c>
      <c r="G190" t="s">
        <v>1629</v>
      </c>
      <c r="H190" t="s">
        <v>106</v>
      </c>
      <c r="I190" s="77">
        <v>0.03</v>
      </c>
      <c r="J190" s="77">
        <v>6371</v>
      </c>
      <c r="K190" s="77">
        <v>0</v>
      </c>
      <c r="L190" s="77">
        <v>7.3565936999999996E-3</v>
      </c>
      <c r="M190" s="78">
        <v>0</v>
      </c>
      <c r="N190" s="78">
        <v>6.1999999999999998E-3</v>
      </c>
      <c r="O190" s="78">
        <v>0</v>
      </c>
    </row>
    <row r="191" spans="2:15">
      <c r="B191" t="s">
        <v>1632</v>
      </c>
      <c r="C191" t="s">
        <v>1633</v>
      </c>
      <c r="D191" t="s">
        <v>1606</v>
      </c>
      <c r="E191" t="s">
        <v>912</v>
      </c>
      <c r="F191" t="s">
        <v>1634</v>
      </c>
      <c r="G191" t="s">
        <v>1021</v>
      </c>
      <c r="H191" t="s">
        <v>106</v>
      </c>
      <c r="I191" s="77">
        <v>0.01</v>
      </c>
      <c r="J191" s="77">
        <v>2533</v>
      </c>
      <c r="K191" s="77">
        <v>0</v>
      </c>
      <c r="L191" s="77">
        <v>9.7495169999999996E-4</v>
      </c>
      <c r="M191" s="78">
        <v>0</v>
      </c>
      <c r="N191" s="78">
        <v>8.0000000000000004E-4</v>
      </c>
      <c r="O191" s="78">
        <v>0</v>
      </c>
    </row>
    <row r="192" spans="2:15">
      <c r="B192" t="s">
        <v>1635</v>
      </c>
      <c r="C192" t="s">
        <v>1636</v>
      </c>
      <c r="D192" t="s">
        <v>1602</v>
      </c>
      <c r="E192" t="s">
        <v>912</v>
      </c>
      <c r="F192" t="s">
        <v>1637</v>
      </c>
      <c r="G192" t="s">
        <v>1021</v>
      </c>
      <c r="H192" t="s">
        <v>106</v>
      </c>
      <c r="I192" s="77">
        <v>0.02</v>
      </c>
      <c r="J192" s="77">
        <v>451</v>
      </c>
      <c r="K192" s="77">
        <v>0</v>
      </c>
      <c r="L192" s="77">
        <v>3.4717979999999998E-4</v>
      </c>
      <c r="M192" s="78">
        <v>0</v>
      </c>
      <c r="N192" s="78">
        <v>2.9999999999999997E-4</v>
      </c>
      <c r="O192" s="78">
        <v>0</v>
      </c>
    </row>
    <row r="193" spans="2:15">
      <c r="B193" t="s">
        <v>1638</v>
      </c>
      <c r="C193" t="s">
        <v>1639</v>
      </c>
      <c r="D193" t="s">
        <v>1602</v>
      </c>
      <c r="E193" t="s">
        <v>912</v>
      </c>
      <c r="F193" t="s">
        <v>1640</v>
      </c>
      <c r="G193" t="s">
        <v>1021</v>
      </c>
      <c r="H193" t="s">
        <v>106</v>
      </c>
      <c r="I193" s="77">
        <v>0.05</v>
      </c>
      <c r="J193" s="77">
        <v>578</v>
      </c>
      <c r="K193" s="77">
        <v>0</v>
      </c>
      <c r="L193" s="77">
        <v>1.1123610000000001E-3</v>
      </c>
      <c r="M193" s="78">
        <v>0</v>
      </c>
      <c r="N193" s="78">
        <v>8.9999999999999998E-4</v>
      </c>
      <c r="O193" s="78">
        <v>0</v>
      </c>
    </row>
    <row r="194" spans="2:15">
      <c r="B194" t="s">
        <v>1641</v>
      </c>
      <c r="C194" t="s">
        <v>1642</v>
      </c>
      <c r="D194" t="s">
        <v>1606</v>
      </c>
      <c r="E194" t="s">
        <v>912</v>
      </c>
      <c r="F194" t="s">
        <v>1643</v>
      </c>
      <c r="G194" t="s">
        <v>1021</v>
      </c>
      <c r="H194" t="s">
        <v>120</v>
      </c>
      <c r="I194" s="77">
        <v>0.41</v>
      </c>
      <c r="J194" s="77">
        <v>3.7</v>
      </c>
      <c r="K194" s="77">
        <v>0</v>
      </c>
      <c r="L194" s="77">
        <v>3.7345506E-5</v>
      </c>
      <c r="M194" s="78">
        <v>0</v>
      </c>
      <c r="N194" s="78">
        <v>0</v>
      </c>
      <c r="O194" s="78">
        <v>0</v>
      </c>
    </row>
    <row r="195" spans="2:15">
      <c r="B195" t="s">
        <v>1644</v>
      </c>
      <c r="C195" t="s">
        <v>1645</v>
      </c>
      <c r="D195" t="s">
        <v>1606</v>
      </c>
      <c r="E195" t="s">
        <v>912</v>
      </c>
      <c r="F195" t="s">
        <v>1646</v>
      </c>
      <c r="G195" t="s">
        <v>1021</v>
      </c>
      <c r="H195" t="s">
        <v>106</v>
      </c>
      <c r="I195" s="77">
        <v>0.01</v>
      </c>
      <c r="J195" s="77">
        <v>2314.9998999999998</v>
      </c>
      <c r="K195" s="77">
        <v>0</v>
      </c>
      <c r="L195" s="77">
        <v>8.9104346151000003E-4</v>
      </c>
      <c r="M195" s="78">
        <v>0</v>
      </c>
      <c r="N195" s="78">
        <v>6.9999999999999999E-4</v>
      </c>
      <c r="O195" s="78">
        <v>0</v>
      </c>
    </row>
    <row r="196" spans="2:15">
      <c r="B196" t="s">
        <v>1647</v>
      </c>
      <c r="C196" t="s">
        <v>1648</v>
      </c>
      <c r="D196" t="s">
        <v>1606</v>
      </c>
      <c r="E196" t="s">
        <v>912</v>
      </c>
      <c r="F196" t="s">
        <v>1649</v>
      </c>
      <c r="G196" t="s">
        <v>1021</v>
      </c>
      <c r="H196" t="s">
        <v>106</v>
      </c>
      <c r="I196" s="77">
        <v>0.01</v>
      </c>
      <c r="J196" s="77">
        <v>9109</v>
      </c>
      <c r="K196" s="77">
        <v>0</v>
      </c>
      <c r="L196" s="77">
        <v>3.5060540999999998E-3</v>
      </c>
      <c r="M196" s="78">
        <v>0</v>
      </c>
      <c r="N196" s="78">
        <v>2.8999999999999998E-3</v>
      </c>
      <c r="O196" s="78">
        <v>0</v>
      </c>
    </row>
    <row r="197" spans="2:15">
      <c r="B197" t="s">
        <v>1650</v>
      </c>
      <c r="C197" t="s">
        <v>1651</v>
      </c>
      <c r="D197" t="s">
        <v>1606</v>
      </c>
      <c r="E197" t="s">
        <v>912</v>
      </c>
      <c r="F197" t="s">
        <v>1652</v>
      </c>
      <c r="G197" t="s">
        <v>1653</v>
      </c>
      <c r="H197" t="s">
        <v>106</v>
      </c>
      <c r="I197" s="77">
        <v>0.04</v>
      </c>
      <c r="J197" s="77">
        <v>210</v>
      </c>
      <c r="K197" s="77">
        <v>0</v>
      </c>
      <c r="L197" s="77">
        <v>3.2331599999999998E-4</v>
      </c>
      <c r="M197" s="78">
        <v>0</v>
      </c>
      <c r="N197" s="78">
        <v>2.9999999999999997E-4</v>
      </c>
      <c r="O197" s="78">
        <v>0</v>
      </c>
    </row>
    <row r="198" spans="2:15">
      <c r="B198" t="s">
        <v>1654</v>
      </c>
      <c r="C198" t="s">
        <v>1655</v>
      </c>
      <c r="D198" t="s">
        <v>1606</v>
      </c>
      <c r="E198" t="s">
        <v>912</v>
      </c>
      <c r="F198" t="s">
        <v>1656</v>
      </c>
      <c r="G198" t="s">
        <v>1653</v>
      </c>
      <c r="H198" t="s">
        <v>106</v>
      </c>
      <c r="I198" s="77">
        <v>0.13</v>
      </c>
      <c r="J198" s="77">
        <v>191</v>
      </c>
      <c r="K198" s="77">
        <v>0</v>
      </c>
      <c r="L198" s="77">
        <v>9.5570669999999998E-4</v>
      </c>
      <c r="M198" s="78">
        <v>0</v>
      </c>
      <c r="N198" s="78">
        <v>8.0000000000000004E-4</v>
      </c>
      <c r="O198" s="78">
        <v>0</v>
      </c>
    </row>
    <row r="199" spans="2:15">
      <c r="B199" t="s">
        <v>1657</v>
      </c>
      <c r="C199" t="s">
        <v>1658</v>
      </c>
      <c r="D199" t="s">
        <v>1606</v>
      </c>
      <c r="E199" t="s">
        <v>912</v>
      </c>
      <c r="F199" t="s">
        <v>1659</v>
      </c>
      <c r="G199" t="s">
        <v>1653</v>
      </c>
      <c r="H199" t="s">
        <v>106</v>
      </c>
      <c r="I199" s="77">
        <v>0.03</v>
      </c>
      <c r="J199" s="77">
        <v>1321</v>
      </c>
      <c r="K199" s="77">
        <v>0</v>
      </c>
      <c r="L199" s="77">
        <v>1.5253586999999999E-3</v>
      </c>
      <c r="M199" s="78">
        <v>0</v>
      </c>
      <c r="N199" s="78">
        <v>1.2999999999999999E-3</v>
      </c>
      <c r="O199" s="78">
        <v>0</v>
      </c>
    </row>
    <row r="200" spans="2:15">
      <c r="B200" t="s">
        <v>1660</v>
      </c>
      <c r="C200" t="s">
        <v>1661</v>
      </c>
      <c r="D200" t="s">
        <v>1602</v>
      </c>
      <c r="E200" t="s">
        <v>912</v>
      </c>
      <c r="F200" t="s">
        <v>1662</v>
      </c>
      <c r="G200" t="s">
        <v>1663</v>
      </c>
      <c r="H200" t="s">
        <v>106</v>
      </c>
      <c r="I200" s="77">
        <v>0.03</v>
      </c>
      <c r="J200" s="77">
        <v>1033</v>
      </c>
      <c r="K200" s="77">
        <v>0</v>
      </c>
      <c r="L200" s="77">
        <v>1.1928050999999999E-3</v>
      </c>
      <c r="M200" s="78">
        <v>0</v>
      </c>
      <c r="N200" s="78">
        <v>1E-3</v>
      </c>
      <c r="O200" s="78">
        <v>0</v>
      </c>
    </row>
    <row r="201" spans="2:15">
      <c r="B201" t="s">
        <v>1664</v>
      </c>
      <c r="C201" t="s">
        <v>1665</v>
      </c>
      <c r="D201" t="s">
        <v>1606</v>
      </c>
      <c r="E201" t="s">
        <v>912</v>
      </c>
      <c r="F201" t="s">
        <v>1202</v>
      </c>
      <c r="G201" t="s">
        <v>1203</v>
      </c>
      <c r="H201" t="s">
        <v>106</v>
      </c>
      <c r="I201" s="77">
        <v>0.04</v>
      </c>
      <c r="J201" s="77">
        <v>2471</v>
      </c>
      <c r="K201" s="77">
        <v>0</v>
      </c>
      <c r="L201" s="77">
        <v>3.8043515999999999E-3</v>
      </c>
      <c r="M201" s="78">
        <v>0</v>
      </c>
      <c r="N201" s="78">
        <v>3.2000000000000002E-3</v>
      </c>
      <c r="O201" s="78">
        <v>0</v>
      </c>
    </row>
    <row r="202" spans="2:15">
      <c r="B202" t="s">
        <v>1666</v>
      </c>
      <c r="C202" t="s">
        <v>1667</v>
      </c>
      <c r="D202" t="s">
        <v>1606</v>
      </c>
      <c r="E202" t="s">
        <v>912</v>
      </c>
      <c r="F202" t="s">
        <v>1206</v>
      </c>
      <c r="G202" t="s">
        <v>1203</v>
      </c>
      <c r="H202" t="s">
        <v>106</v>
      </c>
      <c r="I202" s="77">
        <v>0.03</v>
      </c>
      <c r="J202" s="77">
        <v>11077</v>
      </c>
      <c r="K202" s="77">
        <v>0</v>
      </c>
      <c r="L202" s="77">
        <v>1.27906119E-2</v>
      </c>
      <c r="M202" s="78">
        <v>0</v>
      </c>
      <c r="N202" s="78">
        <v>1.0699999999999999E-2</v>
      </c>
      <c r="O202" s="78">
        <v>0</v>
      </c>
    </row>
    <row r="203" spans="2:15">
      <c r="B203" t="s">
        <v>1668</v>
      </c>
      <c r="C203" t="s">
        <v>1669</v>
      </c>
      <c r="D203" t="s">
        <v>1606</v>
      </c>
      <c r="E203" t="s">
        <v>912</v>
      </c>
      <c r="F203" t="s">
        <v>1670</v>
      </c>
      <c r="G203" t="s">
        <v>782</v>
      </c>
      <c r="H203" t="s">
        <v>106</v>
      </c>
      <c r="I203" s="77">
        <v>0.08</v>
      </c>
      <c r="J203" s="77">
        <v>613</v>
      </c>
      <c r="K203" s="77">
        <v>0</v>
      </c>
      <c r="L203" s="77">
        <v>1.8875496000000001E-3</v>
      </c>
      <c r="M203" s="78">
        <v>0</v>
      </c>
      <c r="N203" s="78">
        <v>1.6000000000000001E-3</v>
      </c>
      <c r="O203" s="78">
        <v>0</v>
      </c>
    </row>
    <row r="204" spans="2:15">
      <c r="B204" t="s">
        <v>1671</v>
      </c>
      <c r="C204" t="s">
        <v>1672</v>
      </c>
      <c r="D204" t="s">
        <v>1602</v>
      </c>
      <c r="E204" t="s">
        <v>912</v>
      </c>
      <c r="F204" t="s">
        <v>934</v>
      </c>
      <c r="G204" t="s">
        <v>935</v>
      </c>
      <c r="H204" t="s">
        <v>106</v>
      </c>
      <c r="I204" s="77">
        <v>0.84</v>
      </c>
      <c r="J204" s="77">
        <v>1022</v>
      </c>
      <c r="K204" s="77">
        <v>0</v>
      </c>
      <c r="L204" s="77">
        <v>3.3042895199999998E-2</v>
      </c>
      <c r="M204" s="78">
        <v>0</v>
      </c>
      <c r="N204" s="78">
        <v>2.76E-2</v>
      </c>
      <c r="O204" s="78">
        <v>0</v>
      </c>
    </row>
    <row r="205" spans="2:15">
      <c r="B205" t="s">
        <v>1673</v>
      </c>
      <c r="C205" t="s">
        <v>1674</v>
      </c>
      <c r="D205" t="s">
        <v>1606</v>
      </c>
      <c r="E205" t="s">
        <v>912</v>
      </c>
      <c r="F205" t="s">
        <v>1675</v>
      </c>
      <c r="G205" t="s">
        <v>125</v>
      </c>
      <c r="H205" t="s">
        <v>106</v>
      </c>
      <c r="I205" s="77">
        <v>0.03</v>
      </c>
      <c r="J205" s="77">
        <v>68.599999999999994</v>
      </c>
      <c r="K205" s="77">
        <v>0</v>
      </c>
      <c r="L205" s="77">
        <v>7.9212420000000002E-5</v>
      </c>
      <c r="M205" s="78">
        <v>0</v>
      </c>
      <c r="N205" s="78">
        <v>1E-4</v>
      </c>
      <c r="O205" s="78">
        <v>0</v>
      </c>
    </row>
    <row r="206" spans="2:15">
      <c r="B206" t="s">
        <v>1676</v>
      </c>
      <c r="C206" t="s">
        <v>1677</v>
      </c>
      <c r="D206" t="s">
        <v>1606</v>
      </c>
      <c r="E206" t="s">
        <v>912</v>
      </c>
      <c r="F206" t="s">
        <v>1232</v>
      </c>
      <c r="G206" t="s">
        <v>129</v>
      </c>
      <c r="H206" t="s">
        <v>106</v>
      </c>
      <c r="I206" s="77">
        <v>0.04</v>
      </c>
      <c r="J206" s="77">
        <v>16780</v>
      </c>
      <c r="K206" s="77">
        <v>0</v>
      </c>
      <c r="L206" s="77">
        <v>2.5834487999999999E-2</v>
      </c>
      <c r="M206" s="78">
        <v>0</v>
      </c>
      <c r="N206" s="78">
        <v>2.1600000000000001E-2</v>
      </c>
      <c r="O206" s="78">
        <v>0</v>
      </c>
    </row>
    <row r="207" spans="2:15">
      <c r="B207" t="s">
        <v>1678</v>
      </c>
      <c r="C207" t="s">
        <v>1679</v>
      </c>
      <c r="D207" t="s">
        <v>1606</v>
      </c>
      <c r="E207" t="s">
        <v>912</v>
      </c>
      <c r="F207" t="s">
        <v>1680</v>
      </c>
      <c r="G207" t="s">
        <v>129</v>
      </c>
      <c r="H207" t="s">
        <v>106</v>
      </c>
      <c r="I207" s="77">
        <v>0.06</v>
      </c>
      <c r="J207" s="77">
        <v>3067</v>
      </c>
      <c r="K207" s="77">
        <v>0</v>
      </c>
      <c r="L207" s="77">
        <v>7.0829298000000002E-3</v>
      </c>
      <c r="M207" s="78">
        <v>0</v>
      </c>
      <c r="N207" s="78">
        <v>5.8999999999999999E-3</v>
      </c>
      <c r="O207" s="78">
        <v>0</v>
      </c>
    </row>
    <row r="208" spans="2:15">
      <c r="B208" s="79" t="s">
        <v>323</v>
      </c>
      <c r="E208" s="16"/>
      <c r="F208" s="16"/>
      <c r="G208" s="16"/>
      <c r="I208" s="81">
        <v>1.57</v>
      </c>
      <c r="K208" s="81">
        <v>0</v>
      </c>
      <c r="L208" s="81">
        <v>7.7258752675080006E-2</v>
      </c>
      <c r="N208" s="80">
        <v>6.4600000000000005E-2</v>
      </c>
      <c r="O208" s="80">
        <v>0</v>
      </c>
    </row>
    <row r="209" spans="2:15">
      <c r="B209" t="s">
        <v>1681</v>
      </c>
      <c r="C209" t="s">
        <v>1682</v>
      </c>
      <c r="D209" t="s">
        <v>1602</v>
      </c>
      <c r="E209" t="s">
        <v>912</v>
      </c>
      <c r="F209"/>
      <c r="G209" t="s">
        <v>963</v>
      </c>
      <c r="H209" t="s">
        <v>106</v>
      </c>
      <c r="I209" s="77">
        <v>0.02</v>
      </c>
      <c r="J209" s="77">
        <v>2756</v>
      </c>
      <c r="K209" s="77">
        <v>0</v>
      </c>
      <c r="L209" s="77">
        <v>2.1215688000000002E-3</v>
      </c>
      <c r="M209" s="78">
        <v>0</v>
      </c>
      <c r="N209" s="78">
        <v>1.8E-3</v>
      </c>
      <c r="O209" s="78">
        <v>0</v>
      </c>
    </row>
    <row r="210" spans="2:15">
      <c r="B210" t="s">
        <v>1683</v>
      </c>
      <c r="C210" t="s">
        <v>1684</v>
      </c>
      <c r="D210" t="s">
        <v>1602</v>
      </c>
      <c r="E210" t="s">
        <v>912</v>
      </c>
      <c r="F210"/>
      <c r="G210" t="s">
        <v>975</v>
      </c>
      <c r="H210" t="s">
        <v>106</v>
      </c>
      <c r="I210" s="77">
        <v>0.01</v>
      </c>
      <c r="J210" s="77">
        <v>12082</v>
      </c>
      <c r="K210" s="77">
        <v>0</v>
      </c>
      <c r="L210" s="77">
        <v>4.6503617999999998E-3</v>
      </c>
      <c r="M210" s="78">
        <v>0</v>
      </c>
      <c r="N210" s="78">
        <v>3.8999999999999998E-3</v>
      </c>
      <c r="O210" s="78">
        <v>0</v>
      </c>
    </row>
    <row r="211" spans="2:15">
      <c r="B211" t="s">
        <v>1685</v>
      </c>
      <c r="C211" t="s">
        <v>1686</v>
      </c>
      <c r="D211" t="s">
        <v>123</v>
      </c>
      <c r="E211" t="s">
        <v>912</v>
      </c>
      <c r="F211"/>
      <c r="G211" t="s">
        <v>975</v>
      </c>
      <c r="H211" t="s">
        <v>110</v>
      </c>
      <c r="I211" s="77">
        <v>0.01</v>
      </c>
      <c r="J211" s="77">
        <v>10522</v>
      </c>
      <c r="K211" s="77">
        <v>0</v>
      </c>
      <c r="L211" s="77">
        <v>4.2693015000000003E-3</v>
      </c>
      <c r="M211" s="78">
        <v>0</v>
      </c>
      <c r="N211" s="78">
        <v>3.5999999999999999E-3</v>
      </c>
      <c r="O211" s="78">
        <v>0</v>
      </c>
    </row>
    <row r="212" spans="2:15">
      <c r="B212" t="s">
        <v>1687</v>
      </c>
      <c r="C212" t="s">
        <v>1688</v>
      </c>
      <c r="D212" t="s">
        <v>1606</v>
      </c>
      <c r="E212" t="s">
        <v>912</v>
      </c>
      <c r="F212"/>
      <c r="G212" t="s">
        <v>988</v>
      </c>
      <c r="H212" t="s">
        <v>106</v>
      </c>
      <c r="I212" s="77">
        <v>0.03</v>
      </c>
      <c r="J212" s="77">
        <v>1066.6199999999999</v>
      </c>
      <c r="K212" s="77">
        <v>0</v>
      </c>
      <c r="L212" s="77">
        <v>1.231626114E-3</v>
      </c>
      <c r="M212" s="78">
        <v>0</v>
      </c>
      <c r="N212" s="78">
        <v>1E-3</v>
      </c>
      <c r="O212" s="78">
        <v>0</v>
      </c>
    </row>
    <row r="213" spans="2:15">
      <c r="B213" t="s">
        <v>1689</v>
      </c>
      <c r="C213" t="s">
        <v>1690</v>
      </c>
      <c r="D213" t="s">
        <v>1602</v>
      </c>
      <c r="E213" t="s">
        <v>912</v>
      </c>
      <c r="F213"/>
      <c r="G213" t="s">
        <v>988</v>
      </c>
      <c r="H213" t="s">
        <v>106</v>
      </c>
      <c r="I213" s="77">
        <v>0.01</v>
      </c>
      <c r="J213" s="77">
        <v>8219</v>
      </c>
      <c r="K213" s="77">
        <v>0</v>
      </c>
      <c r="L213" s="77">
        <v>3.1634930999999999E-3</v>
      </c>
      <c r="M213" s="78">
        <v>0</v>
      </c>
      <c r="N213" s="78">
        <v>2.5999999999999999E-3</v>
      </c>
      <c r="O213" s="78">
        <v>0</v>
      </c>
    </row>
    <row r="214" spans="2:15">
      <c r="B214" t="s">
        <v>1691</v>
      </c>
      <c r="C214" t="s">
        <v>1692</v>
      </c>
      <c r="D214" t="s">
        <v>1693</v>
      </c>
      <c r="E214" t="s">
        <v>912</v>
      </c>
      <c r="F214"/>
      <c r="G214" t="s">
        <v>930</v>
      </c>
      <c r="H214" t="s">
        <v>113</v>
      </c>
      <c r="I214" s="77">
        <v>0.12</v>
      </c>
      <c r="J214" s="77">
        <v>1158</v>
      </c>
      <c r="K214" s="77">
        <v>0</v>
      </c>
      <c r="L214" s="77">
        <v>6.5315368800000001E-3</v>
      </c>
      <c r="M214" s="78">
        <v>0</v>
      </c>
      <c r="N214" s="78">
        <v>5.4999999999999997E-3</v>
      </c>
      <c r="O214" s="78">
        <v>0</v>
      </c>
    </row>
    <row r="215" spans="2:15">
      <c r="B215" t="s">
        <v>1694</v>
      </c>
      <c r="C215" t="s">
        <v>1695</v>
      </c>
      <c r="D215" t="s">
        <v>1606</v>
      </c>
      <c r="E215" t="s">
        <v>912</v>
      </c>
      <c r="F215"/>
      <c r="G215" t="s">
        <v>930</v>
      </c>
      <c r="H215" t="s">
        <v>106</v>
      </c>
      <c r="I215" s="77">
        <v>0.05</v>
      </c>
      <c r="J215" s="77">
        <v>1552</v>
      </c>
      <c r="K215" s="77">
        <v>0</v>
      </c>
      <c r="L215" s="77">
        <v>2.9868239999999999E-3</v>
      </c>
      <c r="M215" s="78">
        <v>0</v>
      </c>
      <c r="N215" s="78">
        <v>2.5000000000000001E-3</v>
      </c>
      <c r="O215" s="78">
        <v>0</v>
      </c>
    </row>
    <row r="216" spans="2:15">
      <c r="B216" t="s">
        <v>1696</v>
      </c>
      <c r="C216" t="s">
        <v>1697</v>
      </c>
      <c r="D216" t="s">
        <v>1606</v>
      </c>
      <c r="E216" t="s">
        <v>912</v>
      </c>
      <c r="F216"/>
      <c r="G216" t="s">
        <v>1066</v>
      </c>
      <c r="H216" t="s">
        <v>106</v>
      </c>
      <c r="I216" s="77">
        <v>0.06</v>
      </c>
      <c r="J216" s="77">
        <v>191</v>
      </c>
      <c r="K216" s="77">
        <v>0</v>
      </c>
      <c r="L216" s="77">
        <v>4.4109539999999999E-4</v>
      </c>
      <c r="M216" s="78">
        <v>0</v>
      </c>
      <c r="N216" s="78">
        <v>4.0000000000000002E-4</v>
      </c>
      <c r="O216" s="78">
        <v>0</v>
      </c>
    </row>
    <row r="217" spans="2:15">
      <c r="B217" t="s">
        <v>1698</v>
      </c>
      <c r="C217" t="s">
        <v>1699</v>
      </c>
      <c r="D217" t="s">
        <v>1606</v>
      </c>
      <c r="E217" t="s">
        <v>912</v>
      </c>
      <c r="F217"/>
      <c r="G217" t="s">
        <v>1055</v>
      </c>
      <c r="H217" t="s">
        <v>106</v>
      </c>
      <c r="I217" s="77">
        <v>0.01</v>
      </c>
      <c r="J217" s="77">
        <v>13313</v>
      </c>
      <c r="K217" s="77">
        <v>0</v>
      </c>
      <c r="L217" s="77">
        <v>5.1241736999999999E-3</v>
      </c>
      <c r="M217" s="78">
        <v>0</v>
      </c>
      <c r="N217" s="78">
        <v>4.3E-3</v>
      </c>
      <c r="O217" s="78">
        <v>0</v>
      </c>
    </row>
    <row r="218" spans="2:15">
      <c r="B218" t="s">
        <v>1700</v>
      </c>
      <c r="C218" t="s">
        <v>1701</v>
      </c>
      <c r="D218" t="s">
        <v>1602</v>
      </c>
      <c r="E218" t="s">
        <v>912</v>
      </c>
      <c r="F218"/>
      <c r="G218" t="s">
        <v>1055</v>
      </c>
      <c r="H218" t="s">
        <v>106</v>
      </c>
      <c r="I218" s="77">
        <v>0.1</v>
      </c>
      <c r="J218" s="77">
        <v>380</v>
      </c>
      <c r="K218" s="77">
        <v>0</v>
      </c>
      <c r="L218" s="77">
        <v>1.46262E-3</v>
      </c>
      <c r="M218" s="78">
        <v>0</v>
      </c>
      <c r="N218" s="78">
        <v>1.1999999999999999E-3</v>
      </c>
      <c r="O218" s="78">
        <v>0</v>
      </c>
    </row>
    <row r="219" spans="2:15">
      <c r="B219" t="s">
        <v>1702</v>
      </c>
      <c r="C219" t="s">
        <v>1703</v>
      </c>
      <c r="D219" t="s">
        <v>1602</v>
      </c>
      <c r="E219" t="s">
        <v>912</v>
      </c>
      <c r="F219"/>
      <c r="G219" t="s">
        <v>1063</v>
      </c>
      <c r="H219" t="s">
        <v>106</v>
      </c>
      <c r="I219" s="77">
        <v>0.03</v>
      </c>
      <c r="J219" s="77">
        <v>3209</v>
      </c>
      <c r="K219" s="77">
        <v>0</v>
      </c>
      <c r="L219" s="77">
        <v>3.7054322999999999E-3</v>
      </c>
      <c r="M219" s="78">
        <v>0</v>
      </c>
      <c r="N219" s="78">
        <v>3.0999999999999999E-3</v>
      </c>
      <c r="O219" s="78">
        <v>0</v>
      </c>
    </row>
    <row r="220" spans="2:15">
      <c r="B220" t="s">
        <v>1704</v>
      </c>
      <c r="C220" t="s">
        <v>1705</v>
      </c>
      <c r="D220" t="s">
        <v>1706</v>
      </c>
      <c r="E220" t="s">
        <v>912</v>
      </c>
      <c r="F220"/>
      <c r="G220" t="s">
        <v>970</v>
      </c>
      <c r="H220" t="s">
        <v>110</v>
      </c>
      <c r="I220" s="77">
        <v>1.02</v>
      </c>
      <c r="J220" s="77">
        <v>181.1</v>
      </c>
      <c r="K220" s="77">
        <v>0</v>
      </c>
      <c r="L220" s="77">
        <v>7.4950951499999996E-3</v>
      </c>
      <c r="M220" s="78">
        <v>0</v>
      </c>
      <c r="N220" s="78">
        <v>6.3E-3</v>
      </c>
      <c r="O220" s="78">
        <v>0</v>
      </c>
    </row>
    <row r="221" spans="2:15">
      <c r="B221" t="s">
        <v>1707</v>
      </c>
      <c r="C221" t="s">
        <v>1708</v>
      </c>
      <c r="D221" t="s">
        <v>1606</v>
      </c>
      <c r="E221" t="s">
        <v>912</v>
      </c>
      <c r="F221"/>
      <c r="G221" t="s">
        <v>1625</v>
      </c>
      <c r="H221" t="s">
        <v>106</v>
      </c>
      <c r="I221" s="77">
        <v>0.02</v>
      </c>
      <c r="J221" s="77">
        <v>12598</v>
      </c>
      <c r="K221" s="77">
        <v>0</v>
      </c>
      <c r="L221" s="77">
        <v>9.6979404000000005E-3</v>
      </c>
      <c r="M221" s="78">
        <v>0</v>
      </c>
      <c r="N221" s="78">
        <v>8.0999999999999996E-3</v>
      </c>
      <c r="O221" s="78">
        <v>0</v>
      </c>
    </row>
    <row r="222" spans="2:15">
      <c r="B222" t="s">
        <v>1709</v>
      </c>
      <c r="C222" t="s">
        <v>1710</v>
      </c>
      <c r="D222" t="s">
        <v>1606</v>
      </c>
      <c r="E222" t="s">
        <v>912</v>
      </c>
      <c r="F222"/>
      <c r="G222" t="s">
        <v>1629</v>
      </c>
      <c r="H222" t="s">
        <v>106</v>
      </c>
      <c r="I222" s="77">
        <v>0.01</v>
      </c>
      <c r="J222" s="77">
        <v>13822</v>
      </c>
      <c r="K222" s="77">
        <v>0</v>
      </c>
      <c r="L222" s="77">
        <v>5.3200877999999997E-3</v>
      </c>
      <c r="M222" s="78">
        <v>0</v>
      </c>
      <c r="N222" s="78">
        <v>4.4000000000000003E-3</v>
      </c>
      <c r="O222" s="78">
        <v>0</v>
      </c>
    </row>
    <row r="223" spans="2:15">
      <c r="B223" t="s">
        <v>1711</v>
      </c>
      <c r="C223" t="s">
        <v>1712</v>
      </c>
      <c r="D223" t="s">
        <v>1602</v>
      </c>
      <c r="E223" t="s">
        <v>912</v>
      </c>
      <c r="F223"/>
      <c r="G223" t="s">
        <v>1629</v>
      </c>
      <c r="H223" t="s">
        <v>106</v>
      </c>
      <c r="I223" s="77">
        <v>0.01</v>
      </c>
      <c r="J223" s="77">
        <v>8688.1092000000008</v>
      </c>
      <c r="K223" s="77">
        <v>0</v>
      </c>
      <c r="L223" s="77">
        <v>3.3440532310799998E-3</v>
      </c>
      <c r="M223" s="78">
        <v>0</v>
      </c>
      <c r="N223" s="78">
        <v>2.8E-3</v>
      </c>
      <c r="O223" s="78">
        <v>0</v>
      </c>
    </row>
    <row r="224" spans="2:15">
      <c r="B224" t="s">
        <v>1713</v>
      </c>
      <c r="C224" t="s">
        <v>1714</v>
      </c>
      <c r="D224" t="s">
        <v>1602</v>
      </c>
      <c r="E224" t="s">
        <v>912</v>
      </c>
      <c r="F224"/>
      <c r="G224" t="s">
        <v>1021</v>
      </c>
      <c r="H224" t="s">
        <v>106</v>
      </c>
      <c r="I224" s="77">
        <v>0.01</v>
      </c>
      <c r="J224" s="77">
        <v>4668</v>
      </c>
      <c r="K224" s="77">
        <v>0</v>
      </c>
      <c r="L224" s="77">
        <v>1.7967132E-3</v>
      </c>
      <c r="M224" s="78">
        <v>0</v>
      </c>
      <c r="N224" s="78">
        <v>1.5E-3</v>
      </c>
      <c r="O224" s="78">
        <v>0</v>
      </c>
    </row>
    <row r="225" spans="2:15">
      <c r="B225" t="s">
        <v>1715</v>
      </c>
      <c r="C225" t="s">
        <v>1716</v>
      </c>
      <c r="D225" t="s">
        <v>1606</v>
      </c>
      <c r="E225" t="s">
        <v>912</v>
      </c>
      <c r="F225"/>
      <c r="G225" t="s">
        <v>1021</v>
      </c>
      <c r="H225" t="s">
        <v>106</v>
      </c>
      <c r="I225" s="77">
        <v>0.01</v>
      </c>
      <c r="J225" s="77">
        <v>5860</v>
      </c>
      <c r="K225" s="77">
        <v>0</v>
      </c>
      <c r="L225" s="77">
        <v>2.2555140000000001E-3</v>
      </c>
      <c r="M225" s="78">
        <v>0</v>
      </c>
      <c r="N225" s="78">
        <v>1.9E-3</v>
      </c>
      <c r="O225" s="78">
        <v>0</v>
      </c>
    </row>
    <row r="226" spans="2:15">
      <c r="B226" t="s">
        <v>1717</v>
      </c>
      <c r="C226" t="s">
        <v>1718</v>
      </c>
      <c r="D226" t="s">
        <v>1606</v>
      </c>
      <c r="E226" t="s">
        <v>912</v>
      </c>
      <c r="F226"/>
      <c r="G226" t="s">
        <v>1021</v>
      </c>
      <c r="H226" t="s">
        <v>106</v>
      </c>
      <c r="I226" s="77">
        <v>0.01</v>
      </c>
      <c r="J226" s="77">
        <v>23518</v>
      </c>
      <c r="K226" s="77">
        <v>0</v>
      </c>
      <c r="L226" s="77">
        <v>9.0520782000000008E-3</v>
      </c>
      <c r="M226" s="78">
        <v>0</v>
      </c>
      <c r="N226" s="78">
        <v>7.6E-3</v>
      </c>
      <c r="O226" s="78">
        <v>0</v>
      </c>
    </row>
    <row r="227" spans="2:15">
      <c r="B227" t="s">
        <v>1719</v>
      </c>
      <c r="C227" t="s">
        <v>1720</v>
      </c>
      <c r="D227" t="s">
        <v>1606</v>
      </c>
      <c r="E227" t="s">
        <v>912</v>
      </c>
      <c r="F227"/>
      <c r="G227" t="s">
        <v>1021</v>
      </c>
      <c r="H227" t="s">
        <v>106</v>
      </c>
      <c r="I227" s="77">
        <v>0.02</v>
      </c>
      <c r="J227" s="77">
        <v>1634</v>
      </c>
      <c r="K227" s="77">
        <v>0</v>
      </c>
      <c r="L227" s="77">
        <v>1.2578532E-3</v>
      </c>
      <c r="M227" s="78">
        <v>0</v>
      </c>
      <c r="N227" s="78">
        <v>1.1000000000000001E-3</v>
      </c>
      <c r="O227" s="78">
        <v>0</v>
      </c>
    </row>
    <row r="228" spans="2:15">
      <c r="B228" t="s">
        <v>1721</v>
      </c>
      <c r="C228" t="s">
        <v>1722</v>
      </c>
      <c r="D228" t="s">
        <v>1602</v>
      </c>
      <c r="E228" t="s">
        <v>912</v>
      </c>
      <c r="F228"/>
      <c r="G228" t="s">
        <v>1653</v>
      </c>
      <c r="H228" t="s">
        <v>106</v>
      </c>
      <c r="I228" s="77">
        <v>0.01</v>
      </c>
      <c r="J228" s="77">
        <v>3511</v>
      </c>
      <c r="K228" s="77">
        <v>0</v>
      </c>
      <c r="L228" s="77">
        <v>1.3513838999999999E-3</v>
      </c>
      <c r="M228" s="78">
        <v>0</v>
      </c>
      <c r="N228" s="78">
        <v>1.1000000000000001E-3</v>
      </c>
      <c r="O228" s="78">
        <v>0</v>
      </c>
    </row>
    <row r="229" spans="2:15">
      <c r="B229" t="s">
        <v>222</v>
      </c>
      <c r="E229" s="16"/>
      <c r="F229" s="16"/>
      <c r="G229" s="16"/>
    </row>
    <row r="230" spans="2:15">
      <c r="B230" t="s">
        <v>316</v>
      </c>
      <c r="E230" s="16"/>
      <c r="F230" s="16"/>
      <c r="G230" s="16"/>
    </row>
    <row r="231" spans="2:15">
      <c r="B231" t="s">
        <v>317</v>
      </c>
      <c r="E231" s="16"/>
      <c r="F231" s="16"/>
      <c r="G231" s="16"/>
    </row>
    <row r="232" spans="2:15">
      <c r="B232" t="s">
        <v>318</v>
      </c>
      <c r="E232" s="16"/>
      <c r="F232" s="16"/>
      <c r="G232" s="16"/>
    </row>
    <row r="233" spans="2:15">
      <c r="B233" t="s">
        <v>319</v>
      </c>
      <c r="E233" s="16"/>
      <c r="F233" s="16"/>
      <c r="G233" s="16"/>
    </row>
    <row r="234" spans="2:15">
      <c r="E234" s="16"/>
      <c r="F234" s="16"/>
      <c r="G234" s="16"/>
    </row>
    <row r="235" spans="2:15">
      <c r="E235" s="16"/>
      <c r="F235" s="16"/>
      <c r="G235" s="16"/>
    </row>
    <row r="236" spans="2:15">
      <c r="E236" s="16"/>
      <c r="F236" s="16"/>
      <c r="G236" s="16"/>
    </row>
    <row r="237" spans="2:15">
      <c r="E237" s="16"/>
      <c r="F237" s="16"/>
      <c r="G237" s="16"/>
    </row>
    <row r="238" spans="2:15">
      <c r="E238" s="16"/>
      <c r="F238" s="16"/>
      <c r="G238" s="16"/>
    </row>
    <row r="239" spans="2:15">
      <c r="E239" s="16"/>
      <c r="F239" s="16"/>
      <c r="G239" s="16"/>
    </row>
    <row r="240" spans="2:15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K9 A1:XFD4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topLeftCell="A26" workbookViewId="0">
      <selection activeCell="E41" sqref="E41:E8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s="82">
        <v>45197</v>
      </c>
      <c r="E1" s="16"/>
      <c r="F1" s="16"/>
      <c r="G1" s="16"/>
    </row>
    <row r="2" spans="2:63">
      <c r="B2" s="2" t="s">
        <v>1</v>
      </c>
      <c r="C2" s="12" t="s">
        <v>2085</v>
      </c>
      <c r="E2" s="16"/>
      <c r="F2" s="16"/>
      <c r="G2" s="16"/>
    </row>
    <row r="3" spans="2:63">
      <c r="B3" s="2" t="s">
        <v>2</v>
      </c>
      <c r="C3" s="26" t="s">
        <v>2086</v>
      </c>
      <c r="E3" s="16"/>
      <c r="F3" s="16"/>
      <c r="G3" s="16"/>
    </row>
    <row r="4" spans="2:63">
      <c r="B4" s="2" t="s">
        <v>3</v>
      </c>
      <c r="C4" s="83" t="s">
        <v>196</v>
      </c>
      <c r="E4" s="16"/>
      <c r="F4" s="16"/>
      <c r="G4" s="16"/>
    </row>
    <row r="6" spans="2:63" ht="26.25" customHeight="1">
      <c r="B6" s="117" t="s">
        <v>68</v>
      </c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9"/>
      <c r="BK6" s="19"/>
    </row>
    <row r="7" spans="2:63" ht="26.25" customHeight="1">
      <c r="B7" s="117" t="s">
        <v>193</v>
      </c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9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186</v>
      </c>
      <c r="I8" s="28" t="s">
        <v>187</v>
      </c>
      <c r="J8" s="38" t="s">
        <v>191</v>
      </c>
      <c r="K8" s="28" t="s">
        <v>56</v>
      </c>
      <c r="L8" s="28" t="s">
        <v>73</v>
      </c>
      <c r="M8" s="28" t="s">
        <v>57</v>
      </c>
      <c r="N8" s="28" t="s">
        <v>182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183</v>
      </c>
      <c r="I9" s="31"/>
      <c r="J9" s="21" t="s">
        <v>184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192</v>
      </c>
      <c r="C11" s="7"/>
      <c r="D11" s="7"/>
      <c r="E11" s="7"/>
      <c r="F11" s="7"/>
      <c r="G11" s="7"/>
      <c r="H11" s="75">
        <v>416315.16</v>
      </c>
      <c r="I11" s="7"/>
      <c r="J11" s="75">
        <v>0</v>
      </c>
      <c r="K11" s="75">
        <v>13263.752962969738</v>
      </c>
      <c r="L11" s="7"/>
      <c r="M11" s="76">
        <v>1</v>
      </c>
      <c r="N11" s="76">
        <v>2.87E-2</v>
      </c>
      <c r="O11" s="35"/>
      <c r="BH11" s="16"/>
      <c r="BI11" s="19"/>
      <c r="BK11" s="16"/>
    </row>
    <row r="12" spans="2:63">
      <c r="B12" s="79" t="s">
        <v>202</v>
      </c>
      <c r="D12" s="16"/>
      <c r="E12" s="16"/>
      <c r="F12" s="16"/>
      <c r="G12" s="16"/>
      <c r="H12" s="81">
        <v>414035.98</v>
      </c>
      <c r="J12" s="81">
        <v>0</v>
      </c>
      <c r="K12" s="81">
        <v>12478.115550641</v>
      </c>
      <c r="M12" s="80">
        <v>0.94079999999999997</v>
      </c>
      <c r="N12" s="80">
        <v>2.7E-2</v>
      </c>
    </row>
    <row r="13" spans="2:63">
      <c r="B13" s="79" t="s">
        <v>1723</v>
      </c>
      <c r="D13" s="16"/>
      <c r="E13" s="16"/>
      <c r="F13" s="16"/>
      <c r="G13" s="16"/>
      <c r="H13" s="81">
        <v>4.18</v>
      </c>
      <c r="J13" s="81">
        <v>0</v>
      </c>
      <c r="K13" s="81">
        <v>0.14249909999999999</v>
      </c>
      <c r="M13" s="80">
        <v>0</v>
      </c>
      <c r="N13" s="80">
        <v>0</v>
      </c>
    </row>
    <row r="14" spans="2:63">
      <c r="B14" t="s">
        <v>1724</v>
      </c>
      <c r="C14" t="s">
        <v>1725</v>
      </c>
      <c r="D14" t="s">
        <v>100</v>
      </c>
      <c r="E14" t="s">
        <v>1726</v>
      </c>
      <c r="F14" t="s">
        <v>1727</v>
      </c>
      <c r="G14" t="s">
        <v>102</v>
      </c>
      <c r="H14" s="77">
        <v>0.55000000000000004</v>
      </c>
      <c r="I14" s="77">
        <v>3597</v>
      </c>
      <c r="J14" s="77">
        <v>0</v>
      </c>
      <c r="K14" s="77">
        <v>1.9783499999999999E-2</v>
      </c>
      <c r="L14" s="78">
        <v>0</v>
      </c>
      <c r="M14" s="78">
        <v>0</v>
      </c>
      <c r="N14" s="78">
        <v>0</v>
      </c>
    </row>
    <row r="15" spans="2:63">
      <c r="B15" t="s">
        <v>1728</v>
      </c>
      <c r="C15" t="s">
        <v>1729</v>
      </c>
      <c r="D15" t="s">
        <v>100</v>
      </c>
      <c r="E15" t="s">
        <v>1726</v>
      </c>
      <c r="F15" t="s">
        <v>1727</v>
      </c>
      <c r="G15" t="s">
        <v>102</v>
      </c>
      <c r="H15" s="77">
        <v>0.89</v>
      </c>
      <c r="I15" s="77">
        <v>1854</v>
      </c>
      <c r="J15" s="77">
        <v>0</v>
      </c>
      <c r="K15" s="77">
        <v>1.6500600000000001E-2</v>
      </c>
      <c r="L15" s="78">
        <v>0</v>
      </c>
      <c r="M15" s="78">
        <v>0</v>
      </c>
      <c r="N15" s="78">
        <v>0</v>
      </c>
    </row>
    <row r="16" spans="2:63">
      <c r="B16" t="s">
        <v>1730</v>
      </c>
      <c r="C16" t="s">
        <v>1731</v>
      </c>
      <c r="D16" t="s">
        <v>100</v>
      </c>
      <c r="E16" t="s">
        <v>1732</v>
      </c>
      <c r="F16" t="s">
        <v>1727</v>
      </c>
      <c r="G16" t="s">
        <v>102</v>
      </c>
      <c r="H16" s="77">
        <v>0.06</v>
      </c>
      <c r="I16" s="77">
        <v>2858</v>
      </c>
      <c r="J16" s="77">
        <v>0</v>
      </c>
      <c r="K16" s="77">
        <v>1.7148E-3</v>
      </c>
      <c r="L16" s="78">
        <v>0</v>
      </c>
      <c r="M16" s="78">
        <v>0</v>
      </c>
      <c r="N16" s="78">
        <v>0</v>
      </c>
    </row>
    <row r="17" spans="2:14">
      <c r="B17" t="s">
        <v>1733</v>
      </c>
      <c r="C17" t="s">
        <v>1734</v>
      </c>
      <c r="D17" t="s">
        <v>100</v>
      </c>
      <c r="E17" t="s">
        <v>1732</v>
      </c>
      <c r="F17" t="s">
        <v>1727</v>
      </c>
      <c r="G17" t="s">
        <v>102</v>
      </c>
      <c r="H17" s="77">
        <v>1.02</v>
      </c>
      <c r="I17" s="77">
        <v>3539</v>
      </c>
      <c r="J17" s="77">
        <v>0</v>
      </c>
      <c r="K17" s="77">
        <v>3.6097799999999999E-2</v>
      </c>
      <c r="L17" s="78">
        <v>0</v>
      </c>
      <c r="M17" s="78">
        <v>0</v>
      </c>
      <c r="N17" s="78">
        <v>0</v>
      </c>
    </row>
    <row r="18" spans="2:14">
      <c r="B18" t="s">
        <v>1735</v>
      </c>
      <c r="C18" t="s">
        <v>1736</v>
      </c>
      <c r="D18" t="s">
        <v>100</v>
      </c>
      <c r="E18" t="s">
        <v>1732</v>
      </c>
      <c r="F18" t="s">
        <v>1727</v>
      </c>
      <c r="G18" t="s">
        <v>102</v>
      </c>
      <c r="H18" s="77">
        <v>0.96</v>
      </c>
      <c r="I18" s="77">
        <v>1852</v>
      </c>
      <c r="J18" s="77">
        <v>0</v>
      </c>
      <c r="K18" s="77">
        <v>1.7779199999999998E-2</v>
      </c>
      <c r="L18" s="78">
        <v>0</v>
      </c>
      <c r="M18" s="78">
        <v>0</v>
      </c>
      <c r="N18" s="78">
        <v>0</v>
      </c>
    </row>
    <row r="19" spans="2:14">
      <c r="B19" t="s">
        <v>1737</v>
      </c>
      <c r="C19" t="s">
        <v>1738</v>
      </c>
      <c r="D19" t="s">
        <v>100</v>
      </c>
      <c r="E19" t="s">
        <v>1732</v>
      </c>
      <c r="F19" t="s">
        <v>1727</v>
      </c>
      <c r="G19" t="s">
        <v>102</v>
      </c>
      <c r="H19" s="77">
        <v>0.26</v>
      </c>
      <c r="I19" s="77">
        <v>1827</v>
      </c>
      <c r="J19" s="77">
        <v>0</v>
      </c>
      <c r="K19" s="77">
        <v>4.7502000000000004E-3</v>
      </c>
      <c r="L19" s="78">
        <v>0</v>
      </c>
      <c r="M19" s="78">
        <v>0</v>
      </c>
      <c r="N19" s="78">
        <v>0</v>
      </c>
    </row>
    <row r="20" spans="2:14">
      <c r="B20" t="s">
        <v>1739</v>
      </c>
      <c r="C20" t="s">
        <v>1740</v>
      </c>
      <c r="D20" t="s">
        <v>100</v>
      </c>
      <c r="E20" t="s">
        <v>1741</v>
      </c>
      <c r="F20" t="s">
        <v>1727</v>
      </c>
      <c r="G20" t="s">
        <v>102</v>
      </c>
      <c r="H20" s="77">
        <v>0.28000000000000003</v>
      </c>
      <c r="I20" s="77">
        <v>3560</v>
      </c>
      <c r="J20" s="77">
        <v>0</v>
      </c>
      <c r="K20" s="77">
        <v>9.9679999999999994E-3</v>
      </c>
      <c r="L20" s="78">
        <v>0</v>
      </c>
      <c r="M20" s="78">
        <v>0</v>
      </c>
      <c r="N20" s="78">
        <v>0</v>
      </c>
    </row>
    <row r="21" spans="2:14">
      <c r="B21" t="s">
        <v>1742</v>
      </c>
      <c r="C21" t="s">
        <v>1743</v>
      </c>
      <c r="D21" t="s">
        <v>100</v>
      </c>
      <c r="E21" t="s">
        <v>1744</v>
      </c>
      <c r="F21" t="s">
        <v>1727</v>
      </c>
      <c r="G21" t="s">
        <v>102</v>
      </c>
      <c r="H21" s="77">
        <v>0.04</v>
      </c>
      <c r="I21" s="77">
        <v>34690</v>
      </c>
      <c r="J21" s="77">
        <v>0</v>
      </c>
      <c r="K21" s="77">
        <v>1.3875999999999999E-2</v>
      </c>
      <c r="L21" s="78">
        <v>0</v>
      </c>
      <c r="M21" s="78">
        <v>0</v>
      </c>
      <c r="N21" s="78">
        <v>0</v>
      </c>
    </row>
    <row r="22" spans="2:14">
      <c r="B22" t="s">
        <v>1745</v>
      </c>
      <c r="C22" t="s">
        <v>1746</v>
      </c>
      <c r="D22" t="s">
        <v>100</v>
      </c>
      <c r="E22" t="s">
        <v>1744</v>
      </c>
      <c r="F22" t="s">
        <v>1727</v>
      </c>
      <c r="G22" t="s">
        <v>102</v>
      </c>
      <c r="H22" s="77">
        <v>0.09</v>
      </c>
      <c r="I22" s="77">
        <v>18410</v>
      </c>
      <c r="J22" s="77">
        <v>0</v>
      </c>
      <c r="K22" s="77">
        <v>1.6569E-2</v>
      </c>
      <c r="L22" s="78">
        <v>0</v>
      </c>
      <c r="M22" s="78">
        <v>0</v>
      </c>
      <c r="N22" s="78">
        <v>0</v>
      </c>
    </row>
    <row r="23" spans="2:14">
      <c r="B23" t="s">
        <v>1747</v>
      </c>
      <c r="C23" t="s">
        <v>1748</v>
      </c>
      <c r="D23" t="s">
        <v>100</v>
      </c>
      <c r="E23" t="s">
        <v>1744</v>
      </c>
      <c r="F23" t="s">
        <v>1727</v>
      </c>
      <c r="G23" t="s">
        <v>102</v>
      </c>
      <c r="H23" s="77">
        <v>0.03</v>
      </c>
      <c r="I23" s="77">
        <v>18200</v>
      </c>
      <c r="J23" s="77">
        <v>0</v>
      </c>
      <c r="K23" s="77">
        <v>5.4599999999999996E-3</v>
      </c>
      <c r="L23" s="78">
        <v>0</v>
      </c>
      <c r="M23" s="78">
        <v>0</v>
      </c>
      <c r="N23" s="78">
        <v>0</v>
      </c>
    </row>
    <row r="24" spans="2:14">
      <c r="B24" s="79" t="s">
        <v>1749</v>
      </c>
      <c r="D24" s="16"/>
      <c r="E24" s="16"/>
      <c r="F24" s="16"/>
      <c r="G24" s="16"/>
      <c r="H24" s="81">
        <v>0</v>
      </c>
      <c r="J24" s="81">
        <v>0</v>
      </c>
      <c r="K24" s="81">
        <v>0</v>
      </c>
      <c r="M24" s="80">
        <v>0</v>
      </c>
      <c r="N24" s="80">
        <v>0</v>
      </c>
    </row>
    <row r="25" spans="2:14">
      <c r="B25" t="s">
        <v>208</v>
      </c>
      <c r="C25" t="s">
        <v>208</v>
      </c>
      <c r="D25" s="16"/>
      <c r="E25" s="16"/>
      <c r="F25" t="s">
        <v>208</v>
      </c>
      <c r="G25" t="s">
        <v>208</v>
      </c>
      <c r="H25" s="77">
        <v>0</v>
      </c>
      <c r="I25" s="77">
        <v>0</v>
      </c>
      <c r="K25" s="77">
        <v>0</v>
      </c>
      <c r="L25" s="78">
        <v>0</v>
      </c>
      <c r="M25" s="78">
        <v>0</v>
      </c>
      <c r="N25" s="78">
        <v>0</v>
      </c>
    </row>
    <row r="26" spans="2:14">
      <c r="B26" s="79" t="s">
        <v>1750</v>
      </c>
      <c r="D26" s="16"/>
      <c r="E26" s="16"/>
      <c r="F26" s="16"/>
      <c r="G26" s="16"/>
      <c r="H26" s="81">
        <v>414031.8</v>
      </c>
      <c r="J26" s="81">
        <v>0</v>
      </c>
      <c r="K26" s="81">
        <v>12477.973051540999</v>
      </c>
      <c r="M26" s="80">
        <v>0.94079999999999997</v>
      </c>
      <c r="N26" s="80">
        <v>2.7E-2</v>
      </c>
    </row>
    <row r="27" spans="2:14">
      <c r="B27" t="s">
        <v>1751</v>
      </c>
      <c r="C27" t="s">
        <v>1752</v>
      </c>
      <c r="D27" t="s">
        <v>100</v>
      </c>
      <c r="E27" t="s">
        <v>1726</v>
      </c>
      <c r="F27" t="s">
        <v>1753</v>
      </c>
      <c r="G27" t="s">
        <v>102</v>
      </c>
      <c r="H27" s="77">
        <v>83345.91</v>
      </c>
      <c r="I27" s="77">
        <v>368.92</v>
      </c>
      <c r="J27" s="77">
        <v>0</v>
      </c>
      <c r="K27" s="77">
        <v>307.47973117200002</v>
      </c>
      <c r="L27" s="78">
        <v>1.1999999999999999E-3</v>
      </c>
      <c r="M27" s="78">
        <v>2.3199999999999998E-2</v>
      </c>
      <c r="N27" s="78">
        <v>6.9999999999999999E-4</v>
      </c>
    </row>
    <row r="28" spans="2:14">
      <c r="B28" t="s">
        <v>1754</v>
      </c>
      <c r="C28" t="s">
        <v>1755</v>
      </c>
      <c r="D28" t="s">
        <v>100</v>
      </c>
      <c r="E28" t="s">
        <v>1726</v>
      </c>
      <c r="F28" t="s">
        <v>1753</v>
      </c>
      <c r="G28" t="s">
        <v>102</v>
      </c>
      <c r="H28" s="77">
        <v>307.44</v>
      </c>
      <c r="I28" s="77">
        <v>344.75</v>
      </c>
      <c r="J28" s="77">
        <v>0</v>
      </c>
      <c r="K28" s="77">
        <v>1.0598993999999999</v>
      </c>
      <c r="L28" s="78">
        <v>0</v>
      </c>
      <c r="M28" s="78">
        <v>1E-4</v>
      </c>
      <c r="N28" s="78">
        <v>0</v>
      </c>
    </row>
    <row r="29" spans="2:14">
      <c r="B29" t="s">
        <v>1756</v>
      </c>
      <c r="C29" t="s">
        <v>1757</v>
      </c>
      <c r="D29" t="s">
        <v>100</v>
      </c>
      <c r="E29" t="s">
        <v>1732</v>
      </c>
      <c r="F29" t="s">
        <v>1753</v>
      </c>
      <c r="G29" t="s">
        <v>102</v>
      </c>
      <c r="H29" s="77">
        <v>314834.32</v>
      </c>
      <c r="I29" s="77">
        <v>3704.64</v>
      </c>
      <c r="J29" s="77">
        <v>0</v>
      </c>
      <c r="K29" s="77">
        <v>11663.478152448</v>
      </c>
      <c r="L29" s="78">
        <v>2.4899999999999999E-2</v>
      </c>
      <c r="M29" s="78">
        <v>0.87929999999999997</v>
      </c>
      <c r="N29" s="78">
        <v>2.52E-2</v>
      </c>
    </row>
    <row r="30" spans="2:14">
      <c r="B30" t="s">
        <v>1758</v>
      </c>
      <c r="C30" t="s">
        <v>1759</v>
      </c>
      <c r="D30" t="s">
        <v>100</v>
      </c>
      <c r="E30" t="s">
        <v>1741</v>
      </c>
      <c r="F30" t="s">
        <v>1753</v>
      </c>
      <c r="G30" t="s">
        <v>102</v>
      </c>
      <c r="H30" s="77">
        <v>2000</v>
      </c>
      <c r="I30" s="77">
        <v>345.8</v>
      </c>
      <c r="J30" s="77">
        <v>0</v>
      </c>
      <c r="K30" s="77">
        <v>6.9160000000000004</v>
      </c>
      <c r="L30" s="78">
        <v>0</v>
      </c>
      <c r="M30" s="78">
        <v>5.0000000000000001E-4</v>
      </c>
      <c r="N30" s="78">
        <v>0</v>
      </c>
    </row>
    <row r="31" spans="2:14">
      <c r="B31" t="s">
        <v>1760</v>
      </c>
      <c r="C31" t="s">
        <v>1761</v>
      </c>
      <c r="D31" t="s">
        <v>100</v>
      </c>
      <c r="E31" t="s">
        <v>1744</v>
      </c>
      <c r="F31" t="s">
        <v>1753</v>
      </c>
      <c r="G31" t="s">
        <v>102</v>
      </c>
      <c r="H31" s="77">
        <v>511</v>
      </c>
      <c r="I31" s="77">
        <v>3439</v>
      </c>
      <c r="J31" s="77">
        <v>0</v>
      </c>
      <c r="K31" s="77">
        <v>17.57329</v>
      </c>
      <c r="L31" s="78">
        <v>0</v>
      </c>
      <c r="M31" s="78">
        <v>1.2999999999999999E-3</v>
      </c>
      <c r="N31" s="78">
        <v>0</v>
      </c>
    </row>
    <row r="32" spans="2:14">
      <c r="B32" t="s">
        <v>1762</v>
      </c>
      <c r="C32" t="s">
        <v>1763</v>
      </c>
      <c r="D32" t="s">
        <v>100</v>
      </c>
      <c r="E32" t="s">
        <v>1744</v>
      </c>
      <c r="F32" t="s">
        <v>1753</v>
      </c>
      <c r="G32" t="s">
        <v>102</v>
      </c>
      <c r="H32" s="77">
        <v>13033.13</v>
      </c>
      <c r="I32" s="77">
        <v>3694.17</v>
      </c>
      <c r="J32" s="77">
        <v>0</v>
      </c>
      <c r="K32" s="77">
        <v>481.46597852100001</v>
      </c>
      <c r="L32" s="78">
        <v>2.0999999999999999E-3</v>
      </c>
      <c r="M32" s="78">
        <v>3.6299999999999999E-2</v>
      </c>
      <c r="N32" s="78">
        <v>1E-3</v>
      </c>
    </row>
    <row r="33" spans="2:14">
      <c r="B33" s="79" t="s">
        <v>1764</v>
      </c>
      <c r="D33" s="16"/>
      <c r="E33" s="16"/>
      <c r="F33" s="16"/>
      <c r="G33" s="16"/>
      <c r="H33" s="81">
        <v>0</v>
      </c>
      <c r="J33" s="81">
        <v>0</v>
      </c>
      <c r="K33" s="81">
        <v>0</v>
      </c>
      <c r="M33" s="80">
        <v>0</v>
      </c>
      <c r="N33" s="80">
        <v>0</v>
      </c>
    </row>
    <row r="34" spans="2:14">
      <c r="B34" t="s">
        <v>208</v>
      </c>
      <c r="C34" t="s">
        <v>208</v>
      </c>
      <c r="D34" s="16"/>
      <c r="E34" s="16"/>
      <c r="F34" t="s">
        <v>208</v>
      </c>
      <c r="G34" t="s">
        <v>208</v>
      </c>
      <c r="H34" s="77">
        <v>0</v>
      </c>
      <c r="I34" s="77">
        <v>0</v>
      </c>
      <c r="K34" s="77">
        <v>0</v>
      </c>
      <c r="L34" s="78">
        <v>0</v>
      </c>
      <c r="M34" s="78">
        <v>0</v>
      </c>
      <c r="N34" s="78">
        <v>0</v>
      </c>
    </row>
    <row r="35" spans="2:14">
      <c r="B35" s="79" t="s">
        <v>909</v>
      </c>
      <c r="D35" s="16"/>
      <c r="E35" s="16"/>
      <c r="F35" s="16"/>
      <c r="G35" s="16"/>
      <c r="H35" s="81">
        <v>0</v>
      </c>
      <c r="J35" s="81">
        <v>0</v>
      </c>
      <c r="K35" s="81">
        <v>0</v>
      </c>
      <c r="M35" s="80">
        <v>0</v>
      </c>
      <c r="N35" s="80">
        <v>0</v>
      </c>
    </row>
    <row r="36" spans="2:14">
      <c r="B36" t="s">
        <v>208</v>
      </c>
      <c r="C36" t="s">
        <v>208</v>
      </c>
      <c r="D36" s="16"/>
      <c r="E36" s="16"/>
      <c r="F36" t="s">
        <v>208</v>
      </c>
      <c r="G36" t="s">
        <v>208</v>
      </c>
      <c r="H36" s="77">
        <v>0</v>
      </c>
      <c r="I36" s="77">
        <v>0</v>
      </c>
      <c r="K36" s="77">
        <v>0</v>
      </c>
      <c r="L36" s="78">
        <v>0</v>
      </c>
      <c r="M36" s="78">
        <v>0</v>
      </c>
      <c r="N36" s="78">
        <v>0</v>
      </c>
    </row>
    <row r="37" spans="2:14">
      <c r="B37" s="79" t="s">
        <v>1765</v>
      </c>
      <c r="D37" s="16"/>
      <c r="E37" s="16"/>
      <c r="F37" s="16"/>
      <c r="G37" s="16"/>
      <c r="H37" s="81">
        <v>0</v>
      </c>
      <c r="J37" s="81">
        <v>0</v>
      </c>
      <c r="K37" s="81">
        <v>0</v>
      </c>
      <c r="M37" s="80">
        <v>0</v>
      </c>
      <c r="N37" s="80">
        <v>0</v>
      </c>
    </row>
    <row r="38" spans="2:14">
      <c r="B38" t="s">
        <v>208</v>
      </c>
      <c r="C38" t="s">
        <v>208</v>
      </c>
      <c r="D38" s="16"/>
      <c r="E38" s="16"/>
      <c r="F38" t="s">
        <v>208</v>
      </c>
      <c r="G38" t="s">
        <v>208</v>
      </c>
      <c r="H38" s="77">
        <v>0</v>
      </c>
      <c r="I38" s="77">
        <v>0</v>
      </c>
      <c r="K38" s="77">
        <v>0</v>
      </c>
      <c r="L38" s="78">
        <v>0</v>
      </c>
      <c r="M38" s="78">
        <v>0</v>
      </c>
      <c r="N38" s="78">
        <v>0</v>
      </c>
    </row>
    <row r="39" spans="2:14">
      <c r="B39" s="79" t="s">
        <v>220</v>
      </c>
      <c r="D39" s="16"/>
      <c r="E39" s="16"/>
      <c r="F39" s="16"/>
      <c r="G39" s="16"/>
      <c r="H39" s="81">
        <v>2279.1799999999998</v>
      </c>
      <c r="J39" s="81">
        <v>0</v>
      </c>
      <c r="K39" s="81">
        <v>785.63741232873792</v>
      </c>
      <c r="M39" s="80">
        <v>5.9200000000000003E-2</v>
      </c>
      <c r="N39" s="80">
        <v>1.6999999999999999E-3</v>
      </c>
    </row>
    <row r="40" spans="2:14">
      <c r="B40" s="79" t="s">
        <v>1766</v>
      </c>
      <c r="D40" s="16"/>
      <c r="E40" s="16"/>
      <c r="F40" s="16"/>
      <c r="G40" s="16"/>
      <c r="H40" s="81">
        <v>4.32</v>
      </c>
      <c r="J40" s="81">
        <v>0</v>
      </c>
      <c r="K40" s="81">
        <v>0.40505929353789999</v>
      </c>
      <c r="M40" s="80">
        <v>0</v>
      </c>
      <c r="N40" s="80">
        <v>0</v>
      </c>
    </row>
    <row r="41" spans="2:14">
      <c r="B41" t="s">
        <v>1767</v>
      </c>
      <c r="C41" t="s">
        <v>1768</v>
      </c>
      <c r="D41" t="s">
        <v>123</v>
      </c>
      <c r="E41"/>
      <c r="F41" t="s">
        <v>1727</v>
      </c>
      <c r="G41" t="s">
        <v>106</v>
      </c>
      <c r="H41" s="77">
        <v>0.13</v>
      </c>
      <c r="I41" s="77">
        <v>6073</v>
      </c>
      <c r="J41" s="77">
        <v>0</v>
      </c>
      <c r="K41" s="77">
        <v>3.0387470100000001E-2</v>
      </c>
      <c r="L41" s="78">
        <v>0</v>
      </c>
      <c r="M41" s="78">
        <v>0</v>
      </c>
      <c r="N41" s="78">
        <v>0</v>
      </c>
    </row>
    <row r="42" spans="2:14">
      <c r="B42" t="s">
        <v>1769</v>
      </c>
      <c r="C42" t="s">
        <v>1770</v>
      </c>
      <c r="D42" t="s">
        <v>123</v>
      </c>
      <c r="E42"/>
      <c r="F42" t="s">
        <v>1727</v>
      </c>
      <c r="G42" t="s">
        <v>106</v>
      </c>
      <c r="H42" s="77">
        <v>0.01</v>
      </c>
      <c r="I42" s="77">
        <v>4463</v>
      </c>
      <c r="J42" s="77">
        <v>0</v>
      </c>
      <c r="K42" s="77">
        <v>1.7178086999999999E-3</v>
      </c>
      <c r="L42" s="78">
        <v>0</v>
      </c>
      <c r="M42" s="78">
        <v>0</v>
      </c>
      <c r="N42" s="78">
        <v>0</v>
      </c>
    </row>
    <row r="43" spans="2:14">
      <c r="B43" t="s">
        <v>1771</v>
      </c>
      <c r="C43" t="s">
        <v>1772</v>
      </c>
      <c r="D43" t="s">
        <v>1602</v>
      </c>
      <c r="E43"/>
      <c r="F43" t="s">
        <v>1727</v>
      </c>
      <c r="G43" t="s">
        <v>106</v>
      </c>
      <c r="H43" s="77">
        <v>0.01</v>
      </c>
      <c r="I43" s="77">
        <v>33993</v>
      </c>
      <c r="J43" s="77">
        <v>0</v>
      </c>
      <c r="K43" s="77">
        <v>1.3083905700000001E-2</v>
      </c>
      <c r="L43" s="78">
        <v>0</v>
      </c>
      <c r="M43" s="78">
        <v>0</v>
      </c>
      <c r="N43" s="78">
        <v>0</v>
      </c>
    </row>
    <row r="44" spans="2:14">
      <c r="B44" t="s">
        <v>1773</v>
      </c>
      <c r="C44" t="s">
        <v>1774</v>
      </c>
      <c r="D44" t="s">
        <v>1693</v>
      </c>
      <c r="E44"/>
      <c r="F44" t="s">
        <v>1727</v>
      </c>
      <c r="G44" t="s">
        <v>106</v>
      </c>
      <c r="H44" s="77">
        <v>0.82</v>
      </c>
      <c r="I44" s="77">
        <v>765.35</v>
      </c>
      <c r="J44" s="77">
        <v>0</v>
      </c>
      <c r="K44" s="77">
        <v>2.415582363E-2</v>
      </c>
      <c r="L44" s="78">
        <v>0</v>
      </c>
      <c r="M44" s="78">
        <v>0</v>
      </c>
      <c r="N44" s="78">
        <v>0</v>
      </c>
    </row>
    <row r="45" spans="2:14">
      <c r="B45" t="s">
        <v>1775</v>
      </c>
      <c r="C45" t="s">
        <v>1776</v>
      </c>
      <c r="D45" t="s">
        <v>1693</v>
      </c>
      <c r="E45"/>
      <c r="F45" t="s">
        <v>1727</v>
      </c>
      <c r="G45" t="s">
        <v>106</v>
      </c>
      <c r="H45" s="77">
        <v>0.28999999999999998</v>
      </c>
      <c r="I45" s="77">
        <v>1007.75</v>
      </c>
      <c r="J45" s="77">
        <v>0</v>
      </c>
      <c r="K45" s="77">
        <v>1.1248606275E-2</v>
      </c>
      <c r="L45" s="78">
        <v>0</v>
      </c>
      <c r="M45" s="78">
        <v>0</v>
      </c>
      <c r="N45" s="78">
        <v>0</v>
      </c>
    </row>
    <row r="46" spans="2:14">
      <c r="B46" t="s">
        <v>1777</v>
      </c>
      <c r="C46" t="s">
        <v>1778</v>
      </c>
      <c r="D46" t="s">
        <v>1779</v>
      </c>
      <c r="E46"/>
      <c r="F46" t="s">
        <v>1727</v>
      </c>
      <c r="G46" t="s">
        <v>200</v>
      </c>
      <c r="H46" s="77">
        <v>0.5</v>
      </c>
      <c r="I46" s="77">
        <v>1844.8142</v>
      </c>
      <c r="J46" s="77">
        <v>0</v>
      </c>
      <c r="K46" s="77">
        <v>4.5280964538999997E-3</v>
      </c>
      <c r="L46" s="78">
        <v>0</v>
      </c>
      <c r="M46" s="78">
        <v>0</v>
      </c>
      <c r="N46" s="78">
        <v>0</v>
      </c>
    </row>
    <row r="47" spans="2:14">
      <c r="B47" t="s">
        <v>1780</v>
      </c>
      <c r="C47" t="s">
        <v>1781</v>
      </c>
      <c r="D47" t="s">
        <v>123</v>
      </c>
      <c r="E47"/>
      <c r="F47" t="s">
        <v>1727</v>
      </c>
      <c r="G47" t="s">
        <v>106</v>
      </c>
      <c r="H47" s="77">
        <v>0.04</v>
      </c>
      <c r="I47" s="77">
        <v>3588</v>
      </c>
      <c r="J47" s="77">
        <v>0</v>
      </c>
      <c r="K47" s="77">
        <v>5.5240847999999997E-3</v>
      </c>
      <c r="L47" s="78">
        <v>0</v>
      </c>
      <c r="M47" s="78">
        <v>0</v>
      </c>
      <c r="N47" s="78">
        <v>0</v>
      </c>
    </row>
    <row r="48" spans="2:14">
      <c r="B48" t="s">
        <v>1782</v>
      </c>
      <c r="C48" t="s">
        <v>1783</v>
      </c>
      <c r="D48" t="s">
        <v>1693</v>
      </c>
      <c r="E48"/>
      <c r="F48" t="s">
        <v>1727</v>
      </c>
      <c r="G48" t="s">
        <v>106</v>
      </c>
      <c r="H48" s="77">
        <v>0.26</v>
      </c>
      <c r="I48" s="77">
        <v>459.55</v>
      </c>
      <c r="J48" s="77">
        <v>0</v>
      </c>
      <c r="K48" s="77">
        <v>4.5989006700000003E-3</v>
      </c>
      <c r="L48" s="78">
        <v>0</v>
      </c>
      <c r="M48" s="78">
        <v>0</v>
      </c>
      <c r="N48" s="78">
        <v>0</v>
      </c>
    </row>
    <row r="49" spans="2:14">
      <c r="B49" t="s">
        <v>1784</v>
      </c>
      <c r="C49" t="s">
        <v>1785</v>
      </c>
      <c r="D49" t="s">
        <v>1693</v>
      </c>
      <c r="E49"/>
      <c r="F49" t="s">
        <v>1727</v>
      </c>
      <c r="G49" t="s">
        <v>106</v>
      </c>
      <c r="H49" s="77">
        <v>0.03</v>
      </c>
      <c r="I49" s="77">
        <v>3668.75</v>
      </c>
      <c r="J49" s="77">
        <v>0</v>
      </c>
      <c r="K49" s="77">
        <v>4.2363056249999998E-3</v>
      </c>
      <c r="L49" s="78">
        <v>0</v>
      </c>
      <c r="M49" s="78">
        <v>0</v>
      </c>
      <c r="N49" s="78">
        <v>0</v>
      </c>
    </row>
    <row r="50" spans="2:14">
      <c r="B50" t="s">
        <v>1786</v>
      </c>
      <c r="C50" t="s">
        <v>1787</v>
      </c>
      <c r="D50" t="s">
        <v>123</v>
      </c>
      <c r="E50"/>
      <c r="F50" t="s">
        <v>1727</v>
      </c>
      <c r="G50" t="s">
        <v>110</v>
      </c>
      <c r="H50" s="77">
        <v>0.23</v>
      </c>
      <c r="I50" s="77">
        <v>639.70000000000005</v>
      </c>
      <c r="J50" s="77">
        <v>0</v>
      </c>
      <c r="K50" s="77">
        <v>5.9698403249999997E-3</v>
      </c>
      <c r="L50" s="78">
        <v>0</v>
      </c>
      <c r="M50" s="78">
        <v>0</v>
      </c>
      <c r="N50" s="78">
        <v>0</v>
      </c>
    </row>
    <row r="51" spans="2:14">
      <c r="B51" t="s">
        <v>1788</v>
      </c>
      <c r="C51" t="s">
        <v>1789</v>
      </c>
      <c r="D51" t="s">
        <v>123</v>
      </c>
      <c r="E51"/>
      <c r="F51" t="s">
        <v>1727</v>
      </c>
      <c r="G51" t="s">
        <v>106</v>
      </c>
      <c r="H51" s="77">
        <v>0.24</v>
      </c>
      <c r="I51" s="77">
        <v>696.05</v>
      </c>
      <c r="J51" s="77">
        <v>0</v>
      </c>
      <c r="K51" s="77">
        <v>6.4298314800000003E-3</v>
      </c>
      <c r="L51" s="78">
        <v>0</v>
      </c>
      <c r="M51" s="78">
        <v>0</v>
      </c>
      <c r="N51" s="78">
        <v>0</v>
      </c>
    </row>
    <row r="52" spans="2:14">
      <c r="B52" t="s">
        <v>1790</v>
      </c>
      <c r="C52" t="s">
        <v>1791</v>
      </c>
      <c r="D52" t="s">
        <v>123</v>
      </c>
      <c r="E52"/>
      <c r="F52" t="s">
        <v>1727</v>
      </c>
      <c r="G52" t="s">
        <v>106</v>
      </c>
      <c r="H52" s="77">
        <v>0.16</v>
      </c>
      <c r="I52" s="77">
        <v>515.05999999999995</v>
      </c>
      <c r="J52" s="77">
        <v>0</v>
      </c>
      <c r="K52" s="77">
        <v>3.171945504E-3</v>
      </c>
      <c r="L52" s="78">
        <v>0</v>
      </c>
      <c r="M52" s="78">
        <v>0</v>
      </c>
      <c r="N52" s="78">
        <v>0</v>
      </c>
    </row>
    <row r="53" spans="2:14">
      <c r="B53" t="s">
        <v>1792</v>
      </c>
      <c r="C53" t="s">
        <v>1793</v>
      </c>
      <c r="D53" t="s">
        <v>123</v>
      </c>
      <c r="E53"/>
      <c r="F53" t="s">
        <v>1727</v>
      </c>
      <c r="G53" t="s">
        <v>110</v>
      </c>
      <c r="H53" s="77">
        <v>0.3</v>
      </c>
      <c r="I53" s="77">
        <v>2802</v>
      </c>
      <c r="J53" s="77">
        <v>0</v>
      </c>
      <c r="K53" s="77">
        <v>3.4107344999999997E-2</v>
      </c>
      <c r="L53" s="78">
        <v>0</v>
      </c>
      <c r="M53" s="78">
        <v>0</v>
      </c>
      <c r="N53" s="78">
        <v>0</v>
      </c>
    </row>
    <row r="54" spans="2:14">
      <c r="B54" t="s">
        <v>1794</v>
      </c>
      <c r="C54" t="s">
        <v>1795</v>
      </c>
      <c r="D54" t="s">
        <v>1602</v>
      </c>
      <c r="E54"/>
      <c r="F54" t="s">
        <v>1727</v>
      </c>
      <c r="G54" t="s">
        <v>106</v>
      </c>
      <c r="H54" s="77">
        <v>0.03</v>
      </c>
      <c r="I54" s="77">
        <v>6594</v>
      </c>
      <c r="J54" s="77">
        <v>0</v>
      </c>
      <c r="K54" s="77">
        <v>7.6140918000000002E-3</v>
      </c>
      <c r="L54" s="78">
        <v>0</v>
      </c>
      <c r="M54" s="78">
        <v>0</v>
      </c>
      <c r="N54" s="78">
        <v>0</v>
      </c>
    </row>
    <row r="55" spans="2:14">
      <c r="B55" t="s">
        <v>1796</v>
      </c>
      <c r="C55" t="s">
        <v>1797</v>
      </c>
      <c r="D55" t="s">
        <v>1602</v>
      </c>
      <c r="E55"/>
      <c r="F55" t="s">
        <v>1727</v>
      </c>
      <c r="G55" t="s">
        <v>106</v>
      </c>
      <c r="H55" s="77">
        <v>0.02</v>
      </c>
      <c r="I55" s="77">
        <v>6901</v>
      </c>
      <c r="J55" s="77">
        <v>0</v>
      </c>
      <c r="K55" s="77">
        <v>5.3123898000000001E-3</v>
      </c>
      <c r="L55" s="78">
        <v>0</v>
      </c>
      <c r="M55" s="78">
        <v>0</v>
      </c>
      <c r="N55" s="78">
        <v>0</v>
      </c>
    </row>
    <row r="56" spans="2:14">
      <c r="B56" t="s">
        <v>1798</v>
      </c>
      <c r="C56" t="s">
        <v>1799</v>
      </c>
      <c r="D56" t="s">
        <v>123</v>
      </c>
      <c r="E56"/>
      <c r="F56" t="s">
        <v>1727</v>
      </c>
      <c r="G56" t="s">
        <v>116</v>
      </c>
      <c r="H56" s="77">
        <v>0.06</v>
      </c>
      <c r="I56" s="77">
        <v>4919</v>
      </c>
      <c r="J56" s="77">
        <v>0</v>
      </c>
      <c r="K56" s="77">
        <v>8.4277226999999993E-3</v>
      </c>
      <c r="L56" s="78">
        <v>0</v>
      </c>
      <c r="M56" s="78">
        <v>0</v>
      </c>
      <c r="N56" s="78">
        <v>0</v>
      </c>
    </row>
    <row r="57" spans="2:14">
      <c r="B57" t="s">
        <v>1800</v>
      </c>
      <c r="C57" t="s">
        <v>1801</v>
      </c>
      <c r="D57" t="s">
        <v>1693</v>
      </c>
      <c r="E57"/>
      <c r="F57" t="s">
        <v>1727</v>
      </c>
      <c r="G57" t="s">
        <v>106</v>
      </c>
      <c r="H57" s="77">
        <v>0.15</v>
      </c>
      <c r="I57" s="77">
        <v>954.5</v>
      </c>
      <c r="J57" s="77">
        <v>0</v>
      </c>
      <c r="K57" s="77">
        <v>5.5108057500000002E-3</v>
      </c>
      <c r="L57" s="78">
        <v>0</v>
      </c>
      <c r="M57" s="78">
        <v>0</v>
      </c>
      <c r="N57" s="78">
        <v>0</v>
      </c>
    </row>
    <row r="58" spans="2:14">
      <c r="B58" t="s">
        <v>1802</v>
      </c>
      <c r="C58" t="s">
        <v>1803</v>
      </c>
      <c r="D58" t="s">
        <v>123</v>
      </c>
      <c r="E58"/>
      <c r="F58" t="s">
        <v>1727</v>
      </c>
      <c r="G58" t="s">
        <v>106</v>
      </c>
      <c r="H58" s="77">
        <v>0.02</v>
      </c>
      <c r="I58" s="77">
        <v>4445.5</v>
      </c>
      <c r="J58" s="77">
        <v>0</v>
      </c>
      <c r="K58" s="77">
        <v>3.4221459E-3</v>
      </c>
      <c r="L58" s="78">
        <v>0</v>
      </c>
      <c r="M58" s="78">
        <v>0</v>
      </c>
      <c r="N58" s="78">
        <v>0</v>
      </c>
    </row>
    <row r="59" spans="2:14">
      <c r="B59" t="s">
        <v>1804</v>
      </c>
      <c r="C59" t="s">
        <v>1805</v>
      </c>
      <c r="D59" t="s">
        <v>1602</v>
      </c>
      <c r="E59"/>
      <c r="F59" t="s">
        <v>1727</v>
      </c>
      <c r="G59" t="s">
        <v>106</v>
      </c>
      <c r="H59" s="77">
        <v>0.06</v>
      </c>
      <c r="I59" s="77">
        <v>5832.5</v>
      </c>
      <c r="J59" s="77">
        <v>0</v>
      </c>
      <c r="K59" s="77">
        <v>1.3469575500000001E-2</v>
      </c>
      <c r="L59" s="78">
        <v>0</v>
      </c>
      <c r="M59" s="78">
        <v>0</v>
      </c>
      <c r="N59" s="78">
        <v>0</v>
      </c>
    </row>
    <row r="60" spans="2:14">
      <c r="B60" t="s">
        <v>1806</v>
      </c>
      <c r="C60" t="s">
        <v>1807</v>
      </c>
      <c r="D60" t="s">
        <v>123</v>
      </c>
      <c r="E60"/>
      <c r="F60" t="s">
        <v>1727</v>
      </c>
      <c r="G60" t="s">
        <v>110</v>
      </c>
      <c r="H60" s="77">
        <v>0.06</v>
      </c>
      <c r="I60" s="77">
        <v>20332</v>
      </c>
      <c r="J60" s="77">
        <v>0</v>
      </c>
      <c r="K60" s="77">
        <v>4.9498253999999998E-2</v>
      </c>
      <c r="L60" s="78">
        <v>0</v>
      </c>
      <c r="M60" s="78">
        <v>0</v>
      </c>
      <c r="N60" s="78">
        <v>0</v>
      </c>
    </row>
    <row r="61" spans="2:14">
      <c r="B61" t="s">
        <v>1808</v>
      </c>
      <c r="C61" t="s">
        <v>1809</v>
      </c>
      <c r="D61" t="s">
        <v>123</v>
      </c>
      <c r="E61"/>
      <c r="F61" t="s">
        <v>1727</v>
      </c>
      <c r="G61" t="s">
        <v>110</v>
      </c>
      <c r="H61" s="77">
        <v>0.03</v>
      </c>
      <c r="I61" s="77">
        <v>8625.6</v>
      </c>
      <c r="J61" s="77">
        <v>0</v>
      </c>
      <c r="K61" s="77">
        <v>1.0499511600000001E-2</v>
      </c>
      <c r="L61" s="78">
        <v>0</v>
      </c>
      <c r="M61" s="78">
        <v>0</v>
      </c>
      <c r="N61" s="78">
        <v>0</v>
      </c>
    </row>
    <row r="62" spans="2:14">
      <c r="B62" t="s">
        <v>1810</v>
      </c>
      <c r="C62" t="s">
        <v>1811</v>
      </c>
      <c r="D62" t="s">
        <v>123</v>
      </c>
      <c r="E62"/>
      <c r="F62" t="s">
        <v>1727</v>
      </c>
      <c r="G62" t="s">
        <v>110</v>
      </c>
      <c r="H62" s="77">
        <v>0.05</v>
      </c>
      <c r="I62" s="77">
        <v>2424.6</v>
      </c>
      <c r="J62" s="77">
        <v>0</v>
      </c>
      <c r="K62" s="77">
        <v>4.91890725E-3</v>
      </c>
      <c r="L62" s="78">
        <v>0</v>
      </c>
      <c r="M62" s="78">
        <v>0</v>
      </c>
      <c r="N62" s="78">
        <v>0</v>
      </c>
    </row>
    <row r="63" spans="2:14">
      <c r="B63" t="s">
        <v>1812</v>
      </c>
      <c r="C63" t="s">
        <v>1813</v>
      </c>
      <c r="D63" t="s">
        <v>1814</v>
      </c>
      <c r="E63"/>
      <c r="F63" t="s">
        <v>1727</v>
      </c>
      <c r="G63" t="s">
        <v>198</v>
      </c>
      <c r="H63" s="77">
        <v>0.42</v>
      </c>
      <c r="I63" s="77">
        <v>245200</v>
      </c>
      <c r="J63" s="77">
        <v>0</v>
      </c>
      <c r="K63" s="77">
        <v>2.65492752E-2</v>
      </c>
      <c r="L63" s="78">
        <v>0</v>
      </c>
      <c r="M63" s="78">
        <v>0</v>
      </c>
      <c r="N63" s="78">
        <v>0</v>
      </c>
    </row>
    <row r="64" spans="2:14">
      <c r="B64" t="s">
        <v>1815</v>
      </c>
      <c r="C64" t="s">
        <v>1816</v>
      </c>
      <c r="D64" t="s">
        <v>123</v>
      </c>
      <c r="E64"/>
      <c r="F64" t="s">
        <v>1727</v>
      </c>
      <c r="G64" t="s">
        <v>110</v>
      </c>
      <c r="H64" s="77">
        <v>0.01</v>
      </c>
      <c r="I64" s="77">
        <v>20655</v>
      </c>
      <c r="J64" s="77">
        <v>0</v>
      </c>
      <c r="K64" s="77">
        <v>8.3807662499999994E-3</v>
      </c>
      <c r="L64" s="78">
        <v>0</v>
      </c>
      <c r="M64" s="78">
        <v>0</v>
      </c>
      <c r="N64" s="78">
        <v>0</v>
      </c>
    </row>
    <row r="65" spans="2:14">
      <c r="B65" t="s">
        <v>1817</v>
      </c>
      <c r="C65" t="s">
        <v>1818</v>
      </c>
      <c r="D65" t="s">
        <v>1602</v>
      </c>
      <c r="E65"/>
      <c r="F65" t="s">
        <v>1727</v>
      </c>
      <c r="G65" t="s">
        <v>106</v>
      </c>
      <c r="H65" s="77">
        <v>0.01</v>
      </c>
      <c r="I65" s="77">
        <v>16013</v>
      </c>
      <c r="J65" s="77">
        <v>0</v>
      </c>
      <c r="K65" s="77">
        <v>6.1634037000000003E-3</v>
      </c>
      <c r="L65" s="78">
        <v>0</v>
      </c>
      <c r="M65" s="78">
        <v>0</v>
      </c>
      <c r="N65" s="78">
        <v>0</v>
      </c>
    </row>
    <row r="66" spans="2:14">
      <c r="B66" t="s">
        <v>1819</v>
      </c>
      <c r="C66" t="s">
        <v>1820</v>
      </c>
      <c r="D66" t="s">
        <v>1602</v>
      </c>
      <c r="E66"/>
      <c r="F66" t="s">
        <v>1727</v>
      </c>
      <c r="G66" t="s">
        <v>106</v>
      </c>
      <c r="H66" s="77">
        <v>0.01</v>
      </c>
      <c r="I66" s="77">
        <v>9225</v>
      </c>
      <c r="J66" s="77">
        <v>0</v>
      </c>
      <c r="K66" s="77">
        <v>3.5507024999999999E-3</v>
      </c>
      <c r="L66" s="78">
        <v>0</v>
      </c>
      <c r="M66" s="78">
        <v>0</v>
      </c>
      <c r="N66" s="78">
        <v>0</v>
      </c>
    </row>
    <row r="67" spans="2:14">
      <c r="B67" t="s">
        <v>1821</v>
      </c>
      <c r="C67" t="s">
        <v>1822</v>
      </c>
      <c r="D67" t="s">
        <v>1602</v>
      </c>
      <c r="E67"/>
      <c r="F67" t="s">
        <v>1727</v>
      </c>
      <c r="G67" t="s">
        <v>106</v>
      </c>
      <c r="H67" s="77">
        <v>0.05</v>
      </c>
      <c r="I67" s="77">
        <v>3348</v>
      </c>
      <c r="J67" s="77">
        <v>0</v>
      </c>
      <c r="K67" s="77">
        <v>6.4432259999999998E-3</v>
      </c>
      <c r="L67" s="78">
        <v>0</v>
      </c>
      <c r="M67" s="78">
        <v>0</v>
      </c>
      <c r="N67" s="78">
        <v>0</v>
      </c>
    </row>
    <row r="68" spans="2:14">
      <c r="B68" t="s">
        <v>1823</v>
      </c>
      <c r="C68" t="s">
        <v>1824</v>
      </c>
      <c r="D68" t="s">
        <v>1602</v>
      </c>
      <c r="E68"/>
      <c r="F68" t="s">
        <v>1727</v>
      </c>
      <c r="G68" t="s">
        <v>106</v>
      </c>
      <c r="H68" s="77">
        <v>7.0000000000000007E-2</v>
      </c>
      <c r="I68" s="77">
        <v>10192</v>
      </c>
      <c r="J68" s="77">
        <v>0</v>
      </c>
      <c r="K68" s="77">
        <v>2.7460305599999998E-2</v>
      </c>
      <c r="L68" s="78">
        <v>0</v>
      </c>
      <c r="M68" s="78">
        <v>0</v>
      </c>
      <c r="N68" s="78">
        <v>0</v>
      </c>
    </row>
    <row r="69" spans="2:14">
      <c r="B69" t="s">
        <v>1825</v>
      </c>
      <c r="C69" t="s">
        <v>1826</v>
      </c>
      <c r="D69" t="s">
        <v>1606</v>
      </c>
      <c r="E69"/>
      <c r="F69" t="s">
        <v>1727</v>
      </c>
      <c r="G69" t="s">
        <v>106</v>
      </c>
      <c r="H69" s="77">
        <v>0.03</v>
      </c>
      <c r="I69" s="77">
        <v>5429.5</v>
      </c>
      <c r="J69" s="77">
        <v>0</v>
      </c>
      <c r="K69" s="77">
        <v>6.2694436500000004E-3</v>
      </c>
      <c r="L69" s="78">
        <v>0</v>
      </c>
      <c r="M69" s="78">
        <v>0</v>
      </c>
      <c r="N69" s="78">
        <v>0</v>
      </c>
    </row>
    <row r="70" spans="2:14">
      <c r="B70" t="s">
        <v>1827</v>
      </c>
      <c r="C70" t="s">
        <v>1828</v>
      </c>
      <c r="D70" t="s">
        <v>123</v>
      </c>
      <c r="E70"/>
      <c r="F70" t="s">
        <v>1727</v>
      </c>
      <c r="G70" t="s">
        <v>110</v>
      </c>
      <c r="H70" s="77">
        <v>0.01</v>
      </c>
      <c r="I70" s="77">
        <v>20135</v>
      </c>
      <c r="J70" s="77">
        <v>0</v>
      </c>
      <c r="K70" s="77">
        <v>8.16977625E-3</v>
      </c>
      <c r="L70" s="78">
        <v>0</v>
      </c>
      <c r="M70" s="78">
        <v>0</v>
      </c>
      <c r="N70" s="78">
        <v>0</v>
      </c>
    </row>
    <row r="71" spans="2:14">
      <c r="B71" t="s">
        <v>1829</v>
      </c>
      <c r="C71" t="s">
        <v>1830</v>
      </c>
      <c r="D71" t="s">
        <v>1602</v>
      </c>
      <c r="E71"/>
      <c r="F71" t="s">
        <v>1727</v>
      </c>
      <c r="G71" t="s">
        <v>106</v>
      </c>
      <c r="H71" s="77">
        <v>0.02</v>
      </c>
      <c r="I71" s="77">
        <v>7377</v>
      </c>
      <c r="J71" s="77">
        <v>0</v>
      </c>
      <c r="K71" s="77">
        <v>5.6788146000000001E-3</v>
      </c>
      <c r="L71" s="78">
        <v>0</v>
      </c>
      <c r="M71" s="78">
        <v>0</v>
      </c>
      <c r="N71" s="78">
        <v>0</v>
      </c>
    </row>
    <row r="72" spans="2:14">
      <c r="B72" t="s">
        <v>1831</v>
      </c>
      <c r="C72" t="s">
        <v>1832</v>
      </c>
      <c r="D72" t="s">
        <v>1693</v>
      </c>
      <c r="E72"/>
      <c r="F72" t="s">
        <v>1727</v>
      </c>
      <c r="G72" t="s">
        <v>106</v>
      </c>
      <c r="H72" s="77">
        <v>0.1</v>
      </c>
      <c r="I72" s="77">
        <v>3453.625</v>
      </c>
      <c r="J72" s="77">
        <v>0</v>
      </c>
      <c r="K72" s="77">
        <v>1.3293002625E-2</v>
      </c>
      <c r="L72" s="78">
        <v>0</v>
      </c>
      <c r="M72" s="78">
        <v>0</v>
      </c>
      <c r="N72" s="78">
        <v>0</v>
      </c>
    </row>
    <row r="73" spans="2:14">
      <c r="B73" t="s">
        <v>1833</v>
      </c>
      <c r="C73" t="s">
        <v>1834</v>
      </c>
      <c r="D73" t="s">
        <v>1602</v>
      </c>
      <c r="E73"/>
      <c r="F73" t="s">
        <v>1727</v>
      </c>
      <c r="G73" t="s">
        <v>106</v>
      </c>
      <c r="H73" s="77">
        <v>0.03</v>
      </c>
      <c r="I73" s="77">
        <v>16337</v>
      </c>
      <c r="J73" s="77">
        <v>0</v>
      </c>
      <c r="K73" s="77">
        <v>1.8864333899999999E-2</v>
      </c>
      <c r="L73" s="78">
        <v>0</v>
      </c>
      <c r="M73" s="78">
        <v>0</v>
      </c>
      <c r="N73" s="78">
        <v>0</v>
      </c>
    </row>
    <row r="74" spans="2:14">
      <c r="B74" t="s">
        <v>1835</v>
      </c>
      <c r="C74" t="s">
        <v>1836</v>
      </c>
      <c r="D74" t="s">
        <v>1602</v>
      </c>
      <c r="E74"/>
      <c r="F74" t="s">
        <v>1727</v>
      </c>
      <c r="G74" t="s">
        <v>106</v>
      </c>
      <c r="H74" s="77">
        <v>0.01</v>
      </c>
      <c r="I74" s="77">
        <v>14429</v>
      </c>
      <c r="J74" s="77">
        <v>0</v>
      </c>
      <c r="K74" s="77">
        <v>5.5537221000000001E-3</v>
      </c>
      <c r="L74" s="78">
        <v>0</v>
      </c>
      <c r="M74" s="78">
        <v>0</v>
      </c>
      <c r="N74" s="78">
        <v>0</v>
      </c>
    </row>
    <row r="75" spans="2:14">
      <c r="B75" t="s">
        <v>1837</v>
      </c>
      <c r="C75" t="s">
        <v>1838</v>
      </c>
      <c r="D75" t="s">
        <v>107</v>
      </c>
      <c r="E75"/>
      <c r="F75" t="s">
        <v>1727</v>
      </c>
      <c r="G75" t="s">
        <v>120</v>
      </c>
      <c r="H75" s="77">
        <v>0.05</v>
      </c>
      <c r="I75" s="77">
        <v>8814</v>
      </c>
      <c r="J75" s="77">
        <v>0</v>
      </c>
      <c r="K75" s="77">
        <v>1.08491526E-2</v>
      </c>
      <c r="L75" s="78">
        <v>0</v>
      </c>
      <c r="M75" s="78">
        <v>0</v>
      </c>
      <c r="N75" s="78">
        <v>0</v>
      </c>
    </row>
    <row r="76" spans="2:14">
      <c r="B76" s="79" t="s">
        <v>1839</v>
      </c>
      <c r="D76" s="16"/>
      <c r="E76" s="16"/>
      <c r="F76" s="16"/>
      <c r="G76" s="16"/>
      <c r="H76" s="81">
        <v>2274.86</v>
      </c>
      <c r="J76" s="81">
        <v>0</v>
      </c>
      <c r="K76" s="81">
        <v>785.23235303520005</v>
      </c>
      <c r="M76" s="80">
        <v>5.9200000000000003E-2</v>
      </c>
      <c r="N76" s="80">
        <v>1.6999999999999999E-3</v>
      </c>
    </row>
    <row r="77" spans="2:14">
      <c r="B77" t="s">
        <v>1840</v>
      </c>
      <c r="C77" t="s">
        <v>1841</v>
      </c>
      <c r="D77" t="s">
        <v>1693</v>
      </c>
      <c r="E77"/>
      <c r="F77" t="s">
        <v>1753</v>
      </c>
      <c r="G77" t="s">
        <v>106</v>
      </c>
      <c r="H77" s="77">
        <v>2274.86</v>
      </c>
      <c r="I77" s="77">
        <v>8968</v>
      </c>
      <c r="J77" s="77">
        <v>0</v>
      </c>
      <c r="K77" s="77">
        <v>785.23235303520005</v>
      </c>
      <c r="L77" s="78">
        <v>1E-4</v>
      </c>
      <c r="M77" s="78">
        <v>5.9200000000000003E-2</v>
      </c>
      <c r="N77" s="78">
        <v>1.6999999999999999E-3</v>
      </c>
    </row>
    <row r="78" spans="2:14">
      <c r="B78" s="79" t="s">
        <v>909</v>
      </c>
      <c r="D78" s="16"/>
      <c r="E78" s="16"/>
      <c r="F78" s="16"/>
      <c r="G78" s="16"/>
      <c r="H78" s="81">
        <v>0</v>
      </c>
      <c r="J78" s="81">
        <v>0</v>
      </c>
      <c r="K78" s="81">
        <v>0</v>
      </c>
      <c r="M78" s="80">
        <v>0</v>
      </c>
      <c r="N78" s="80">
        <v>0</v>
      </c>
    </row>
    <row r="79" spans="2:14">
      <c r="B79" t="s">
        <v>208</v>
      </c>
      <c r="C79" t="s">
        <v>208</v>
      </c>
      <c r="D79" s="16"/>
      <c r="E79" s="16"/>
      <c r="F79" t="s">
        <v>208</v>
      </c>
      <c r="G79" t="s">
        <v>208</v>
      </c>
      <c r="H79" s="77">
        <v>0</v>
      </c>
      <c r="I79" s="77">
        <v>0</v>
      </c>
      <c r="K79" s="77">
        <v>0</v>
      </c>
      <c r="L79" s="78">
        <v>0</v>
      </c>
      <c r="M79" s="78">
        <v>0</v>
      </c>
      <c r="N79" s="78">
        <v>0</v>
      </c>
    </row>
    <row r="80" spans="2:14">
      <c r="B80" s="79" t="s">
        <v>1765</v>
      </c>
      <c r="D80" s="16"/>
      <c r="E80" s="16"/>
      <c r="F80" s="16"/>
      <c r="G80" s="16"/>
      <c r="H80" s="81">
        <v>0</v>
      </c>
      <c r="J80" s="81">
        <v>0</v>
      </c>
      <c r="K80" s="81">
        <v>0</v>
      </c>
      <c r="M80" s="80">
        <v>0</v>
      </c>
      <c r="N80" s="80">
        <v>0</v>
      </c>
    </row>
    <row r="81" spans="2:14">
      <c r="B81" t="s">
        <v>208</v>
      </c>
      <c r="C81" t="s">
        <v>208</v>
      </c>
      <c r="D81" s="16"/>
      <c r="E81" s="16"/>
      <c r="F81" t="s">
        <v>208</v>
      </c>
      <c r="G81" t="s">
        <v>208</v>
      </c>
      <c r="H81" s="77">
        <v>0</v>
      </c>
      <c r="I81" s="77">
        <v>0</v>
      </c>
      <c r="K81" s="77">
        <v>0</v>
      </c>
      <c r="L81" s="78">
        <v>0</v>
      </c>
      <c r="M81" s="78">
        <v>0</v>
      </c>
      <c r="N81" s="78">
        <v>0</v>
      </c>
    </row>
    <row r="82" spans="2:14">
      <c r="B82" t="s">
        <v>222</v>
      </c>
      <c r="D82" s="16"/>
      <c r="E82" s="16"/>
      <c r="F82" s="16"/>
      <c r="G82" s="16"/>
    </row>
    <row r="83" spans="2:14">
      <c r="B83" t="s">
        <v>316</v>
      </c>
      <c r="D83" s="16"/>
      <c r="E83" s="16"/>
      <c r="F83" s="16"/>
      <c r="G83" s="16"/>
    </row>
    <row r="84" spans="2:14">
      <c r="B84" t="s">
        <v>317</v>
      </c>
      <c r="D84" s="16"/>
      <c r="E84" s="16"/>
      <c r="F84" s="16"/>
      <c r="G84" s="16"/>
    </row>
    <row r="85" spans="2:14">
      <c r="B85" t="s">
        <v>318</v>
      </c>
      <c r="D85" s="16"/>
      <c r="E85" s="16"/>
      <c r="F85" s="16"/>
      <c r="G85" s="16"/>
    </row>
    <row r="86" spans="2:14">
      <c r="B86" t="s">
        <v>319</v>
      </c>
      <c r="D86" s="16"/>
      <c r="E86" s="16"/>
      <c r="F86" s="16"/>
      <c r="G86" s="16"/>
    </row>
    <row r="87" spans="2:14">
      <c r="D87" s="16"/>
      <c r="E87" s="16"/>
      <c r="F87" s="16"/>
      <c r="G87" s="16"/>
    </row>
    <row r="88" spans="2:14">
      <c r="D88" s="16"/>
      <c r="E88" s="16"/>
      <c r="F88" s="16"/>
      <c r="G88" s="16"/>
    </row>
    <row r="89" spans="2:14">
      <c r="D89" s="16"/>
      <c r="E89" s="16"/>
      <c r="F89" s="16"/>
      <c r="G89" s="16"/>
    </row>
    <row r="90" spans="2:14">
      <c r="D90" s="16"/>
      <c r="E90" s="16"/>
      <c r="F90" s="16"/>
      <c r="G90" s="16"/>
    </row>
    <row r="91" spans="2:14">
      <c r="D91" s="16"/>
      <c r="E91" s="16"/>
      <c r="F91" s="16"/>
      <c r="G91" s="16"/>
    </row>
    <row r="92" spans="2:14">
      <c r="D92" s="16"/>
      <c r="E92" s="16"/>
      <c r="F92" s="16"/>
      <c r="G92" s="16"/>
    </row>
    <row r="93" spans="2:14">
      <c r="D93" s="16"/>
      <c r="E93" s="16"/>
      <c r="F93" s="16"/>
      <c r="G93" s="16"/>
    </row>
    <row r="94" spans="2:14">
      <c r="D94" s="16"/>
      <c r="E94" s="16"/>
      <c r="F94" s="16"/>
      <c r="G94" s="16"/>
    </row>
    <row r="95" spans="2:14">
      <c r="D95" s="16"/>
      <c r="E95" s="16"/>
      <c r="F95" s="16"/>
      <c r="G95" s="16"/>
    </row>
    <row r="96" spans="2:14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J5:N7 A5:I1048576 O5:XFD1048576 A1:XFD4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topLeftCell="A9" workbookViewId="0">
      <selection activeCell="G33" sqref="G33:G3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s="82">
        <v>45197</v>
      </c>
      <c r="E1" s="16"/>
    </row>
    <row r="2" spans="2:65">
      <c r="B2" s="2" t="s">
        <v>1</v>
      </c>
      <c r="C2" s="12" t="s">
        <v>2085</v>
      </c>
      <c r="E2" s="16"/>
    </row>
    <row r="3" spans="2:65">
      <c r="B3" s="2" t="s">
        <v>2</v>
      </c>
      <c r="C3" s="26" t="s">
        <v>2086</v>
      </c>
      <c r="E3" s="16"/>
    </row>
    <row r="4" spans="2:65">
      <c r="B4" s="2" t="s">
        <v>3</v>
      </c>
      <c r="C4" s="83" t="s">
        <v>196</v>
      </c>
      <c r="E4" s="16"/>
    </row>
    <row r="6" spans="2:65" ht="26.25" customHeight="1">
      <c r="B6" s="117" t="s">
        <v>68</v>
      </c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9"/>
    </row>
    <row r="7" spans="2:65" ht="26.25" customHeight="1">
      <c r="B7" s="117" t="s">
        <v>93</v>
      </c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9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186</v>
      </c>
      <c r="K8" s="28" t="s">
        <v>187</v>
      </c>
      <c r="L8" s="28" t="s">
        <v>56</v>
      </c>
      <c r="M8" s="28" t="s">
        <v>73</v>
      </c>
      <c r="N8" s="28" t="s">
        <v>57</v>
      </c>
      <c r="O8" s="34" t="s">
        <v>182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183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47510.36</v>
      </c>
      <c r="K11" s="7"/>
      <c r="L11" s="75">
        <v>5692.20797548869</v>
      </c>
      <c r="M11" s="7"/>
      <c r="N11" s="76">
        <v>1</v>
      </c>
      <c r="O11" s="76">
        <v>1.23E-2</v>
      </c>
      <c r="P11" s="35"/>
      <c r="BG11" s="16"/>
      <c r="BH11" s="19"/>
      <c r="BI11" s="16"/>
      <c r="BM11" s="16"/>
    </row>
    <row r="12" spans="2:65">
      <c r="B12" s="79" t="s">
        <v>202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1842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208</v>
      </c>
      <c r="C14" t="s">
        <v>208</v>
      </c>
      <c r="D14" s="16"/>
      <c r="E14" s="16"/>
      <c r="F14" t="s">
        <v>208</v>
      </c>
      <c r="G14" t="s">
        <v>208</v>
      </c>
      <c r="I14" t="s">
        <v>208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1843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208</v>
      </c>
      <c r="C16" t="s">
        <v>208</v>
      </c>
      <c r="D16" s="16"/>
      <c r="E16" s="16"/>
      <c r="F16" t="s">
        <v>208</v>
      </c>
      <c r="G16" t="s">
        <v>208</v>
      </c>
      <c r="I16" t="s">
        <v>208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208</v>
      </c>
      <c r="C18" t="s">
        <v>208</v>
      </c>
      <c r="D18" s="16"/>
      <c r="E18" s="16"/>
      <c r="F18" t="s">
        <v>208</v>
      </c>
      <c r="G18" t="s">
        <v>208</v>
      </c>
      <c r="I18" t="s">
        <v>208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909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208</v>
      </c>
      <c r="C20" t="s">
        <v>208</v>
      </c>
      <c r="D20" s="16"/>
      <c r="E20" s="16"/>
      <c r="F20" t="s">
        <v>208</v>
      </c>
      <c r="G20" t="s">
        <v>208</v>
      </c>
      <c r="I20" t="s">
        <v>208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220</v>
      </c>
      <c r="C21" s="16"/>
      <c r="D21" s="16"/>
      <c r="E21" s="16"/>
      <c r="J21" s="81">
        <v>47510.36</v>
      </c>
      <c r="L21" s="81">
        <v>5692.20797548869</v>
      </c>
      <c r="N21" s="80">
        <v>1</v>
      </c>
      <c r="O21" s="80">
        <v>1.23E-2</v>
      </c>
    </row>
    <row r="22" spans="2:15">
      <c r="B22" s="79" t="s">
        <v>1842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208</v>
      </c>
      <c r="C23" t="s">
        <v>208</v>
      </c>
      <c r="D23" s="16"/>
      <c r="E23" s="16"/>
      <c r="F23" t="s">
        <v>208</v>
      </c>
      <c r="G23" t="s">
        <v>208</v>
      </c>
      <c r="I23" t="s">
        <v>208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1843</v>
      </c>
      <c r="C24" s="16"/>
      <c r="D24" s="16"/>
      <c r="E24" s="16"/>
      <c r="J24" s="81">
        <v>47510.3</v>
      </c>
      <c r="L24" s="81">
        <v>5692.1870287688098</v>
      </c>
      <c r="N24" s="80">
        <v>1</v>
      </c>
      <c r="O24" s="80">
        <v>1.23E-2</v>
      </c>
    </row>
    <row r="25" spans="2:15">
      <c r="B25" t="s">
        <v>1844</v>
      </c>
      <c r="C25" t="s">
        <v>1845</v>
      </c>
      <c r="D25" t="s">
        <v>123</v>
      </c>
      <c r="E25"/>
      <c r="F25" t="s">
        <v>1753</v>
      </c>
      <c r="G25" t="s">
        <v>913</v>
      </c>
      <c r="H25" t="s">
        <v>210</v>
      </c>
      <c r="I25" t="s">
        <v>110</v>
      </c>
      <c r="J25" s="77">
        <v>109.23</v>
      </c>
      <c r="K25" s="77">
        <v>106693.59240000002</v>
      </c>
      <c r="L25" s="77">
        <v>472.86677504534498</v>
      </c>
      <c r="M25" s="78">
        <v>0</v>
      </c>
      <c r="N25" s="78">
        <v>8.3099999999999993E-2</v>
      </c>
      <c r="O25" s="78">
        <v>1E-3</v>
      </c>
    </row>
    <row r="26" spans="2:15">
      <c r="B26" t="s">
        <v>1846</v>
      </c>
      <c r="C26" t="s">
        <v>1847</v>
      </c>
      <c r="D26" t="s">
        <v>123</v>
      </c>
      <c r="E26"/>
      <c r="F26" t="s">
        <v>1753</v>
      </c>
      <c r="G26" t="s">
        <v>923</v>
      </c>
      <c r="H26" t="s">
        <v>210</v>
      </c>
      <c r="I26" t="s">
        <v>106</v>
      </c>
      <c r="J26" s="77">
        <v>19.09</v>
      </c>
      <c r="K26" s="77">
        <v>1007522</v>
      </c>
      <c r="L26" s="77">
        <v>740.30107078020001</v>
      </c>
      <c r="M26" s="78">
        <v>0</v>
      </c>
      <c r="N26" s="78">
        <v>0.13009999999999999</v>
      </c>
      <c r="O26" s="78">
        <v>1.6000000000000001E-3</v>
      </c>
    </row>
    <row r="27" spans="2:15">
      <c r="B27" t="s">
        <v>1848</v>
      </c>
      <c r="C27" t="s">
        <v>1849</v>
      </c>
      <c r="D27" t="s">
        <v>123</v>
      </c>
      <c r="E27"/>
      <c r="F27" t="s">
        <v>1753</v>
      </c>
      <c r="G27" t="s">
        <v>1143</v>
      </c>
      <c r="H27" t="s">
        <v>210</v>
      </c>
      <c r="I27" t="s">
        <v>106</v>
      </c>
      <c r="J27" s="77">
        <v>449.59</v>
      </c>
      <c r="K27" s="77">
        <v>34735.449999999997</v>
      </c>
      <c r="L27" s="77">
        <v>601.08720506209499</v>
      </c>
      <c r="M27" s="78">
        <v>0</v>
      </c>
      <c r="N27" s="78">
        <v>0.1056</v>
      </c>
      <c r="O27" s="78">
        <v>1.2999999999999999E-3</v>
      </c>
    </row>
    <row r="28" spans="2:15">
      <c r="B28" t="s">
        <v>1850</v>
      </c>
      <c r="C28" t="s">
        <v>1851</v>
      </c>
      <c r="D28" t="s">
        <v>123</v>
      </c>
      <c r="E28"/>
      <c r="F28" t="s">
        <v>1753</v>
      </c>
      <c r="G28" t="s">
        <v>1852</v>
      </c>
      <c r="H28" t="s">
        <v>210</v>
      </c>
      <c r="I28" t="s">
        <v>110</v>
      </c>
      <c r="J28" s="77">
        <v>105</v>
      </c>
      <c r="K28" s="77">
        <v>236239</v>
      </c>
      <c r="L28" s="77">
        <v>1006.466729625</v>
      </c>
      <c r="M28" s="78">
        <v>0</v>
      </c>
      <c r="N28" s="78">
        <v>0.17680000000000001</v>
      </c>
      <c r="O28" s="78">
        <v>2.2000000000000001E-3</v>
      </c>
    </row>
    <row r="29" spans="2:15">
      <c r="B29" t="s">
        <v>1853</v>
      </c>
      <c r="C29" t="s">
        <v>1854</v>
      </c>
      <c r="D29" t="s">
        <v>123</v>
      </c>
      <c r="E29"/>
      <c r="F29" t="s">
        <v>1753</v>
      </c>
      <c r="G29" t="s">
        <v>1855</v>
      </c>
      <c r="H29" t="s">
        <v>210</v>
      </c>
      <c r="I29" t="s">
        <v>106</v>
      </c>
      <c r="J29" s="77">
        <v>257.5</v>
      </c>
      <c r="K29" s="77">
        <v>122601.60000000001</v>
      </c>
      <c r="L29" s="77">
        <v>1215.12591288</v>
      </c>
      <c r="M29" s="78">
        <v>0</v>
      </c>
      <c r="N29" s="78">
        <v>0.2135</v>
      </c>
      <c r="O29" s="78">
        <v>2.5999999999999999E-3</v>
      </c>
    </row>
    <row r="30" spans="2:15">
      <c r="B30" t="s">
        <v>1856</v>
      </c>
      <c r="C30" t="s">
        <v>1857</v>
      </c>
      <c r="D30" t="s">
        <v>123</v>
      </c>
      <c r="E30"/>
      <c r="F30" t="s">
        <v>1753</v>
      </c>
      <c r="G30" t="s">
        <v>1855</v>
      </c>
      <c r="H30" t="s">
        <v>210</v>
      </c>
      <c r="I30" t="s">
        <v>113</v>
      </c>
      <c r="J30" s="77">
        <v>44813.48</v>
      </c>
      <c r="K30" s="77">
        <v>132</v>
      </c>
      <c r="L30" s="77">
        <v>278.04057605807998</v>
      </c>
      <c r="M30" s="78">
        <v>0</v>
      </c>
      <c r="N30" s="78">
        <v>4.8800000000000003E-2</v>
      </c>
      <c r="O30" s="78">
        <v>5.9999999999999995E-4</v>
      </c>
    </row>
    <row r="31" spans="2:15">
      <c r="B31" t="s">
        <v>1858</v>
      </c>
      <c r="C31" t="s">
        <v>1859</v>
      </c>
      <c r="D31" t="s">
        <v>123</v>
      </c>
      <c r="E31"/>
      <c r="F31" t="s">
        <v>1753</v>
      </c>
      <c r="G31" t="s">
        <v>2919</v>
      </c>
      <c r="H31" t="s">
        <v>209</v>
      </c>
      <c r="I31" t="s">
        <v>113</v>
      </c>
      <c r="J31" s="77">
        <v>1756.41</v>
      </c>
      <c r="K31" s="77">
        <v>16695.210000000021</v>
      </c>
      <c r="L31" s="77">
        <v>1378.2987593180901</v>
      </c>
      <c r="M31" s="78">
        <v>0</v>
      </c>
      <c r="N31" s="78">
        <v>0.24210000000000001</v>
      </c>
      <c r="O31" s="78">
        <v>3.0000000000000001E-3</v>
      </c>
    </row>
    <row r="32" spans="2:15">
      <c r="B32" s="79" t="s">
        <v>92</v>
      </c>
      <c r="C32" s="16"/>
      <c r="D32" s="16"/>
      <c r="E32" s="16"/>
      <c r="J32" s="81">
        <v>0.06</v>
      </c>
      <c r="L32" s="81">
        <v>2.0946719879999999E-2</v>
      </c>
      <c r="N32" s="80">
        <v>0</v>
      </c>
      <c r="O32" s="80">
        <v>0</v>
      </c>
    </row>
    <row r="33" spans="2:15">
      <c r="B33" t="s">
        <v>1860</v>
      </c>
      <c r="C33" t="s">
        <v>1861</v>
      </c>
      <c r="D33" t="s">
        <v>123</v>
      </c>
      <c r="E33"/>
      <c r="F33" t="s">
        <v>1727</v>
      </c>
      <c r="G33" t="s">
        <v>2919</v>
      </c>
      <c r="H33" t="s">
        <v>209</v>
      </c>
      <c r="I33" t="s">
        <v>106</v>
      </c>
      <c r="J33" s="77">
        <v>0.02</v>
      </c>
      <c r="K33" s="77">
        <v>3717</v>
      </c>
      <c r="L33" s="77">
        <v>2.8613466000000001E-3</v>
      </c>
      <c r="M33" s="78">
        <v>0</v>
      </c>
      <c r="N33" s="78">
        <v>0</v>
      </c>
      <c r="O33" s="78">
        <v>0</v>
      </c>
    </row>
    <row r="34" spans="2:15">
      <c r="B34" t="s">
        <v>1862</v>
      </c>
      <c r="C34" t="s">
        <v>1863</v>
      </c>
      <c r="D34" t="s">
        <v>1864</v>
      </c>
      <c r="E34"/>
      <c r="F34" t="s">
        <v>1727</v>
      </c>
      <c r="G34" t="s">
        <v>2919</v>
      </c>
      <c r="H34" t="s">
        <v>209</v>
      </c>
      <c r="I34" t="s">
        <v>106</v>
      </c>
      <c r="J34" s="77">
        <v>0.04</v>
      </c>
      <c r="K34" s="77">
        <v>11746.8</v>
      </c>
      <c r="L34" s="77">
        <v>1.8085373280000001E-2</v>
      </c>
      <c r="M34" s="78">
        <v>0</v>
      </c>
      <c r="N34" s="78">
        <v>0</v>
      </c>
      <c r="O34" s="78">
        <v>0</v>
      </c>
    </row>
    <row r="35" spans="2:15">
      <c r="B35" s="79" t="s">
        <v>909</v>
      </c>
      <c r="C35" s="16"/>
      <c r="D35" s="16"/>
      <c r="E35" s="16"/>
      <c r="J35" s="81">
        <v>0</v>
      </c>
      <c r="L35" s="81">
        <v>0</v>
      </c>
      <c r="N35" s="80">
        <v>0</v>
      </c>
      <c r="O35" s="80">
        <v>0</v>
      </c>
    </row>
    <row r="36" spans="2:15">
      <c r="B36" t="s">
        <v>208</v>
      </c>
      <c r="C36" t="s">
        <v>208</v>
      </c>
      <c r="D36" s="16"/>
      <c r="E36" s="16"/>
      <c r="F36" t="s">
        <v>208</v>
      </c>
      <c r="G36" t="s">
        <v>208</v>
      </c>
      <c r="I36" t="s">
        <v>208</v>
      </c>
      <c r="J36" s="77">
        <v>0</v>
      </c>
      <c r="K36" s="77">
        <v>0</v>
      </c>
      <c r="L36" s="77">
        <v>0</v>
      </c>
      <c r="M36" s="78">
        <v>0</v>
      </c>
      <c r="N36" s="78">
        <v>0</v>
      </c>
      <c r="O36" s="78">
        <v>0</v>
      </c>
    </row>
    <row r="37" spans="2:15">
      <c r="B37" t="s">
        <v>222</v>
      </c>
      <c r="C37" s="16"/>
      <c r="D37" s="16"/>
      <c r="E37" s="16"/>
    </row>
    <row r="38" spans="2:15">
      <c r="B38" t="s">
        <v>316</v>
      </c>
      <c r="C38" s="16"/>
      <c r="D38" s="16"/>
      <c r="E38" s="16"/>
    </row>
    <row r="39" spans="2:15">
      <c r="B39" t="s">
        <v>317</v>
      </c>
      <c r="C39" s="16"/>
      <c r="D39" s="16"/>
      <c r="E39" s="16"/>
    </row>
    <row r="40" spans="2:15">
      <c r="B40" t="s">
        <v>318</v>
      </c>
      <c r="C40" s="16"/>
      <c r="D40" s="16"/>
      <c r="E40" s="16"/>
    </row>
    <row r="41" spans="2:15">
      <c r="C41" s="16"/>
      <c r="D41" s="16"/>
      <c r="E41" s="16"/>
    </row>
    <row r="42" spans="2:15"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82">
        <v>45197</v>
      </c>
      <c r="E1" s="16"/>
    </row>
    <row r="2" spans="2:60">
      <c r="B2" s="2" t="s">
        <v>1</v>
      </c>
      <c r="C2" s="12" t="s">
        <v>2085</v>
      </c>
      <c r="E2" s="16"/>
    </row>
    <row r="3" spans="2:60">
      <c r="B3" s="2" t="s">
        <v>2</v>
      </c>
      <c r="C3" s="26" t="s">
        <v>2086</v>
      </c>
      <c r="E3" s="16"/>
    </row>
    <row r="4" spans="2:60">
      <c r="B4" s="2" t="s">
        <v>3</v>
      </c>
      <c r="C4" s="83" t="s">
        <v>196</v>
      </c>
      <c r="E4" s="16"/>
    </row>
    <row r="6" spans="2:60" ht="26.25" customHeight="1">
      <c r="B6" s="117" t="s">
        <v>68</v>
      </c>
      <c r="C6" s="118"/>
      <c r="D6" s="118"/>
      <c r="E6" s="118"/>
      <c r="F6" s="118"/>
      <c r="G6" s="118"/>
      <c r="H6" s="118"/>
      <c r="I6" s="118"/>
      <c r="J6" s="118"/>
      <c r="K6" s="118"/>
      <c r="L6" s="119"/>
    </row>
    <row r="7" spans="2:60" ht="26.25" customHeight="1">
      <c r="B7" s="117" t="s">
        <v>95</v>
      </c>
      <c r="C7" s="118"/>
      <c r="D7" s="118"/>
      <c r="E7" s="118"/>
      <c r="F7" s="118"/>
      <c r="G7" s="118"/>
      <c r="H7" s="118"/>
      <c r="I7" s="118"/>
      <c r="J7" s="118"/>
      <c r="K7" s="118"/>
      <c r="L7" s="119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186</v>
      </c>
      <c r="H8" s="28" t="s">
        <v>187</v>
      </c>
      <c r="I8" s="28" t="s">
        <v>56</v>
      </c>
      <c r="J8" s="28" t="s">
        <v>73</v>
      </c>
      <c r="K8" s="28" t="s">
        <v>57</v>
      </c>
      <c r="L8" s="28" t="s">
        <v>182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183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0.6</v>
      </c>
      <c r="H11" s="7"/>
      <c r="I11" s="75">
        <v>6.7665399999999998E-5</v>
      </c>
      <c r="J11" s="25"/>
      <c r="K11" s="76">
        <v>1</v>
      </c>
      <c r="L11" s="76">
        <v>0</v>
      </c>
      <c r="BC11" s="16"/>
      <c r="BD11" s="19"/>
      <c r="BE11" s="16"/>
      <c r="BG11" s="16"/>
    </row>
    <row r="12" spans="2:60">
      <c r="B12" s="79" t="s">
        <v>202</v>
      </c>
      <c r="D12" s="16"/>
      <c r="E12" s="16"/>
      <c r="G12" s="81">
        <v>0.57999999999999996</v>
      </c>
      <c r="I12" s="81">
        <v>4.9960000000000003E-5</v>
      </c>
      <c r="K12" s="80">
        <v>0.73829999999999996</v>
      </c>
      <c r="L12" s="80">
        <v>0</v>
      </c>
    </row>
    <row r="13" spans="2:60">
      <c r="B13" s="79" t="s">
        <v>1865</v>
      </c>
      <c r="D13" s="16"/>
      <c r="E13" s="16"/>
      <c r="G13" s="81">
        <v>0.57999999999999996</v>
      </c>
      <c r="I13" s="81">
        <v>4.9960000000000003E-5</v>
      </c>
      <c r="K13" s="80">
        <v>0.73829999999999996</v>
      </c>
      <c r="L13" s="80">
        <v>0</v>
      </c>
    </row>
    <row r="14" spans="2:60">
      <c r="B14" t="s">
        <v>1866</v>
      </c>
      <c r="C14" t="s">
        <v>1867</v>
      </c>
      <c r="D14" t="s">
        <v>100</v>
      </c>
      <c r="E14" t="s">
        <v>342</v>
      </c>
      <c r="F14" t="s">
        <v>102</v>
      </c>
      <c r="G14" s="77">
        <v>0.46</v>
      </c>
      <c r="H14" s="77">
        <v>8.1999999999999993</v>
      </c>
      <c r="I14" s="77">
        <v>3.7719999999999998E-5</v>
      </c>
      <c r="J14" s="78">
        <v>0</v>
      </c>
      <c r="K14" s="78">
        <v>0.55740000000000001</v>
      </c>
      <c r="L14" s="78">
        <v>0</v>
      </c>
    </row>
    <row r="15" spans="2:60">
      <c r="B15" t="s">
        <v>1868</v>
      </c>
      <c r="C15" t="s">
        <v>1869</v>
      </c>
      <c r="D15" t="s">
        <v>100</v>
      </c>
      <c r="E15" t="s">
        <v>129</v>
      </c>
      <c r="F15" t="s">
        <v>102</v>
      </c>
      <c r="G15" s="77">
        <v>0.12</v>
      </c>
      <c r="H15" s="77">
        <v>10.199999999999999</v>
      </c>
      <c r="I15" s="77">
        <v>1.224E-5</v>
      </c>
      <c r="J15" s="78">
        <v>0</v>
      </c>
      <c r="K15" s="78">
        <v>0.18090000000000001</v>
      </c>
      <c r="L15" s="78">
        <v>0</v>
      </c>
    </row>
    <row r="16" spans="2:60">
      <c r="B16" s="79" t="s">
        <v>220</v>
      </c>
      <c r="D16" s="16"/>
      <c r="E16" s="16"/>
      <c r="G16" s="81">
        <v>0.02</v>
      </c>
      <c r="I16" s="81">
        <v>1.7705400000000002E-5</v>
      </c>
      <c r="K16" s="80">
        <v>0.26169999999999999</v>
      </c>
      <c r="L16" s="80">
        <v>0</v>
      </c>
    </row>
    <row r="17" spans="2:12">
      <c r="B17" s="79" t="s">
        <v>1870</v>
      </c>
      <c r="D17" s="16"/>
      <c r="E17" s="16"/>
      <c r="G17" s="81">
        <v>0.02</v>
      </c>
      <c r="I17" s="81">
        <v>1.7705400000000002E-5</v>
      </c>
      <c r="K17" s="80">
        <v>0.26169999999999999</v>
      </c>
      <c r="L17" s="80">
        <v>0</v>
      </c>
    </row>
    <row r="18" spans="2:12">
      <c r="B18" t="s">
        <v>1871</v>
      </c>
      <c r="C18" t="s">
        <v>1872</v>
      </c>
      <c r="D18" t="s">
        <v>1606</v>
      </c>
      <c r="E18" t="s">
        <v>988</v>
      </c>
      <c r="F18" t="s">
        <v>106</v>
      </c>
      <c r="G18" s="77">
        <v>0.02</v>
      </c>
      <c r="H18" s="77">
        <v>23</v>
      </c>
      <c r="I18" s="77">
        <v>1.7705400000000002E-5</v>
      </c>
      <c r="J18" s="78">
        <v>0</v>
      </c>
      <c r="K18" s="78">
        <v>0.26169999999999999</v>
      </c>
      <c r="L18" s="78">
        <v>0</v>
      </c>
    </row>
    <row r="19" spans="2:12">
      <c r="B19" t="s">
        <v>222</v>
      </c>
      <c r="D19" s="16"/>
      <c r="E19" s="16"/>
    </row>
    <row r="20" spans="2:12">
      <c r="B20" t="s">
        <v>316</v>
      </c>
      <c r="D20" s="16"/>
      <c r="E20" s="16"/>
    </row>
    <row r="21" spans="2:12">
      <c r="B21" t="s">
        <v>317</v>
      </c>
      <c r="D21" s="16"/>
      <c r="E21" s="16"/>
    </row>
    <row r="22" spans="2:12">
      <c r="B22" t="s">
        <v>318</v>
      </c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אופיר שנקר</cp:lastModifiedBy>
  <dcterms:created xsi:type="dcterms:W3CDTF">2015-11-10T09:34:27Z</dcterms:created>
  <dcterms:modified xsi:type="dcterms:W3CDTF">2023-12-04T08:28:36Z</dcterms:modified>
</cp:coreProperties>
</file>