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7-9.2023\רשימות נכסים- 30.9.23\רשימות נכסים- שידור שני- 30.9.23\"/>
    </mc:Choice>
  </mc:AlternateContent>
  <xr:revisionPtr revIDLastSave="0" documentId="13_ncr:1_{E6458518-E49C-44B1-AE86-29F7A1D003B5}" xr6:coauthVersionLast="47" xr6:coauthVersionMax="47" xr10:uidLastSave="{00000000-0000-0000-0000-000000000000}"/>
  <bookViews>
    <workbookView xWindow="-120" yWindow="-120" windowWidth="29040" windowHeight="15840" tabRatio="798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19" hidden="1">'לא סחיר - חוזים עתידיים'!$A$8:$AW$387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3" i="5" l="1"/>
  <c r="Q13" i="5"/>
  <c r="R12" i="5"/>
  <c r="O13" i="5"/>
  <c r="R161" i="5"/>
  <c r="Q161" i="5"/>
  <c r="Q12" i="5" s="1"/>
  <c r="Q11" i="5" s="1"/>
  <c r="O161" i="5"/>
  <c r="C26" i="1"/>
  <c r="P23" i="15"/>
  <c r="N23" i="15"/>
  <c r="R11" i="5" l="1"/>
  <c r="T161" i="5"/>
  <c r="O12" i="5"/>
  <c r="O11" i="5" s="1"/>
  <c r="T15" i="5" l="1"/>
  <c r="T18" i="5"/>
  <c r="T21" i="5"/>
  <c r="T24" i="5"/>
  <c r="T27" i="5"/>
  <c r="T30" i="5"/>
  <c r="T33" i="5"/>
  <c r="T36" i="5"/>
  <c r="T39" i="5"/>
  <c r="T42" i="5"/>
  <c r="T45" i="5"/>
  <c r="T48" i="5"/>
  <c r="T51" i="5"/>
  <c r="T54" i="5"/>
  <c r="T57" i="5"/>
  <c r="T60" i="5"/>
  <c r="T63" i="5"/>
  <c r="T66" i="5"/>
  <c r="T69" i="5"/>
  <c r="T72" i="5"/>
  <c r="T75" i="5"/>
  <c r="T78" i="5"/>
  <c r="T81" i="5"/>
  <c r="T84" i="5"/>
  <c r="T87" i="5"/>
  <c r="T90" i="5"/>
  <c r="T93" i="5"/>
  <c r="T96" i="5"/>
  <c r="T99" i="5"/>
  <c r="T102" i="5"/>
  <c r="T105" i="5"/>
  <c r="T108" i="5"/>
  <c r="T111" i="5"/>
  <c r="T114" i="5"/>
  <c r="T117" i="5"/>
  <c r="T120" i="5"/>
  <c r="T123" i="5"/>
  <c r="T126" i="5"/>
  <c r="T129" i="5"/>
  <c r="T132" i="5"/>
  <c r="T135" i="5"/>
  <c r="T138" i="5"/>
  <c r="T141" i="5"/>
  <c r="T144" i="5"/>
  <c r="T147" i="5"/>
  <c r="T150" i="5"/>
  <c r="T153" i="5"/>
  <c r="T156" i="5"/>
  <c r="T159" i="5"/>
  <c r="T162" i="5"/>
  <c r="T165" i="5"/>
  <c r="T168" i="5"/>
  <c r="T171" i="5"/>
  <c r="T174" i="5"/>
  <c r="T177" i="5"/>
  <c r="T180" i="5"/>
  <c r="T183" i="5"/>
  <c r="T186" i="5"/>
  <c r="T189" i="5"/>
  <c r="T192" i="5"/>
  <c r="T195" i="5"/>
  <c r="T198" i="5"/>
  <c r="T201" i="5"/>
  <c r="T204" i="5"/>
  <c r="T207" i="5"/>
  <c r="T210" i="5"/>
  <c r="T213" i="5"/>
  <c r="T216" i="5"/>
  <c r="T219" i="5"/>
  <c r="T222" i="5"/>
  <c r="T225" i="5"/>
  <c r="T228" i="5"/>
  <c r="T231" i="5"/>
  <c r="T234" i="5"/>
  <c r="T237" i="5"/>
  <c r="T240" i="5"/>
  <c r="T243" i="5"/>
  <c r="T246" i="5"/>
  <c r="T249" i="5"/>
  <c r="T252" i="5"/>
  <c r="T255" i="5"/>
  <c r="T258" i="5"/>
  <c r="T261" i="5"/>
  <c r="T264" i="5"/>
  <c r="T16" i="5"/>
  <c r="T23" i="5"/>
  <c r="T34" i="5"/>
  <c r="T41" i="5"/>
  <c r="T52" i="5"/>
  <c r="T59" i="5"/>
  <c r="T70" i="5"/>
  <c r="T77" i="5"/>
  <c r="T88" i="5"/>
  <c r="T95" i="5"/>
  <c r="T106" i="5"/>
  <c r="T113" i="5"/>
  <c r="T124" i="5"/>
  <c r="T131" i="5"/>
  <c r="T142" i="5"/>
  <c r="T149" i="5"/>
  <c r="T160" i="5"/>
  <c r="T167" i="5"/>
  <c r="T178" i="5"/>
  <c r="T185" i="5"/>
  <c r="T196" i="5"/>
  <c r="T203" i="5"/>
  <c r="T214" i="5"/>
  <c r="T221" i="5"/>
  <c r="T232" i="5"/>
  <c r="T239" i="5"/>
  <c r="T250" i="5"/>
  <c r="T257" i="5"/>
  <c r="T20" i="5"/>
  <c r="T31" i="5"/>
  <c r="T38" i="5"/>
  <c r="T49" i="5"/>
  <c r="T56" i="5"/>
  <c r="T67" i="5"/>
  <c r="T74" i="5"/>
  <c r="T85" i="5"/>
  <c r="T92" i="5"/>
  <c r="T103" i="5"/>
  <c r="T110" i="5"/>
  <c r="T121" i="5"/>
  <c r="T128" i="5"/>
  <c r="T139" i="5"/>
  <c r="T146" i="5"/>
  <c r="T157" i="5"/>
  <c r="T164" i="5"/>
  <c r="T175" i="5"/>
  <c r="T182" i="5"/>
  <c r="T193" i="5"/>
  <c r="T200" i="5"/>
  <c r="T211" i="5"/>
  <c r="T218" i="5"/>
  <c r="T229" i="5"/>
  <c r="T236" i="5"/>
  <c r="T247" i="5"/>
  <c r="T254" i="5"/>
  <c r="T265" i="5"/>
  <c r="T268" i="5"/>
  <c r="T271" i="5"/>
  <c r="T274" i="5"/>
  <c r="T277" i="5"/>
  <c r="T280" i="5"/>
  <c r="T283" i="5"/>
  <c r="T286" i="5"/>
  <c r="T289" i="5"/>
  <c r="T292" i="5"/>
  <c r="T295" i="5"/>
  <c r="T298" i="5"/>
  <c r="T301" i="5"/>
  <c r="T304" i="5"/>
  <c r="T307" i="5"/>
  <c r="T29" i="5"/>
  <c r="T35" i="5"/>
  <c r="T40" i="5"/>
  <c r="T46" i="5"/>
  <c r="T83" i="5"/>
  <c r="T89" i="5"/>
  <c r="T94" i="5"/>
  <c r="T100" i="5"/>
  <c r="T137" i="5"/>
  <c r="T143" i="5"/>
  <c r="T148" i="5"/>
  <c r="T154" i="5"/>
  <c r="T191" i="5"/>
  <c r="T197" i="5"/>
  <c r="T202" i="5"/>
  <c r="T208" i="5"/>
  <c r="T245" i="5"/>
  <c r="T251" i="5"/>
  <c r="T256" i="5"/>
  <c r="T262" i="5"/>
  <c r="T311" i="5"/>
  <c r="T314" i="5"/>
  <c r="T317" i="5"/>
  <c r="T320" i="5"/>
  <c r="T323" i="5"/>
  <c r="T326" i="5"/>
  <c r="T329" i="5"/>
  <c r="T332" i="5"/>
  <c r="T335" i="5"/>
  <c r="T338" i="5"/>
  <c r="U11" i="5"/>
  <c r="T112" i="5"/>
  <c r="T155" i="5"/>
  <c r="T166" i="5"/>
  <c r="T172" i="5"/>
  <c r="T209" i="5"/>
  <c r="T220" i="5"/>
  <c r="T263" i="5"/>
  <c r="T312" i="5"/>
  <c r="T321" i="5"/>
  <c r="T327" i="5"/>
  <c r="T336" i="5"/>
  <c r="T37" i="5"/>
  <c r="T86" i="5"/>
  <c r="T97" i="5"/>
  <c r="T140" i="5"/>
  <c r="T188" i="5"/>
  <c r="T199" i="5"/>
  <c r="T248" i="5"/>
  <c r="T259" i="5"/>
  <c r="T273" i="5"/>
  <c r="T282" i="5"/>
  <c r="T296" i="5"/>
  <c r="T309" i="5"/>
  <c r="T17" i="5"/>
  <c r="T28" i="5"/>
  <c r="T65" i="5"/>
  <c r="T76" i="5"/>
  <c r="T82" i="5"/>
  <c r="T125" i="5"/>
  <c r="T136" i="5"/>
  <c r="T179" i="5"/>
  <c r="T190" i="5"/>
  <c r="T233" i="5"/>
  <c r="T14" i="5"/>
  <c r="T19" i="5"/>
  <c r="T25" i="5"/>
  <c r="T62" i="5"/>
  <c r="T68" i="5"/>
  <c r="T73" i="5"/>
  <c r="T79" i="5"/>
  <c r="T116" i="5"/>
  <c r="T122" i="5"/>
  <c r="T127" i="5"/>
  <c r="T133" i="5"/>
  <c r="T170" i="5"/>
  <c r="T176" i="5"/>
  <c r="T181" i="5"/>
  <c r="T187" i="5"/>
  <c r="T224" i="5"/>
  <c r="T230" i="5"/>
  <c r="T235" i="5"/>
  <c r="T241" i="5"/>
  <c r="T267" i="5"/>
  <c r="T272" i="5"/>
  <c r="T276" i="5"/>
  <c r="T281" i="5"/>
  <c r="T285" i="5"/>
  <c r="T290" i="5"/>
  <c r="T294" i="5"/>
  <c r="T299" i="5"/>
  <c r="T303" i="5"/>
  <c r="T308" i="5"/>
  <c r="T11" i="5"/>
  <c r="C15" i="1"/>
  <c r="C42" i="1" s="1"/>
  <c r="T47" i="5"/>
  <c r="T53" i="5"/>
  <c r="T58" i="5"/>
  <c r="T64" i="5"/>
  <c r="T101" i="5"/>
  <c r="T107" i="5"/>
  <c r="T118" i="5"/>
  <c r="T215" i="5"/>
  <c r="T226" i="5"/>
  <c r="T315" i="5"/>
  <c r="T318" i="5"/>
  <c r="T324" i="5"/>
  <c r="T330" i="5"/>
  <c r="T333" i="5"/>
  <c r="T339" i="5"/>
  <c r="T26" i="5"/>
  <c r="T32" i="5"/>
  <c r="T43" i="5"/>
  <c r="T80" i="5"/>
  <c r="T91" i="5"/>
  <c r="T134" i="5"/>
  <c r="T145" i="5"/>
  <c r="T151" i="5"/>
  <c r="T194" i="5"/>
  <c r="T205" i="5"/>
  <c r="T242" i="5"/>
  <c r="T253" i="5"/>
  <c r="T269" i="5"/>
  <c r="T278" i="5"/>
  <c r="T287" i="5"/>
  <c r="T291" i="5"/>
  <c r="T300" i="5"/>
  <c r="T305" i="5"/>
  <c r="T22" i="5"/>
  <c r="T71" i="5"/>
  <c r="T119" i="5"/>
  <c r="T130" i="5"/>
  <c r="T173" i="5"/>
  <c r="T184" i="5"/>
  <c r="T227" i="5"/>
  <c r="T50" i="5"/>
  <c r="T115" i="5"/>
  <c r="T212" i="5"/>
  <c r="T270" i="5"/>
  <c r="T284" i="5"/>
  <c r="T297" i="5"/>
  <c r="T288" i="5"/>
  <c r="T163" i="5"/>
  <c r="T316" i="5"/>
  <c r="T334" i="5"/>
  <c r="T169" i="5"/>
  <c r="T266" i="5"/>
  <c r="T293" i="5"/>
  <c r="T44" i="5"/>
  <c r="T206" i="5"/>
  <c r="T310" i="5"/>
  <c r="T328" i="5"/>
  <c r="T55" i="5"/>
  <c r="T152" i="5"/>
  <c r="T217" i="5"/>
  <c r="T244" i="5"/>
  <c r="T313" i="5"/>
  <c r="T322" i="5"/>
  <c r="T331" i="5"/>
  <c r="T340" i="5"/>
  <c r="T61" i="5"/>
  <c r="T158" i="5"/>
  <c r="T223" i="5"/>
  <c r="T260" i="5"/>
  <c r="T275" i="5"/>
  <c r="T302" i="5"/>
  <c r="T98" i="5"/>
  <c r="T325" i="5"/>
  <c r="T104" i="5"/>
  <c r="T279" i="5"/>
  <c r="T306" i="5"/>
  <c r="T109" i="5"/>
  <c r="T238" i="5"/>
  <c r="T319" i="5"/>
  <c r="T337" i="5"/>
  <c r="T13" i="5"/>
  <c r="T12" i="5"/>
  <c r="U19" i="5" l="1"/>
  <c r="U26" i="5"/>
  <c r="U30" i="5"/>
  <c r="U37" i="5"/>
  <c r="U44" i="5"/>
  <c r="U48" i="5"/>
  <c r="U55" i="5"/>
  <c r="U62" i="5"/>
  <c r="U66" i="5"/>
  <c r="U73" i="5"/>
  <c r="U80" i="5"/>
  <c r="U84" i="5"/>
  <c r="U91" i="5"/>
  <c r="U98" i="5"/>
  <c r="U102" i="5"/>
  <c r="U109" i="5"/>
  <c r="U116" i="5"/>
  <c r="U120" i="5"/>
  <c r="U127" i="5"/>
  <c r="U134" i="5"/>
  <c r="U138" i="5"/>
  <c r="U145" i="5"/>
  <c r="U152" i="5"/>
  <c r="U156" i="5"/>
  <c r="U163" i="5"/>
  <c r="U170" i="5"/>
  <c r="U174" i="5"/>
  <c r="U181" i="5"/>
  <c r="U188" i="5"/>
  <c r="U192" i="5"/>
  <c r="U199" i="5"/>
  <c r="U206" i="5"/>
  <c r="U210" i="5"/>
  <c r="U217" i="5"/>
  <c r="U224" i="5"/>
  <c r="U228" i="5"/>
  <c r="U235" i="5"/>
  <c r="U242" i="5"/>
  <c r="U246" i="5"/>
  <c r="U253" i="5"/>
  <c r="U260" i="5"/>
  <c r="U264" i="5"/>
  <c r="U267" i="5"/>
  <c r="U270" i="5"/>
  <c r="U273" i="5"/>
  <c r="U276" i="5"/>
  <c r="U279" i="5"/>
  <c r="U282" i="5"/>
  <c r="U285" i="5"/>
  <c r="U288" i="5"/>
  <c r="U291" i="5"/>
  <c r="U294" i="5"/>
  <c r="U297" i="5"/>
  <c r="U300" i="5"/>
  <c r="U303" i="5"/>
  <c r="U306" i="5"/>
  <c r="U309" i="5"/>
  <c r="U16" i="5"/>
  <c r="U23" i="5"/>
  <c r="U27" i="5"/>
  <c r="U34" i="5"/>
  <c r="U41" i="5"/>
  <c r="U45" i="5"/>
  <c r="U52" i="5"/>
  <c r="U59" i="5"/>
  <c r="U63" i="5"/>
  <c r="U70" i="5"/>
  <c r="U77" i="5"/>
  <c r="U81" i="5"/>
  <c r="U88" i="5"/>
  <c r="U95" i="5"/>
  <c r="U99" i="5"/>
  <c r="U106" i="5"/>
  <c r="U113" i="5"/>
  <c r="U117" i="5"/>
  <c r="U124" i="5"/>
  <c r="U131" i="5"/>
  <c r="U135" i="5"/>
  <c r="U142" i="5"/>
  <c r="U149" i="5"/>
  <c r="U153" i="5"/>
  <c r="U160" i="5"/>
  <c r="U167" i="5"/>
  <c r="U171" i="5"/>
  <c r="U178" i="5"/>
  <c r="U185" i="5"/>
  <c r="U189" i="5"/>
  <c r="U196" i="5"/>
  <c r="U203" i="5"/>
  <c r="U207" i="5"/>
  <c r="U214" i="5"/>
  <c r="U221" i="5"/>
  <c r="U225" i="5"/>
  <c r="U232" i="5"/>
  <c r="U239" i="5"/>
  <c r="U243" i="5"/>
  <c r="U250" i="5"/>
  <c r="U257" i="5"/>
  <c r="U261" i="5"/>
  <c r="U18" i="5"/>
  <c r="U24" i="5"/>
  <c r="U50" i="5"/>
  <c r="U56" i="5"/>
  <c r="U61" i="5"/>
  <c r="U67" i="5"/>
  <c r="U72" i="5"/>
  <c r="U78" i="5"/>
  <c r="U104" i="5"/>
  <c r="U110" i="5"/>
  <c r="U115" i="5"/>
  <c r="U121" i="5"/>
  <c r="U126" i="5"/>
  <c r="U132" i="5"/>
  <c r="U158" i="5"/>
  <c r="U164" i="5"/>
  <c r="U169" i="5"/>
  <c r="U175" i="5"/>
  <c r="U180" i="5"/>
  <c r="U186" i="5"/>
  <c r="U212" i="5"/>
  <c r="U218" i="5"/>
  <c r="U223" i="5"/>
  <c r="U229" i="5"/>
  <c r="U234" i="5"/>
  <c r="U240" i="5"/>
  <c r="U266" i="5"/>
  <c r="U271" i="5"/>
  <c r="U275" i="5"/>
  <c r="U280" i="5"/>
  <c r="U284" i="5"/>
  <c r="U289" i="5"/>
  <c r="U293" i="5"/>
  <c r="U298" i="5"/>
  <c r="U302" i="5"/>
  <c r="U307" i="5"/>
  <c r="U20" i="5"/>
  <c r="U96" i="5"/>
  <c r="U128" i="5"/>
  <c r="U139" i="5"/>
  <c r="U144" i="5"/>
  <c r="U176" i="5"/>
  <c r="U187" i="5"/>
  <c r="U198" i="5"/>
  <c r="U230" i="5"/>
  <c r="U236" i="5"/>
  <c r="U247" i="5"/>
  <c r="U252" i="5"/>
  <c r="U272" i="5"/>
  <c r="U281" i="5"/>
  <c r="U290" i="5"/>
  <c r="U304" i="5"/>
  <c r="U21" i="5"/>
  <c r="U47" i="5"/>
  <c r="U58" i="5"/>
  <c r="U75" i="5"/>
  <c r="U107" i="5"/>
  <c r="U118" i="5"/>
  <c r="U129" i="5"/>
  <c r="U155" i="5"/>
  <c r="U172" i="5"/>
  <c r="U209" i="5"/>
  <c r="U220" i="5"/>
  <c r="U231" i="5"/>
  <c r="U318" i="5"/>
  <c r="U324" i="5"/>
  <c r="U336" i="5"/>
  <c r="U38" i="5"/>
  <c r="U49" i="5"/>
  <c r="U54" i="5"/>
  <c r="U92" i="5"/>
  <c r="U103" i="5"/>
  <c r="U114" i="5"/>
  <c r="U146" i="5"/>
  <c r="U157" i="5"/>
  <c r="U168" i="5"/>
  <c r="U200" i="5"/>
  <c r="U211" i="5"/>
  <c r="U222" i="5"/>
  <c r="U29" i="5"/>
  <c r="U35" i="5"/>
  <c r="U40" i="5"/>
  <c r="U46" i="5"/>
  <c r="U51" i="5"/>
  <c r="U57" i="5"/>
  <c r="U83" i="5"/>
  <c r="U89" i="5"/>
  <c r="U94" i="5"/>
  <c r="U100" i="5"/>
  <c r="U105" i="5"/>
  <c r="U111" i="5"/>
  <c r="U137" i="5"/>
  <c r="U143" i="5"/>
  <c r="U148" i="5"/>
  <c r="U154" i="5"/>
  <c r="U159" i="5"/>
  <c r="U165" i="5"/>
  <c r="U191" i="5"/>
  <c r="U197" i="5"/>
  <c r="U202" i="5"/>
  <c r="U208" i="5"/>
  <c r="U213" i="5"/>
  <c r="U219" i="5"/>
  <c r="U245" i="5"/>
  <c r="U251" i="5"/>
  <c r="U256" i="5"/>
  <c r="U262" i="5"/>
  <c r="U311" i="5"/>
  <c r="U314" i="5"/>
  <c r="U317" i="5"/>
  <c r="U320" i="5"/>
  <c r="U323" i="5"/>
  <c r="U326" i="5"/>
  <c r="U329" i="5"/>
  <c r="U332" i="5"/>
  <c r="U335" i="5"/>
  <c r="U338" i="5"/>
  <c r="U14" i="5"/>
  <c r="U25" i="5"/>
  <c r="U31" i="5"/>
  <c r="U36" i="5"/>
  <c r="U42" i="5"/>
  <c r="U68" i="5"/>
  <c r="U74" i="5"/>
  <c r="U79" i="5"/>
  <c r="U85" i="5"/>
  <c r="U90" i="5"/>
  <c r="U122" i="5"/>
  <c r="U133" i="5"/>
  <c r="U150" i="5"/>
  <c r="U182" i="5"/>
  <c r="U193" i="5"/>
  <c r="U204" i="5"/>
  <c r="U241" i="5"/>
  <c r="U258" i="5"/>
  <c r="U268" i="5"/>
  <c r="U277" i="5"/>
  <c r="U286" i="5"/>
  <c r="U295" i="5"/>
  <c r="U299" i="5"/>
  <c r="U308" i="5"/>
  <c r="U15" i="5"/>
  <c r="U53" i="5"/>
  <c r="U64" i="5"/>
  <c r="U69" i="5"/>
  <c r="U101" i="5"/>
  <c r="U112" i="5"/>
  <c r="U123" i="5"/>
  <c r="U166" i="5"/>
  <c r="U177" i="5"/>
  <c r="U183" i="5"/>
  <c r="U215" i="5"/>
  <c r="U226" i="5"/>
  <c r="U237" i="5"/>
  <c r="U263" i="5"/>
  <c r="U312" i="5"/>
  <c r="U315" i="5"/>
  <c r="U321" i="5"/>
  <c r="U327" i="5"/>
  <c r="U330" i="5"/>
  <c r="U333" i="5"/>
  <c r="U339" i="5"/>
  <c r="U32" i="5"/>
  <c r="U43" i="5"/>
  <c r="U60" i="5"/>
  <c r="U86" i="5"/>
  <c r="U97" i="5"/>
  <c r="U108" i="5"/>
  <c r="U140" i="5"/>
  <c r="U151" i="5"/>
  <c r="U162" i="5"/>
  <c r="U194" i="5"/>
  <c r="U205" i="5"/>
  <c r="U216" i="5"/>
  <c r="U17" i="5"/>
  <c r="U82" i="5"/>
  <c r="U147" i="5"/>
  <c r="U179" i="5"/>
  <c r="U238" i="5"/>
  <c r="U255" i="5"/>
  <c r="U310" i="5"/>
  <c r="U319" i="5"/>
  <c r="U328" i="5"/>
  <c r="U337" i="5"/>
  <c r="U28" i="5"/>
  <c r="U244" i="5"/>
  <c r="U322" i="5"/>
  <c r="U65" i="5"/>
  <c r="U248" i="5"/>
  <c r="U278" i="5"/>
  <c r="U39" i="5"/>
  <c r="U71" i="5"/>
  <c r="U136" i="5"/>
  <c r="U233" i="5"/>
  <c r="U316" i="5"/>
  <c r="U334" i="5"/>
  <c r="U76" i="5"/>
  <c r="U141" i="5"/>
  <c r="U173" i="5"/>
  <c r="U254" i="5"/>
  <c r="U283" i="5"/>
  <c r="U22" i="5"/>
  <c r="U87" i="5"/>
  <c r="U119" i="5"/>
  <c r="U184" i="5"/>
  <c r="U259" i="5"/>
  <c r="U274" i="5"/>
  <c r="U287" i="5"/>
  <c r="U301" i="5"/>
  <c r="U93" i="5"/>
  <c r="U125" i="5"/>
  <c r="U190" i="5"/>
  <c r="U313" i="5"/>
  <c r="U331" i="5"/>
  <c r="U340" i="5"/>
  <c r="U33" i="5"/>
  <c r="U130" i="5"/>
  <c r="U195" i="5"/>
  <c r="U227" i="5"/>
  <c r="U265" i="5"/>
  <c r="U292" i="5"/>
  <c r="U305" i="5"/>
  <c r="U201" i="5"/>
  <c r="U249" i="5"/>
  <c r="U325" i="5"/>
  <c r="U269" i="5"/>
  <c r="U296" i="5"/>
  <c r="S32" i="15"/>
  <c r="U12" i="5"/>
  <c r="U13" i="5"/>
  <c r="U161" i="5"/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3" i="15"/>
  <c r="S34" i="15"/>
  <c r="S35" i="15"/>
  <c r="S36" i="15"/>
  <c r="S37" i="15"/>
  <c r="S38" i="15"/>
  <c r="S39" i="15"/>
  <c r="S40" i="15"/>
  <c r="S41" i="15"/>
  <c r="S42" i="15"/>
  <c r="N13" i="15"/>
  <c r="P13" i="15"/>
  <c r="S13" i="15" s="1"/>
  <c r="N12" i="15" l="1"/>
  <c r="N11" i="15" s="1"/>
  <c r="P12" i="15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58" i="20"/>
  <c r="K59" i="20"/>
  <c r="K60" i="20"/>
  <c r="K61" i="20"/>
  <c r="K62" i="20"/>
  <c r="K63" i="20"/>
  <c r="K64" i="20"/>
  <c r="K65" i="20"/>
  <c r="K66" i="20"/>
  <c r="K67" i="20"/>
  <c r="K68" i="20"/>
  <c r="K69" i="20"/>
  <c r="K70" i="20"/>
  <c r="K71" i="20"/>
  <c r="K72" i="20"/>
  <c r="K73" i="20"/>
  <c r="K74" i="20"/>
  <c r="K75" i="20"/>
  <c r="K76" i="20"/>
  <c r="K77" i="20"/>
  <c r="K78" i="20"/>
  <c r="K79" i="20"/>
  <c r="K80" i="20"/>
  <c r="K81" i="20"/>
  <c r="K82" i="20"/>
  <c r="K83" i="20"/>
  <c r="K84" i="20"/>
  <c r="K85" i="20"/>
  <c r="K86" i="20"/>
  <c r="K87" i="20"/>
  <c r="K88" i="20"/>
  <c r="K89" i="20"/>
  <c r="K90" i="20"/>
  <c r="K91" i="20"/>
  <c r="K92" i="20"/>
  <c r="K93" i="20"/>
  <c r="K94" i="20"/>
  <c r="K95" i="20"/>
  <c r="K96" i="20"/>
  <c r="K97" i="20"/>
  <c r="K98" i="20"/>
  <c r="K99" i="20"/>
  <c r="K100" i="20"/>
  <c r="K101" i="20"/>
  <c r="K102" i="20"/>
  <c r="K103" i="20"/>
  <c r="K104" i="20"/>
  <c r="K105" i="20"/>
  <c r="K106" i="20"/>
  <c r="K107" i="20"/>
  <c r="K108" i="20"/>
  <c r="K109" i="20"/>
  <c r="K110" i="20"/>
  <c r="K111" i="20"/>
  <c r="K112" i="20"/>
  <c r="K113" i="20"/>
  <c r="K114" i="20"/>
  <c r="K115" i="20"/>
  <c r="K116" i="20"/>
  <c r="K117" i="20"/>
  <c r="K118" i="20"/>
  <c r="K119" i="20"/>
  <c r="K120" i="20"/>
  <c r="K121" i="20"/>
  <c r="K122" i="20"/>
  <c r="K123" i="20"/>
  <c r="K124" i="20"/>
  <c r="K125" i="20"/>
  <c r="K126" i="20"/>
  <c r="K127" i="20"/>
  <c r="K128" i="20"/>
  <c r="K129" i="20"/>
  <c r="K130" i="20"/>
  <c r="K131" i="20"/>
  <c r="K132" i="20"/>
  <c r="K133" i="20"/>
  <c r="K134" i="20"/>
  <c r="K135" i="20"/>
  <c r="K136" i="20"/>
  <c r="K137" i="20"/>
  <c r="K138" i="20"/>
  <c r="K139" i="20"/>
  <c r="K140" i="20"/>
  <c r="K141" i="20"/>
  <c r="K142" i="20"/>
  <c r="K143" i="20"/>
  <c r="K144" i="20"/>
  <c r="K145" i="20"/>
  <c r="K146" i="20"/>
  <c r="K147" i="20"/>
  <c r="K148" i="20"/>
  <c r="K149" i="20"/>
  <c r="K150" i="20"/>
  <c r="K151" i="20"/>
  <c r="K152" i="20"/>
  <c r="K153" i="20"/>
  <c r="K154" i="20"/>
  <c r="K155" i="20"/>
  <c r="K156" i="20"/>
  <c r="K157" i="20"/>
  <c r="K158" i="20"/>
  <c r="K159" i="20"/>
  <c r="K160" i="20"/>
  <c r="K161" i="20"/>
  <c r="K162" i="20"/>
  <c r="K163" i="20"/>
  <c r="K164" i="20"/>
  <c r="K165" i="20"/>
  <c r="K166" i="20"/>
  <c r="K167" i="20"/>
  <c r="K168" i="20"/>
  <c r="K169" i="20"/>
  <c r="K170" i="20"/>
  <c r="K171" i="20"/>
  <c r="K172" i="20"/>
  <c r="K173" i="20"/>
  <c r="K174" i="20"/>
  <c r="K175" i="20"/>
  <c r="K176" i="20"/>
  <c r="K177" i="20"/>
  <c r="K178" i="20"/>
  <c r="K179" i="20"/>
  <c r="K180" i="20"/>
  <c r="K181" i="20"/>
  <c r="K182" i="20"/>
  <c r="K183" i="20"/>
  <c r="K184" i="20"/>
  <c r="K185" i="20"/>
  <c r="K186" i="20"/>
  <c r="K187" i="20"/>
  <c r="K188" i="20"/>
  <c r="K189" i="20"/>
  <c r="K190" i="20"/>
  <c r="K191" i="20"/>
  <c r="K192" i="20"/>
  <c r="K193" i="20"/>
  <c r="K194" i="20"/>
  <c r="K195" i="20"/>
  <c r="K196" i="20"/>
  <c r="K197" i="20"/>
  <c r="K198" i="20"/>
  <c r="K199" i="20"/>
  <c r="K200" i="20"/>
  <c r="K201" i="20"/>
  <c r="K202" i="20"/>
  <c r="K203" i="20"/>
  <c r="K204" i="20"/>
  <c r="K205" i="20"/>
  <c r="K206" i="20"/>
  <c r="K207" i="20"/>
  <c r="K208" i="20"/>
  <c r="K209" i="20"/>
  <c r="K210" i="20"/>
  <c r="K211" i="20"/>
  <c r="K212" i="20"/>
  <c r="K213" i="20"/>
  <c r="K214" i="20"/>
  <c r="K215" i="20"/>
  <c r="K216" i="20"/>
  <c r="K217" i="20"/>
  <c r="K218" i="20"/>
  <c r="K219" i="20"/>
  <c r="K220" i="20"/>
  <c r="K221" i="20"/>
  <c r="K222" i="20"/>
  <c r="K223" i="20"/>
  <c r="K224" i="20"/>
  <c r="K225" i="20"/>
  <c r="K226" i="20"/>
  <c r="K227" i="20"/>
  <c r="K228" i="20"/>
  <c r="K229" i="20"/>
  <c r="K230" i="20"/>
  <c r="K231" i="20"/>
  <c r="K232" i="20"/>
  <c r="K233" i="20"/>
  <c r="K234" i="20"/>
  <c r="K235" i="20"/>
  <c r="K236" i="20"/>
  <c r="K237" i="20"/>
  <c r="K238" i="20"/>
  <c r="K239" i="20"/>
  <c r="K240" i="20"/>
  <c r="K241" i="20"/>
  <c r="K242" i="20"/>
  <c r="K243" i="20"/>
  <c r="K244" i="20"/>
  <c r="K245" i="20"/>
  <c r="K246" i="20"/>
  <c r="K247" i="20"/>
  <c r="K248" i="20"/>
  <c r="K249" i="20"/>
  <c r="K250" i="20"/>
  <c r="K251" i="20"/>
  <c r="K252" i="20"/>
  <c r="K253" i="20"/>
  <c r="K254" i="20"/>
  <c r="K255" i="20"/>
  <c r="K256" i="20"/>
  <c r="K257" i="20"/>
  <c r="K258" i="20"/>
  <c r="K259" i="20"/>
  <c r="K260" i="20"/>
  <c r="K261" i="20"/>
  <c r="K262" i="20"/>
  <c r="K263" i="20"/>
  <c r="K264" i="20"/>
  <c r="K265" i="20"/>
  <c r="K266" i="20"/>
  <c r="K267" i="20"/>
  <c r="K268" i="20"/>
  <c r="K269" i="20"/>
  <c r="K270" i="20"/>
  <c r="K271" i="20"/>
  <c r="K272" i="20"/>
  <c r="K273" i="20"/>
  <c r="K274" i="20"/>
  <c r="K275" i="20"/>
  <c r="K276" i="20"/>
  <c r="K277" i="20"/>
  <c r="K278" i="20"/>
  <c r="K279" i="20"/>
  <c r="K280" i="20"/>
  <c r="K281" i="20"/>
  <c r="K282" i="20"/>
  <c r="K283" i="20"/>
  <c r="K284" i="20"/>
  <c r="K285" i="20"/>
  <c r="K286" i="20"/>
  <c r="K287" i="20"/>
  <c r="K288" i="20"/>
  <c r="K289" i="20"/>
  <c r="K290" i="20"/>
  <c r="K291" i="20"/>
  <c r="K292" i="20"/>
  <c r="K293" i="20"/>
  <c r="K294" i="20"/>
  <c r="K295" i="20"/>
  <c r="K296" i="20"/>
  <c r="K297" i="20"/>
  <c r="K298" i="20"/>
  <c r="K299" i="20"/>
  <c r="K300" i="20"/>
  <c r="K301" i="20"/>
  <c r="K302" i="20"/>
  <c r="K303" i="20"/>
  <c r="K304" i="20"/>
  <c r="K305" i="20"/>
  <c r="K306" i="20"/>
  <c r="K307" i="20"/>
  <c r="K308" i="20"/>
  <c r="K309" i="20"/>
  <c r="K310" i="20"/>
  <c r="K311" i="20"/>
  <c r="K312" i="20"/>
  <c r="K313" i="20"/>
  <c r="K314" i="20"/>
  <c r="K315" i="20"/>
  <c r="K316" i="20"/>
  <c r="K317" i="20"/>
  <c r="K318" i="20"/>
  <c r="K319" i="20"/>
  <c r="K320" i="20"/>
  <c r="K321" i="20"/>
  <c r="K322" i="20"/>
  <c r="K323" i="20"/>
  <c r="K324" i="20"/>
  <c r="K325" i="20"/>
  <c r="K326" i="20"/>
  <c r="K327" i="20"/>
  <c r="K328" i="20"/>
  <c r="K329" i="20"/>
  <c r="K330" i="20"/>
  <c r="K331" i="20"/>
  <c r="K332" i="20"/>
  <c r="K333" i="20"/>
  <c r="K334" i="20"/>
  <c r="K335" i="20"/>
  <c r="K336" i="20"/>
  <c r="K337" i="20"/>
  <c r="K338" i="20"/>
  <c r="K339" i="20"/>
  <c r="K340" i="20"/>
  <c r="K341" i="20"/>
  <c r="K342" i="20"/>
  <c r="K343" i="20"/>
  <c r="K344" i="20"/>
  <c r="K345" i="20"/>
  <c r="K346" i="20"/>
  <c r="K347" i="20"/>
  <c r="K348" i="20"/>
  <c r="K349" i="20"/>
  <c r="K350" i="20"/>
  <c r="K351" i="20"/>
  <c r="K352" i="20"/>
  <c r="K353" i="20"/>
  <c r="K354" i="20"/>
  <c r="K355" i="20"/>
  <c r="K356" i="20"/>
  <c r="K357" i="20"/>
  <c r="K358" i="20"/>
  <c r="K359" i="20"/>
  <c r="K360" i="20"/>
  <c r="K361" i="20"/>
  <c r="K362" i="20"/>
  <c r="K363" i="20"/>
  <c r="K364" i="20"/>
  <c r="K365" i="20"/>
  <c r="K366" i="20"/>
  <c r="K367" i="20"/>
  <c r="K368" i="20"/>
  <c r="K369" i="20"/>
  <c r="K370" i="20"/>
  <c r="K371" i="20"/>
  <c r="K372" i="20"/>
  <c r="K373" i="20"/>
  <c r="K374" i="20"/>
  <c r="K375" i="20"/>
  <c r="K376" i="20"/>
  <c r="K377" i="20"/>
  <c r="K378" i="20"/>
  <c r="K379" i="20"/>
  <c r="K380" i="20"/>
  <c r="K381" i="20"/>
  <c r="K382" i="20"/>
  <c r="K383" i="20"/>
  <c r="K384" i="20"/>
  <c r="K385" i="20"/>
  <c r="K386" i="20"/>
  <c r="K387" i="20"/>
  <c r="K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60" i="20"/>
  <c r="J61" i="20"/>
  <c r="J62" i="20"/>
  <c r="J63" i="20"/>
  <c r="J64" i="20"/>
  <c r="J65" i="20"/>
  <c r="J66" i="20"/>
  <c r="J67" i="20"/>
  <c r="J68" i="20"/>
  <c r="J69" i="20"/>
  <c r="J70" i="20"/>
  <c r="J71" i="20"/>
  <c r="J72" i="20"/>
  <c r="J73" i="20"/>
  <c r="J74" i="20"/>
  <c r="J75" i="20"/>
  <c r="J76" i="20"/>
  <c r="J77" i="20"/>
  <c r="J78" i="20"/>
  <c r="J79" i="20"/>
  <c r="J80" i="20"/>
  <c r="J81" i="20"/>
  <c r="J82" i="20"/>
  <c r="J83" i="20"/>
  <c r="J84" i="20"/>
  <c r="J85" i="20"/>
  <c r="J86" i="20"/>
  <c r="J87" i="20"/>
  <c r="J88" i="20"/>
  <c r="J89" i="20"/>
  <c r="J90" i="20"/>
  <c r="J91" i="20"/>
  <c r="J92" i="20"/>
  <c r="J93" i="20"/>
  <c r="J94" i="20"/>
  <c r="J95" i="20"/>
  <c r="J96" i="20"/>
  <c r="J97" i="20"/>
  <c r="J98" i="20"/>
  <c r="J99" i="20"/>
  <c r="J100" i="20"/>
  <c r="J101" i="20"/>
  <c r="J102" i="20"/>
  <c r="J103" i="20"/>
  <c r="J104" i="20"/>
  <c r="J105" i="20"/>
  <c r="J106" i="20"/>
  <c r="J107" i="20"/>
  <c r="J108" i="20"/>
  <c r="J109" i="20"/>
  <c r="J110" i="20"/>
  <c r="J111" i="20"/>
  <c r="J112" i="20"/>
  <c r="J113" i="20"/>
  <c r="J114" i="20"/>
  <c r="J115" i="20"/>
  <c r="J116" i="20"/>
  <c r="J117" i="20"/>
  <c r="J118" i="20"/>
  <c r="J119" i="20"/>
  <c r="J120" i="20"/>
  <c r="J121" i="20"/>
  <c r="J122" i="20"/>
  <c r="J123" i="20"/>
  <c r="J124" i="20"/>
  <c r="J125" i="20"/>
  <c r="J126" i="20"/>
  <c r="J127" i="20"/>
  <c r="J128" i="20"/>
  <c r="J129" i="20"/>
  <c r="J130" i="20"/>
  <c r="J131" i="20"/>
  <c r="J132" i="20"/>
  <c r="J133" i="20"/>
  <c r="J134" i="20"/>
  <c r="J135" i="20"/>
  <c r="J136" i="20"/>
  <c r="J137" i="20"/>
  <c r="J138" i="20"/>
  <c r="J139" i="20"/>
  <c r="J140" i="20"/>
  <c r="J141" i="20"/>
  <c r="J142" i="20"/>
  <c r="J143" i="20"/>
  <c r="J144" i="20"/>
  <c r="J145" i="20"/>
  <c r="J146" i="20"/>
  <c r="J147" i="20"/>
  <c r="J148" i="20"/>
  <c r="J149" i="20"/>
  <c r="J150" i="20"/>
  <c r="J151" i="20"/>
  <c r="J152" i="20"/>
  <c r="J153" i="20"/>
  <c r="J154" i="20"/>
  <c r="J155" i="20"/>
  <c r="J156" i="20"/>
  <c r="J157" i="20"/>
  <c r="J158" i="20"/>
  <c r="J159" i="20"/>
  <c r="J160" i="20"/>
  <c r="J161" i="20"/>
  <c r="J162" i="20"/>
  <c r="J163" i="20"/>
  <c r="J164" i="20"/>
  <c r="J165" i="20"/>
  <c r="J166" i="20"/>
  <c r="J167" i="20"/>
  <c r="J168" i="20"/>
  <c r="J169" i="20"/>
  <c r="J170" i="20"/>
  <c r="J171" i="20"/>
  <c r="J172" i="20"/>
  <c r="J173" i="20"/>
  <c r="J174" i="20"/>
  <c r="J175" i="20"/>
  <c r="J176" i="20"/>
  <c r="J177" i="20"/>
  <c r="J178" i="20"/>
  <c r="J179" i="20"/>
  <c r="J180" i="20"/>
  <c r="J181" i="20"/>
  <c r="J182" i="20"/>
  <c r="J183" i="20"/>
  <c r="J184" i="20"/>
  <c r="J185" i="20"/>
  <c r="J186" i="20"/>
  <c r="J187" i="20"/>
  <c r="J188" i="20"/>
  <c r="J189" i="20"/>
  <c r="J190" i="20"/>
  <c r="J191" i="20"/>
  <c r="J192" i="20"/>
  <c r="J193" i="20"/>
  <c r="J194" i="20"/>
  <c r="J195" i="20"/>
  <c r="J196" i="20"/>
  <c r="J197" i="20"/>
  <c r="J198" i="20"/>
  <c r="J199" i="20"/>
  <c r="J200" i="20"/>
  <c r="J201" i="20"/>
  <c r="J202" i="20"/>
  <c r="J203" i="20"/>
  <c r="J204" i="20"/>
  <c r="J205" i="20"/>
  <c r="J206" i="20"/>
  <c r="J207" i="20"/>
  <c r="J208" i="20"/>
  <c r="J209" i="20"/>
  <c r="J210" i="20"/>
  <c r="J211" i="20"/>
  <c r="J212" i="20"/>
  <c r="J213" i="20"/>
  <c r="J214" i="20"/>
  <c r="J215" i="20"/>
  <c r="J216" i="20"/>
  <c r="J217" i="20"/>
  <c r="J218" i="20"/>
  <c r="J219" i="20"/>
  <c r="J220" i="20"/>
  <c r="J221" i="20"/>
  <c r="J222" i="20"/>
  <c r="J223" i="20"/>
  <c r="J224" i="20"/>
  <c r="J225" i="20"/>
  <c r="J226" i="20"/>
  <c r="J227" i="20"/>
  <c r="J228" i="20"/>
  <c r="J229" i="20"/>
  <c r="J230" i="20"/>
  <c r="J231" i="20"/>
  <c r="J232" i="20"/>
  <c r="J233" i="20"/>
  <c r="J234" i="20"/>
  <c r="J235" i="20"/>
  <c r="J236" i="20"/>
  <c r="J237" i="20"/>
  <c r="J238" i="20"/>
  <c r="J239" i="20"/>
  <c r="J240" i="20"/>
  <c r="J241" i="20"/>
  <c r="J242" i="20"/>
  <c r="J243" i="20"/>
  <c r="J244" i="20"/>
  <c r="J245" i="20"/>
  <c r="J246" i="20"/>
  <c r="J247" i="20"/>
  <c r="J248" i="20"/>
  <c r="J249" i="20"/>
  <c r="J250" i="20"/>
  <c r="J251" i="20"/>
  <c r="J252" i="20"/>
  <c r="J253" i="20"/>
  <c r="J254" i="20"/>
  <c r="J255" i="20"/>
  <c r="J256" i="20"/>
  <c r="J257" i="20"/>
  <c r="J258" i="20"/>
  <c r="J259" i="20"/>
  <c r="J260" i="20"/>
  <c r="J261" i="20"/>
  <c r="J262" i="20"/>
  <c r="J263" i="20"/>
  <c r="J264" i="20"/>
  <c r="J265" i="20"/>
  <c r="J266" i="20"/>
  <c r="J267" i="20"/>
  <c r="J268" i="20"/>
  <c r="J269" i="20"/>
  <c r="J270" i="20"/>
  <c r="J271" i="20"/>
  <c r="J272" i="20"/>
  <c r="J273" i="20"/>
  <c r="J274" i="20"/>
  <c r="J275" i="20"/>
  <c r="J276" i="20"/>
  <c r="J277" i="20"/>
  <c r="J278" i="20"/>
  <c r="J279" i="20"/>
  <c r="J280" i="20"/>
  <c r="J281" i="20"/>
  <c r="J282" i="20"/>
  <c r="J283" i="20"/>
  <c r="J284" i="20"/>
  <c r="J285" i="20"/>
  <c r="J286" i="20"/>
  <c r="J287" i="20"/>
  <c r="J288" i="20"/>
  <c r="J289" i="20"/>
  <c r="J290" i="20"/>
  <c r="J291" i="20"/>
  <c r="J292" i="20"/>
  <c r="J293" i="20"/>
  <c r="J294" i="20"/>
  <c r="J295" i="20"/>
  <c r="J296" i="20"/>
  <c r="J297" i="20"/>
  <c r="J298" i="20"/>
  <c r="J299" i="20"/>
  <c r="J300" i="20"/>
  <c r="J301" i="20"/>
  <c r="J302" i="20"/>
  <c r="J303" i="20"/>
  <c r="J304" i="20"/>
  <c r="J305" i="20"/>
  <c r="J306" i="20"/>
  <c r="J307" i="20"/>
  <c r="J308" i="20"/>
  <c r="J309" i="20"/>
  <c r="J310" i="20"/>
  <c r="J311" i="20"/>
  <c r="J312" i="20"/>
  <c r="J313" i="20"/>
  <c r="J314" i="20"/>
  <c r="J315" i="20"/>
  <c r="J316" i="20"/>
  <c r="J317" i="20"/>
  <c r="J318" i="20"/>
  <c r="J319" i="20"/>
  <c r="J320" i="20"/>
  <c r="J321" i="20"/>
  <c r="J322" i="20"/>
  <c r="J323" i="20"/>
  <c r="J324" i="20"/>
  <c r="J325" i="20"/>
  <c r="J326" i="20"/>
  <c r="J327" i="20"/>
  <c r="J328" i="20"/>
  <c r="J329" i="20"/>
  <c r="J330" i="20"/>
  <c r="J331" i="20"/>
  <c r="J332" i="20"/>
  <c r="J333" i="20"/>
  <c r="J334" i="20"/>
  <c r="J335" i="20"/>
  <c r="J336" i="20"/>
  <c r="J337" i="20"/>
  <c r="J338" i="20"/>
  <c r="J339" i="20"/>
  <c r="J340" i="20"/>
  <c r="J341" i="20"/>
  <c r="J342" i="20"/>
  <c r="J343" i="20"/>
  <c r="J344" i="20"/>
  <c r="J345" i="20"/>
  <c r="J346" i="20"/>
  <c r="J347" i="20"/>
  <c r="J348" i="20"/>
  <c r="J349" i="20"/>
  <c r="J350" i="20"/>
  <c r="J351" i="20"/>
  <c r="J352" i="20"/>
  <c r="J353" i="20"/>
  <c r="J354" i="20"/>
  <c r="J355" i="20"/>
  <c r="J356" i="20"/>
  <c r="J357" i="20"/>
  <c r="J358" i="20"/>
  <c r="J359" i="20"/>
  <c r="J360" i="20"/>
  <c r="J361" i="20"/>
  <c r="J362" i="20"/>
  <c r="J363" i="20"/>
  <c r="J364" i="20"/>
  <c r="J365" i="20"/>
  <c r="J366" i="20"/>
  <c r="J367" i="20"/>
  <c r="J368" i="20"/>
  <c r="J369" i="20"/>
  <c r="J370" i="20"/>
  <c r="J371" i="20"/>
  <c r="J372" i="20"/>
  <c r="J373" i="20"/>
  <c r="J374" i="20"/>
  <c r="J375" i="20"/>
  <c r="J376" i="20"/>
  <c r="J377" i="20"/>
  <c r="J378" i="20"/>
  <c r="J379" i="20"/>
  <c r="J380" i="20"/>
  <c r="J381" i="20"/>
  <c r="J382" i="20"/>
  <c r="J383" i="20"/>
  <c r="J384" i="20"/>
  <c r="J385" i="20"/>
  <c r="J386" i="20"/>
  <c r="J387" i="20"/>
  <c r="J11" i="20"/>
  <c r="I167" i="20"/>
  <c r="I23" i="20"/>
  <c r="I288" i="20"/>
  <c r="I371" i="20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L11" i="2"/>
  <c r="K11" i="2"/>
  <c r="J16" i="2"/>
  <c r="J40" i="2"/>
  <c r="J31" i="2"/>
  <c r="J27" i="2"/>
  <c r="J23" i="2"/>
  <c r="J21" i="2"/>
  <c r="J54" i="2"/>
  <c r="J53" i="2" s="1"/>
  <c r="P11" i="15" l="1"/>
  <c r="R32" i="15" s="1"/>
  <c r="S12" i="15"/>
  <c r="I12" i="20"/>
  <c r="I11" i="20" s="1"/>
  <c r="J18" i="2"/>
  <c r="J13" i="2"/>
  <c r="J12" i="2" s="1"/>
  <c r="J11" i="2" s="1"/>
  <c r="H12" i="24"/>
  <c r="I12" i="24"/>
  <c r="H13" i="24"/>
  <c r="I13" i="24"/>
  <c r="H14" i="24"/>
  <c r="I14" i="24"/>
  <c r="H15" i="24"/>
  <c r="I15" i="24"/>
  <c r="H16" i="24"/>
  <c r="I16" i="24"/>
  <c r="H17" i="24"/>
  <c r="I17" i="24"/>
  <c r="H18" i="24"/>
  <c r="I18" i="24"/>
  <c r="H19" i="24"/>
  <c r="I19" i="24"/>
  <c r="H20" i="24"/>
  <c r="I20" i="24"/>
  <c r="H21" i="24"/>
  <c r="I21" i="24"/>
  <c r="H22" i="24"/>
  <c r="I22" i="24"/>
  <c r="H23" i="24"/>
  <c r="I23" i="24"/>
  <c r="I11" i="24"/>
  <c r="H11" i="24"/>
  <c r="E11" i="24"/>
  <c r="E12" i="24"/>
  <c r="C12" i="27"/>
  <c r="C28" i="27"/>
  <c r="R12" i="15" l="1"/>
  <c r="R11" i="15"/>
  <c r="R14" i="15"/>
  <c r="R20" i="15"/>
  <c r="R26" i="15"/>
  <c r="R33" i="15"/>
  <c r="R42" i="15"/>
  <c r="R15" i="15"/>
  <c r="R18" i="15"/>
  <c r="R27" i="15"/>
  <c r="R34" i="15"/>
  <c r="R37" i="15"/>
  <c r="S11" i="15"/>
  <c r="R16" i="15"/>
  <c r="R19" i="15"/>
  <c r="R22" i="15"/>
  <c r="R25" i="15"/>
  <c r="R28" i="15"/>
  <c r="R31" i="15"/>
  <c r="R35" i="15"/>
  <c r="R38" i="15"/>
  <c r="R41" i="15"/>
  <c r="R17" i="15"/>
  <c r="R29" i="15"/>
  <c r="R36" i="15"/>
  <c r="R39" i="15"/>
  <c r="R21" i="15"/>
  <c r="R24" i="15"/>
  <c r="R30" i="15"/>
  <c r="R40" i="15"/>
  <c r="R23" i="15"/>
  <c r="R13" i="15"/>
  <c r="C11" i="27"/>
  <c r="C43" i="1" s="1"/>
  <c r="D43" i="1" s="1"/>
</calcChain>
</file>

<file path=xl/sharedStrings.xml><?xml version="1.0" encoding="utf-8"?>
<sst xmlns="http://schemas.openxmlformats.org/spreadsheetml/2006/main" count="11685" uniqueCount="2978">
  <si>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</si>
  <si>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</si>
  <si>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</si>
  <si>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</si>
  <si>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</si>
  <si>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</si>
  <si>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</si>
  <si>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</si>
  <si>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</si>
  <si>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</si>
  <si>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</si>
  <si>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</si>
  <si>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</si>
  <si>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</si>
  <si>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</si>
  <si>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</si>
  <si>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</si>
  <si>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</si>
  <si>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</si>
  <si>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</si>
  <si>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</si>
  <si>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</si>
  <si>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</si>
  <si>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</si>
  <si>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</si>
  <si>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</si>
  <si>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</si>
  <si>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</si>
  <si>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</si>
  <si>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</si>
  <si>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</si>
  <si>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</si>
  <si>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</si>
  <si>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</si>
  <si>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</si>
  <si>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</si>
  <si>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</si>
  <si>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</si>
  <si>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</si>
  <si>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</si>
  <si>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</si>
  <si>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</si>
  <si>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</si>
  <si>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</si>
  <si>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</si>
  <si>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</si>
  <si>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</si>
  <si>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</si>
  <si>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</si>
  <si>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</si>
  <si>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</si>
  <si>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</si>
  <si>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</si>
  <si>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</si>
  <si>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</si>
  <si>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</si>
  <si>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</si>
  <si>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</si>
  <si>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</si>
  <si>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</si>
  <si>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</si>
  <si>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</si>
  <si>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</si>
  <si>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</si>
  <si>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</si>
  <si>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</si>
  <si>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</si>
  <si>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</si>
  <si>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</si>
  <si>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</si>
  <si>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</si>
  <si>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</si>
  <si>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</si>
  <si>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</si>
  <si>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</si>
  <si>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</si>
  <si>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</si>
  <si>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</si>
  <si>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</si>
  <si>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</si>
  <si>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</si>
  <si>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</si>
  <si>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</si>
  <si>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</si>
  <si>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</si>
  <si>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</si>
  <si>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</si>
  <si>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</si>
  <si>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</si>
  <si>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</si>
  <si>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</si>
  <si>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</si>
  <si>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</si>
  <si>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</si>
  <si>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</si>
  <si>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</si>
  <si>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</si>
  <si>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</si>
  <si>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</si>
  <si>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</si>
  <si>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</si>
  <si>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</si>
  <si>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</si>
  <si>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</si>
  <si>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</si>
  <si>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</si>
  <si>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</si>
  <si>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</si>
  <si>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</si>
  <si>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</si>
  <si>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</si>
  <si>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</si>
  <si>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</si>
  <si>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</si>
  <si>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</si>
  <si>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</si>
  <si>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</si>
  <si>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</si>
  <si>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</si>
  <si>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</si>
  <si>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</si>
  <si>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</si>
  <si>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</si>
  <si>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</si>
  <si>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</si>
  <si>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</si>
  <si>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</si>
  <si>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</si>
  <si>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</si>
  <si>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</si>
  <si>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</si>
  <si>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</si>
  <si>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</si>
  <si>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</si>
  <si>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</si>
  <si>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</si>
  <si>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</si>
  <si>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</si>
  <si>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</si>
  <si>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</si>
  <si>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</si>
  <si>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</si>
  <si>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</si>
  <si>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</si>
  <si>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</si>
  <si>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</si>
  <si>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</si>
  <si>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</si>
  <si>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</si>
  <si>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</si>
  <si>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</si>
  <si>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</si>
  <si>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</si>
  <si>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</si>
  <si>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</si>
  <si>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</si>
  <si>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</si>
  <si>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</si>
  <si>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</si>
  <si>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</si>
  <si>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</si>
  <si>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</si>
  <si>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</si>
  <si>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</si>
  <si>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</si>
  <si>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</si>
  <si>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</si>
  <si>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</si>
  <si>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</si>
  <si>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</si>
  <si>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</si>
  <si>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</si>
  <si>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</si>
  <si>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</si>
  <si>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</si>
  <si>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</si>
  <si>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</si>
  <si>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</si>
  <si>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</si>
  <si>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</si>
  <si>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</si>
  <si>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</si>
  <si>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</si>
  <si>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</si>
  <si>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</si>
  <si>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</si>
  <si>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</si>
  <si>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</si>
  <si>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</si>
  <si>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</si>
  <si>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</si>
  <si>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</si>
  <si>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</si>
  <si>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</si>
  <si>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</si>
  <si>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</si>
  <si>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8012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</si>
  <si>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</si>
  <si>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</si>
  <si>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</si>
  <si>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</si>
  <si>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</si>
  <si>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כתר נורבגי</t>
  </si>
  <si>
    <t>סה"כ בישראל</t>
  </si>
  <si>
    <t>סה"כ יתרת מזומנים ועו"ש בש"ח</t>
  </si>
  <si>
    <t>ilAAA</t>
  </si>
  <si>
    <t>S&amp;P מעלות</t>
  </si>
  <si>
    <t>סה"כ יתרת מזומנים ועו"ש נקובים במט"ח</t>
  </si>
  <si>
    <t>0</t>
  </si>
  <si>
    <t>לא מדורג</t>
  </si>
  <si>
    <t>S&amp;P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</si>
  <si>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</si>
  <si>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</si>
  <si>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</si>
  <si>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</si>
  <si>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</si>
  <si>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</si>
  <si>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</si>
  <si>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</si>
  <si>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</si>
  <si>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</si>
  <si>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</si>
  <si>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</si>
  <si>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</si>
  <si>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</si>
  <si>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</si>
  <si>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</si>
  <si>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</si>
  <si>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</si>
  <si>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</si>
  <si>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</si>
  <si>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</si>
  <si>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</si>
  <si>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</si>
  <si>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</si>
  <si>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</si>
  <si>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</si>
  <si>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</si>
  <si>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</si>
  <si>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</si>
  <si>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</si>
  <si>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</si>
  <si>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</si>
  <si>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</si>
  <si>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ממשלתית צמודה 1.10% 1028- גליל</t>
  </si>
  <si>
    <t>1197326</t>
  </si>
  <si>
    <t>סה"כ לא צמודות</t>
  </si>
  <si>
    <t>סה"כ מלווה קצר מועד</t>
  </si>
  <si>
    <t>מ.ק.מ. 414- בנק ישראל- מק"מ</t>
  </si>
  <si>
    <t>8240418</t>
  </si>
  <si>
    <t>מלווה קצר מועד 114- בנק ישראל- מק"מ</t>
  </si>
  <si>
    <t>8240111</t>
  </si>
  <si>
    <t>מלווה קצר מועד 214- בנק ישראל- מק"מ</t>
  </si>
  <si>
    <t>8240210</t>
  </si>
  <si>
    <t>מלווה קצר מועד 314- בנק ישראל- מק"מ</t>
  </si>
  <si>
    <t>8240319</t>
  </si>
  <si>
    <t>מלווה קצר מועד 814- בנק ישראל- מק"מ</t>
  </si>
  <si>
    <t>8240814</t>
  </si>
  <si>
    <t>מלווה קצר מועד 914- בנק ישראל- מק"מ</t>
  </si>
  <si>
    <t>8240913</t>
  </si>
  <si>
    <t>מקמ 1213- בנק ישראל- מק"מ</t>
  </si>
  <si>
    <t>8231219</t>
  </si>
  <si>
    <t>מקמ 524- בנק ישראל- מק"מ</t>
  </si>
  <si>
    <t>8240525</t>
  </si>
  <si>
    <t>מקמ 614- בנק ישראל- מק"מ</t>
  </si>
  <si>
    <t>8240616</t>
  </si>
  <si>
    <t>סה"כ שחר</t>
  </si>
  <si>
    <t>ממשל שיקלית 0928- שחר</t>
  </si>
  <si>
    <t>1150879</t>
  </si>
  <si>
    <t>ממשל שקלית 0226- שחר</t>
  </si>
  <si>
    <t>1174697</t>
  </si>
  <si>
    <t>ממשל שקלית 0229- שחר</t>
  </si>
  <si>
    <t>1194802</t>
  </si>
  <si>
    <t>ממשל שקלית 0327- שחר</t>
  </si>
  <si>
    <t>1139344</t>
  </si>
  <si>
    <t>ממשל שקלית 0347- שחר</t>
  </si>
  <si>
    <t>1140193</t>
  </si>
  <si>
    <t>ממשל שקלית 0825- שחר</t>
  </si>
  <si>
    <t>1135557</t>
  </si>
  <si>
    <t>ממשל שקלית 11/52 2.8%- שחר</t>
  </si>
  <si>
    <t>1184076</t>
  </si>
  <si>
    <t>ממשלתי שקלי 324- שחר</t>
  </si>
  <si>
    <t>1130848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</si>
  <si>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</si>
  <si>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</si>
  <si>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</si>
  <si>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</si>
  <si>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</si>
  <si>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</si>
  <si>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</si>
  <si>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</si>
  <si>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</si>
  <si>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</si>
  <si>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</si>
  <si>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</si>
  <si>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</si>
  <si>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</si>
  <si>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</si>
  <si>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</si>
  <si>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</si>
  <si>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</si>
  <si>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</si>
  <si>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Moodys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</si>
  <si>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</si>
  <si>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</si>
  <si>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</si>
  <si>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</si>
  <si>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</si>
  <si>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</si>
  <si>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</si>
  <si>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</si>
  <si>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</si>
  <si>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הנפק 52- מזרחי טפחות חברה להנפקות בע"מ</t>
  </si>
  <si>
    <t>2310381</t>
  </si>
  <si>
    <t>520032046</t>
  </si>
  <si>
    <t>בנקים</t>
  </si>
  <si>
    <t>Aaa.il</t>
  </si>
  <si>
    <t>מזרחי טפחות הנפק 49- מזרחי טפחות חברה להנפקות בע"מ</t>
  </si>
  <si>
    <t>2310282</t>
  </si>
  <si>
    <t>מקורות אגח 11- מקורות חברת מים בע"מ</t>
  </si>
  <si>
    <t>1158476</t>
  </si>
  <si>
    <t>520010869</t>
  </si>
  <si>
    <t>פועלים אגח 203- בנק הפועלים בע"מ</t>
  </si>
  <si>
    <t>1199868</t>
  </si>
  <si>
    <t>520000118</t>
  </si>
  <si>
    <t>חשמל     אגח 29- חברת החשמל לישראל בע"מ</t>
  </si>
  <si>
    <t>6000236</t>
  </si>
  <si>
    <t>520000472</t>
  </si>
  <si>
    <t>אנרגיה</t>
  </si>
  <si>
    <t>Aa1.il</t>
  </si>
  <si>
    <t>חשמל אגח 27- חברת החשמל לישראל בע"מ</t>
  </si>
  <si>
    <t>6000210</t>
  </si>
  <si>
    <t>חשמל אגח 31- חברת החשמל לישראל בע"מ</t>
  </si>
  <si>
    <t>6000285</t>
  </si>
  <si>
    <t>חשמל אגח 32- חברת החשמל לישראל בע"מ</t>
  </si>
  <si>
    <t>6000384</t>
  </si>
  <si>
    <t>חשמל אגח 33- חברת החשמל לישראל בע"מ</t>
  </si>
  <si>
    <t>6000392</t>
  </si>
  <si>
    <t>חשמל אגח 34- חברת החשמל לישראל בע"מ</t>
  </si>
  <si>
    <t>1196781</t>
  </si>
  <si>
    <t>חשמל אגח 35- חברת החשמל לישראל בע"מ</t>
  </si>
  <si>
    <t>1196799</t>
  </si>
  <si>
    <t>נתיבי גז אגח ד- נתיבי הגז הטבעי לישראל בע"מ</t>
  </si>
  <si>
    <t>1147503</t>
  </si>
  <si>
    <t>513436394</t>
  </si>
  <si>
    <t>עזריאלי אגח ד- קבוצת עזריאלי בע"מ (לשעבר קנית מימון)</t>
  </si>
  <si>
    <t>1138650</t>
  </si>
  <si>
    <t>510960719</t>
  </si>
  <si>
    <t>נדלן מניב בישראל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</si>
  <si>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</si>
  <si>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</si>
  <si>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</si>
  <si>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</si>
  <si>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</si>
  <si>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</si>
  <si>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ilAA+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</si>
  <si>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</si>
  <si>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</si>
  <si>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</si>
  <si>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</si>
  <si>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*גב ים אגח ט- חברת גב-ים לקרקעות בע"מ</t>
  </si>
  <si>
    <t>7590219</t>
  </si>
  <si>
    <t>520001736</t>
  </si>
  <si>
    <t>ilAA</t>
  </si>
  <si>
    <t>*גב ים אגח י- חברת גב-ים לקרקעות בע"מ</t>
  </si>
  <si>
    <t>7590284</t>
  </si>
  <si>
    <t>*גב ים סד' ו'- חברת גב-ים לקרקעות בע"מ</t>
  </si>
  <si>
    <t>7590128</t>
  </si>
  <si>
    <t>*מבנה אגח כה- מבנה נדל"ן (כ.ד)  בע"מ</t>
  </si>
  <si>
    <t>2260636</t>
  </si>
  <si>
    <t>520024126</t>
  </si>
  <si>
    <t>Aa2.il</t>
  </si>
  <si>
    <t>*מבני תעש אגח כג- מבנה נדל"ן (כ.ד)  בע"מ</t>
  </si>
  <si>
    <t>2260545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</si>
  <si>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</si>
  <si>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</si>
  <si>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</si>
  <si>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</si>
  <si>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*מבני תעשיה אגח יז- מבנה נדל"ן (כ.ד)  בע"מ</t>
  </si>
  <si>
    <t>2260446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</si>
  <si>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</si>
  <si>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</si>
  <si>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</si>
  <si>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</si>
  <si>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</si>
  <si>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 אגח כא- מליסרון בע"מ</t>
  </si>
  <si>
    <t>1194638</t>
  </si>
  <si>
    <t>*מליסרון אגח י'- מליסרון בע"מ</t>
  </si>
  <si>
    <t>3230190</t>
  </si>
  <si>
    <t>*מליסרון אגח יד- מליסרון בע"מ</t>
  </si>
  <si>
    <t>3230232</t>
  </si>
  <si>
    <t>*מליסרון אגח יז- מליסרון בע"מ</t>
  </si>
  <si>
    <t>3230273</t>
  </si>
  <si>
    <t>*מליסרון אגח כ- מליסרון בע"מ</t>
  </si>
  <si>
    <t>3230422</t>
  </si>
  <si>
    <t>*מליסרון טז'- מליסרון בע"מ</t>
  </si>
  <si>
    <t>3230265</t>
  </si>
  <si>
    <t>*רבוע נדלן אגח ח- רבוע כחול נדל"ן בע"מ</t>
  </si>
  <si>
    <t>1157569</t>
  </si>
  <si>
    <t>513765859</t>
  </si>
  <si>
    <t>*ריט 1 אגח ד- ריט 1 בע"מ</t>
  </si>
  <si>
    <t>1129899</t>
  </si>
  <si>
    <t>513821488</t>
  </si>
  <si>
    <t>*ריט 1 אגח ו- ריט 1 בע"מ</t>
  </si>
  <si>
    <t>1138544</t>
  </si>
  <si>
    <t>*ריט 1 אגח ז- ריט 1 בע"מ</t>
  </si>
  <si>
    <t>1171271</t>
  </si>
  <si>
    <t>*ריט 1 סד ה- ריט 1 בע"מ</t>
  </si>
  <si>
    <t>1136753</t>
  </si>
  <si>
    <t>איירפורט אגח ה- איירפורט סיטי בע"מ</t>
  </si>
  <si>
    <t>1133487</t>
  </si>
  <si>
    <t>511659401</t>
  </si>
  <si>
    <t>אמות אגח ד- אמות השקעות בע"מ</t>
  </si>
  <si>
    <t>1133149</t>
  </si>
  <si>
    <t>520026683</t>
  </si>
  <si>
    <t>אמות אגח ו- אמות השקעות בע"מ</t>
  </si>
  <si>
    <t>1158609</t>
  </si>
  <si>
    <t>אמות אגח ח- אמות השקעות בע"מ</t>
  </si>
  <si>
    <t>1172782</t>
  </si>
  <si>
    <t>ארפורט אגח ט- איירפורט סיטי בע"מ</t>
  </si>
  <si>
    <t>1160944</t>
  </si>
  <si>
    <t>ארפורט אגח יא- איירפורט סיטי בע"מ</t>
  </si>
  <si>
    <t>1195999</t>
  </si>
  <si>
    <t>ביג  ח- ביג מרכזי קניות (2004) בע"מ</t>
  </si>
  <si>
    <t>1138924</t>
  </si>
  <si>
    <t>513623314</t>
  </si>
  <si>
    <t>ביג אגח יא- ביג מרכזי קניות (2004) בע"מ</t>
  </si>
  <si>
    <t>1151117</t>
  </si>
  <si>
    <t>ביג אגח יד- ביג מרכזי קניות (2004) בע"מ</t>
  </si>
  <si>
    <t>1161512</t>
  </si>
  <si>
    <t>הפניקס אגח 5- הפניקס אחזקות בע"מ</t>
  </si>
  <si>
    <t>7670284</t>
  </si>
  <si>
    <t>520017450</t>
  </si>
  <si>
    <t>ביטוח</t>
  </si>
  <si>
    <t>ישרס אגח טו- ישרס חברה להשקעות בע"מ</t>
  </si>
  <si>
    <t>6130207</t>
  </si>
  <si>
    <t>520017807</t>
  </si>
  <si>
    <t>ישרס אגח יח- ישרס חברה להשקעות בע"מ</t>
  </si>
  <si>
    <t>6130280</t>
  </si>
  <si>
    <t>לאומי התח נד 403- בנק לאומי לישראל בע"מ</t>
  </si>
  <si>
    <t>6040430</t>
  </si>
  <si>
    <t>520018078</t>
  </si>
  <si>
    <t>לאומי התח נד404- בנק לאומי לישראל בע"מ</t>
  </si>
  <si>
    <t>6040471</t>
  </si>
  <si>
    <t>לאומי התח נדח' סד' 405- בנק לאומי לישראל בע"מ</t>
  </si>
  <si>
    <t>6040620</t>
  </si>
  <si>
    <t>לאומי כתבי התח נד סד' 402- בנק לאומי לישראל בע"מ</t>
  </si>
  <si>
    <t>6040398</t>
  </si>
  <si>
    <t>פועלים  י קוקו צמוד- בנק הפועלים בע"מ</t>
  </si>
  <si>
    <t>1199892</t>
  </si>
  <si>
    <t>פועלים התחייבות נדחים ה'- בנק הפועלים בע"מ</t>
  </si>
  <si>
    <t>6620462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</si>
  <si>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</si>
  <si>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</si>
  <si>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</si>
  <si>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</si>
  <si>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פועלים התחייבות נדחית ח- בנק הפועלים בע"מ</t>
  </si>
  <si>
    <t>1199876</t>
  </si>
  <si>
    <t>פועלים ט' קוקו צמוד- בנק הפועלים בע"מ</t>
  </si>
  <si>
    <t>1199884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</si>
  <si>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</si>
  <si>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</si>
  <si>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</si>
  <si>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</si>
  <si>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</si>
  <si>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*מגה אור אג8- מגה אור החזקות בע"מ</t>
  </si>
  <si>
    <t>1147602</t>
  </si>
  <si>
    <t>513257873</t>
  </si>
  <si>
    <t>ilAA-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</si>
  <si>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</si>
  <si>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</si>
  <si>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</si>
  <si>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</si>
  <si>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</si>
  <si>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</si>
  <si>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</si>
  <si>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</si>
  <si>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</si>
  <si>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</si>
  <si>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</si>
  <si>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Aa3.il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</si>
  <si>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</si>
  <si>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</si>
  <si>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</si>
  <si>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</si>
  <si>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ביג אג"ח ט'- ביג מרכזי קניות (2004) בע"מ</t>
  </si>
  <si>
    <t>1141050</t>
  </si>
  <si>
    <t>ביג אגח טו- ביג מרכזי קניות (2004) בע"מ</t>
  </si>
  <si>
    <t>1162221</t>
  </si>
  <si>
    <t>ביג אגח יח- ביג מרכזי קניות (2004) בע"מ</t>
  </si>
  <si>
    <t>1174226</t>
  </si>
  <si>
    <t>ביג אגח כ- ביג מרכזי קניות (2004) בע"מ</t>
  </si>
  <si>
    <t>1186188</t>
  </si>
  <si>
    <t>ביג מרכזי קניות יב- ביג מרכזי קניות (2004) בע"מ</t>
  </si>
  <si>
    <t>1156231</t>
  </si>
  <si>
    <t>בינלאומי הנפק התח כו- הבינלאומי הראשון הנפקות בע"מ</t>
  </si>
  <si>
    <t>1185537</t>
  </si>
  <si>
    <t>513141879</t>
  </si>
  <si>
    <t>בינלאומי הנפק התח כז- הבינלאומי הראשון הנפקות בע"מ</t>
  </si>
  <si>
    <t>1189497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</si>
  <si>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</si>
  <si>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</si>
  <si>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</si>
  <si>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</si>
  <si>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520029935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</si>
  <si>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</si>
  <si>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</si>
  <si>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</si>
  <si>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</si>
  <si>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</si>
  <si>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</si>
  <si>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הראל הנפק אגח ז- הראל ביטוח מימון והנפקות בע"מ</t>
  </si>
  <si>
    <t>1126077</t>
  </si>
  <si>
    <t>513834200</t>
  </si>
  <si>
    <t>ישרס אגח טז- ישרס חברה להשקעות בע"מ</t>
  </si>
  <si>
    <t>6130223</t>
  </si>
  <si>
    <t>ישרס אגח יג- ישרס חברה להשקעות בע"מ</t>
  </si>
  <si>
    <t>6130181</t>
  </si>
  <si>
    <t>ישרס אגח יט- ישרס חברה להשקעות בע"מ</t>
  </si>
  <si>
    <t>6130348</t>
  </si>
  <si>
    <t>כללביט אגח ט- כללביט מימון בע"מ</t>
  </si>
  <si>
    <t>1136050</t>
  </si>
  <si>
    <t>513754069</t>
  </si>
  <si>
    <t>מז טפ הנפק הת 48- מזרחי טפחות חברה להנפקות בע"מ</t>
  </si>
  <si>
    <t>2310266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</si>
  <si>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</si>
  <si>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</si>
  <si>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</si>
  <si>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</si>
  <si>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</si>
  <si>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</si>
  <si>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</si>
  <si>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</si>
  <si>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</si>
  <si>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</si>
  <si>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</si>
  <si>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</si>
  <si>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</si>
  <si>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</si>
  <si>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</si>
  <si>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</si>
  <si>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*ג'נריישן קפיטל אגח ב- ג'נריישן קפיטל בע"מ</t>
  </si>
  <si>
    <t>1177526</t>
  </si>
  <si>
    <t>515846558</t>
  </si>
  <si>
    <t>ilA+</t>
  </si>
  <si>
    <t>*ג'נריישן קפיטל אגח ג- ג'נריישן קפיטל בע"מ</t>
  </si>
  <si>
    <t>1184555</t>
  </si>
  <si>
    <t>*דמרי אגח י- י.ח.דמרי בניה ופיתוח בע"מ</t>
  </si>
  <si>
    <t>1186162</t>
  </si>
  <si>
    <t>511399388</t>
  </si>
  <si>
    <t>בנייה</t>
  </si>
  <si>
    <t>A1.il</t>
  </si>
  <si>
    <t>*מגה אור   אגח ו- מגה אור החזקות בע"מ</t>
  </si>
  <si>
    <t>1138668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</si>
  <si>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</si>
  <si>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</si>
  <si>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</si>
  <si>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</si>
  <si>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</si>
  <si>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</si>
  <si>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</si>
  <si>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</si>
  <si>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*סלקום אגח ח- סלקום ישראל בע"מ</t>
  </si>
  <si>
    <t>1132828</t>
  </si>
  <si>
    <t>511930125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</si>
  <si>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</si>
  <si>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</si>
  <si>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</si>
  <si>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</si>
  <si>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</si>
  <si>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</si>
  <si>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</si>
  <si>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</si>
  <si>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</si>
  <si>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</si>
  <si>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</si>
  <si>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</si>
  <si>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</si>
  <si>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אלדן תחבורה אגח ז- אלדן תחבורה בע"מ</t>
  </si>
  <si>
    <t>1184779</t>
  </si>
  <si>
    <t>אלדן תחבורה אגח ח- אלדן תחבורה בע"מ</t>
  </si>
  <si>
    <t>1192442</t>
  </si>
  <si>
    <t>אלון רבוע אגח ט- אלון רבוע כחול ישראל בעמ</t>
  </si>
  <si>
    <t>1197284</t>
  </si>
  <si>
    <t>520042847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</si>
  <si>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</si>
  <si>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</si>
  <si>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</si>
  <si>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</si>
  <si>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</si>
  <si>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גירון אגח ח- גירון פיתוח ובניה בע"מ</t>
  </si>
  <si>
    <t>1183151</t>
  </si>
  <si>
    <t>מימון ישיר אגח ג- מימון ישיר מקבוצת ישיר 2006 בע"מ</t>
  </si>
  <si>
    <t>1171214</t>
  </si>
  <si>
    <t>513893123</t>
  </si>
  <si>
    <t>אשראי חוץ בנקאי</t>
  </si>
  <si>
    <t>מימון ישיר אגח ה- מימון ישיר מקבוצת ישיר 2006 בע"מ</t>
  </si>
  <si>
    <t>1182831</t>
  </si>
  <si>
    <t>מימון ישיר אגח ו- מימון ישיר מקבוצת ישיר 2006 בע"מ</t>
  </si>
  <si>
    <t>1191659</t>
  </si>
  <si>
    <t>מימון ישיר ד- מימון ישיר מקבוצת ישיר 2006 בע"מ</t>
  </si>
  <si>
    <t>1175660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</si>
  <si>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</si>
  <si>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</si>
  <si>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</si>
  <si>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</si>
  <si>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</si>
  <si>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</si>
  <si>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</si>
  <si>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אפי נכסים אגח 8- אפי נכסים בע"מ</t>
  </si>
  <si>
    <t>1142231</t>
  </si>
  <si>
    <t>510560188</t>
  </si>
  <si>
    <t>נדלן מניב בחו"ל</t>
  </si>
  <si>
    <t>A2.il</t>
  </si>
  <si>
    <t>אפי נכסים אגח טו- אפי נכסים בע"מ</t>
  </si>
  <si>
    <t>1199603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</si>
  <si>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</si>
  <si>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</si>
  <si>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</si>
  <si>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</si>
  <si>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</si>
  <si>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</si>
  <si>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</si>
  <si>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</si>
  <si>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</si>
  <si>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ilA</t>
  </si>
  <si>
    <t>אשטרום קבוצה אגח ה- אשטרום נכסים בע"מ</t>
  </si>
  <si>
    <t>1199579</t>
  </si>
  <si>
    <t>ג'י סיטי אגח טו- ג'י סיטי בע"מ</t>
  </si>
  <si>
    <t>1260769</t>
  </si>
  <si>
    <t>520033234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</si>
  <si>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</si>
  <si>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</si>
  <si>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</si>
  <si>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</si>
  <si>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</si>
  <si>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</si>
  <si>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</si>
  <si>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</si>
  <si>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</si>
  <si>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</si>
  <si>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*פתאל החזקות אגח ד- פתאל החזקות 1998 בע"מ</t>
  </si>
  <si>
    <t>1188192</t>
  </si>
  <si>
    <t>512607888</t>
  </si>
  <si>
    <t>מלונאות ותיירות</t>
  </si>
  <si>
    <t>A3.il</t>
  </si>
  <si>
    <t>ג'י סיטי  אגח יג- ג'י סיטי בע"מ</t>
  </si>
  <si>
    <t>1260652</t>
  </si>
  <si>
    <t>ג'י סיטי אגח יב- ג'י סיטי בע"מ</t>
  </si>
  <si>
    <t>1260603</t>
  </si>
  <si>
    <t>ג'י סיטי אגח יד- ג'י סיטי בע"מ</t>
  </si>
  <si>
    <t>1260736</t>
  </si>
  <si>
    <t>הכשרת הישוב אג"ח 23- חברת הכשרת הישוב בישראל בע"מ</t>
  </si>
  <si>
    <t>6120323</t>
  </si>
  <si>
    <t>הכשרת הישוב אגח 24- חברת הכשרת הישוב בישראל בע"מ</t>
  </si>
  <si>
    <t>1191519</t>
  </si>
  <si>
    <t>מגוריט אגח ב- מגוריט ישראל בעמ</t>
  </si>
  <si>
    <t>1168350</t>
  </si>
  <si>
    <t>515434074</t>
  </si>
  <si>
    <t>מגוריט אגח ג- מגוריט ישראל בעמ</t>
  </si>
  <si>
    <t>1175975</t>
  </si>
  <si>
    <t>מגוריט אגח ד- מגוריט ישראל בעמ</t>
  </si>
  <si>
    <t>1185834</t>
  </si>
  <si>
    <t>מגוריט אגח ה- מגוריט ישראל בעמ</t>
  </si>
  <si>
    <t>1192129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</si>
  <si>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</si>
  <si>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</si>
  <si>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</si>
  <si>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</si>
  <si>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</si>
  <si>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</si>
  <si>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1239114</t>
  </si>
  <si>
    <t>1841580</t>
  </si>
  <si>
    <t>ארי נדלן אגח א- ארי נדל"ן(ארנה) השקעות בע"מ</t>
  </si>
  <si>
    <t>3660156</t>
  </si>
  <si>
    <t>520038332</t>
  </si>
  <si>
    <t>משק אנרגיה אגח א- משק אנרגיה-אנרגיות מתחדשות בע"מ</t>
  </si>
  <si>
    <t>1169531</t>
  </si>
  <si>
    <t>516167343</t>
  </si>
  <si>
    <t>דיסקונט אגח יד- דיסקונט מנפיקים בע"מ</t>
  </si>
  <si>
    <t>7480163</t>
  </si>
  <si>
    <t>תעשיה אוירית אגח ד- התעשיה האוירית לישראל בע"מ</t>
  </si>
  <si>
    <t>1133131</t>
  </si>
  <si>
    <t>520027194</t>
  </si>
  <si>
    <t>ביטחוניות</t>
  </si>
  <si>
    <t>*אייסיאל   אגח ז- איי.סי.אל גרופ בע"מ (דואלי)</t>
  </si>
  <si>
    <t>2810372</t>
  </si>
  <si>
    <t>520027830</t>
  </si>
  <si>
    <t>*גב ים אגח ח- חברת גב-ים לקרקעות בע"מ</t>
  </si>
  <si>
    <t>7590151</t>
  </si>
  <si>
    <t>*ישראמקו אגח ג- ישראמקו נגב 2 שותפות מוגבלת</t>
  </si>
  <si>
    <t>2320232</t>
  </si>
  <si>
    <t>550010003</t>
  </si>
  <si>
    <t>חיפושי נפט וגז</t>
  </si>
  <si>
    <t>*שופרסל אגח ז- שופר-סל בע"מ</t>
  </si>
  <si>
    <t>7770258</t>
  </si>
  <si>
    <t>520022732</t>
  </si>
  <si>
    <t>רשתות שיווק</t>
  </si>
  <si>
    <t>אמות אגח ז- אמות השקעות בע"מ</t>
  </si>
  <si>
    <t>1162866</t>
  </si>
  <si>
    <t>הראל השקעות אגח א- הראל השקעות בביטוח ושרותים פיננסים בע"מ</t>
  </si>
  <si>
    <t>5850110</t>
  </si>
  <si>
    <t>520033986</t>
  </si>
  <si>
    <t>וילאר אינטרנ' ח'- וילאר אינטרנשיונל בע"מ</t>
  </si>
  <si>
    <t>4160156</t>
  </si>
  <si>
    <t>520038910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</si>
  <si>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</si>
  <si>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</si>
  <si>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</si>
  <si>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</si>
  <si>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</si>
  <si>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</si>
  <si>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בזק אגח 9- בזק החברה הישראלית לתקשורת בע"מ</t>
  </si>
  <si>
    <t>2300176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</si>
  <si>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</si>
  <si>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</si>
  <si>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</si>
  <si>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</si>
  <si>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</si>
  <si>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</si>
  <si>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</si>
  <si>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</si>
  <si>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</si>
  <si>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</si>
  <si>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</si>
  <si>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כלל אגח יא- כללביט מימון בע"מ</t>
  </si>
  <si>
    <t>1160647</t>
  </si>
  <si>
    <t>כלל ביטוח אגח א- כלל החזקות עסקי ביטוח בע"מ</t>
  </si>
  <si>
    <t>1193481</t>
  </si>
  <si>
    <t>520036120</t>
  </si>
  <si>
    <t>כלל מימון אגח יב- כללביט מימון בע"מ</t>
  </si>
  <si>
    <t>1179928</t>
  </si>
  <si>
    <t>כללביט אגח י'- כללביט מימון בע"מ</t>
  </si>
  <si>
    <t>1136068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</si>
  <si>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</si>
  <si>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</si>
  <si>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</si>
  <si>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</si>
  <si>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</si>
  <si>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</si>
  <si>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</si>
  <si>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</si>
  <si>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</si>
  <si>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</si>
  <si>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</si>
  <si>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</si>
  <si>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</si>
  <si>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</si>
  <si>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מסחר</t>
  </si>
  <si>
    <t>קרסו מוטורס   אגח ג- קרסו מוטורס בע"מ</t>
  </si>
  <si>
    <t>1141829</t>
  </si>
  <si>
    <t>קרסו מוטורס אגח א- קרסו מוטורס בע"מ</t>
  </si>
  <si>
    <t>1136464</t>
  </si>
  <si>
    <t>קרסו מוטורס אגח ד- קרסו מוטורס בע"מ</t>
  </si>
  <si>
    <t>1173566</t>
  </si>
  <si>
    <t>*אלקטרה אגח ה- אלקטרה בע"מ</t>
  </si>
  <si>
    <t>7390222</t>
  </si>
  <si>
    <t>520028911</t>
  </si>
  <si>
    <t>*דמרי      אגח ז- י.ח.דמרי בניה ופיתוח בע"מ</t>
  </si>
  <si>
    <t>1141191</t>
  </si>
  <si>
    <t>*דמרי אגח ט- י.ח.דמרי בניה ופיתוח בע"מ</t>
  </si>
  <si>
    <t>1168368</t>
  </si>
  <si>
    <t>*סלקום אגח יא- סלקום ישראל בע"מ</t>
  </si>
  <si>
    <t>1139252</t>
  </si>
  <si>
    <t>*סלקום אגח יב- סלקום ישראל בע"מ</t>
  </si>
  <si>
    <t>1143080</t>
  </si>
  <si>
    <t>*סלקום אגח יג- סלקום ישראל בע"מ</t>
  </si>
  <si>
    <t>1189190</t>
  </si>
  <si>
    <t>*פז נפט  אגח ח- פז חברת הנפט בע"מ</t>
  </si>
  <si>
    <t>1162817</t>
  </si>
  <si>
    <t>*פרטנר אגח ז- חברת פרטנר תקשורת בע"מ</t>
  </si>
  <si>
    <t>1156397</t>
  </si>
  <si>
    <t>520044314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</si>
  <si>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</si>
  <si>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</si>
  <si>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</si>
  <si>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</si>
  <si>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אגח ו- אלדן תחבורה בע"מ</t>
  </si>
  <si>
    <t>1161678</t>
  </si>
  <si>
    <t>אלדן תחבורה אגח ט- אלדן תחבורה בע"מ</t>
  </si>
  <si>
    <t>1192459</t>
  </si>
  <si>
    <t>אלון רבוע כחול אגח ח- אלון רבוע כחול ישראל בעמ</t>
  </si>
  <si>
    <t>1197276</t>
  </si>
  <si>
    <t>בזן אגח י- בתי זקוק לנפט בע"מ</t>
  </si>
  <si>
    <t>2590511</t>
  </si>
  <si>
    <t>520036658</t>
  </si>
  <si>
    <t>ממן אגח ב- ממן-מסופי מטען וניטול בע"מ</t>
  </si>
  <si>
    <t>2380046</t>
  </si>
  <si>
    <t>520036435</t>
  </si>
  <si>
    <t>שפיר הנדס אגח ג- שפיר הנדסה חוצה ישראל צפון בע"מ</t>
  </si>
  <si>
    <t>1178417</t>
  </si>
  <si>
    <t>514892801</t>
  </si>
  <si>
    <t>מתכת ומוצרי בניה</t>
  </si>
  <si>
    <t>שפיר הנדסה אגח ב- שפיר הנדסה חוצה ישראל צפון בע"מ</t>
  </si>
  <si>
    <t>1141951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</si>
  <si>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</si>
  <si>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</si>
  <si>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</si>
  <si>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</si>
  <si>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</si>
  <si>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אנרגיה אגח ג- אנלייט אנרגיה מתחדשת בע"מ</t>
  </si>
  <si>
    <t>7200249</t>
  </si>
  <si>
    <t>520041146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</si>
  <si>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</si>
  <si>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</si>
  <si>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</si>
  <si>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</si>
  <si>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</si>
  <si>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</si>
  <si>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</si>
  <si>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</si>
  <si>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איידיאיי הנפקות התחייבות ה- איי.די.איי. הנפקות (2010) בע"מ</t>
  </si>
  <si>
    <t>1155878</t>
  </si>
  <si>
    <t>514486042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</si>
  <si>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</si>
  <si>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</si>
  <si>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</si>
  <si>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</si>
  <si>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</si>
  <si>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</si>
  <si>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</si>
  <si>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</si>
  <si>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</si>
  <si>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קרסו נדלן אגח א- קרסו נדלן בע"מ</t>
  </si>
  <si>
    <t>1190008</t>
  </si>
  <si>
    <t>510488190</t>
  </si>
  <si>
    <t>*או.פי.סי  אגח ג- או.פי.סי. אנרגיה בע"מ</t>
  </si>
  <si>
    <t>1180355</t>
  </si>
  <si>
    <t>*פתאל החז  אגח ב- פתאל החזקות 1998 בע"מ</t>
  </si>
  <si>
    <t>1150812</t>
  </si>
  <si>
    <t>*פתאל החזקות אגח ג- פתאל החזקות 1998 בע"מ</t>
  </si>
  <si>
    <t>1161785</t>
  </si>
  <si>
    <t>אקרו אגח א- קבוצת אקרו בע"מ</t>
  </si>
  <si>
    <t>1188572</t>
  </si>
  <si>
    <t>511996803</t>
  </si>
  <si>
    <t>ג'י סיטי אג יז- ג'י סיטי בע"מ</t>
  </si>
  <si>
    <t>1198142</t>
  </si>
  <si>
    <t>קרדן נדלן אגח- קרדן ישראל בע"מ</t>
  </si>
  <si>
    <t>1172725</t>
  </si>
  <si>
    <t>520041005</t>
  </si>
  <si>
    <t>שיכון ובינוי אנרגיה אגח א'- שיכון ובינוי אנרגיה בע"מ</t>
  </si>
  <si>
    <t>1198571</t>
  </si>
  <si>
    <t>510459928</t>
  </si>
  <si>
    <t>אלומיי אגח ה- אלומיי קפיטל בע"מ</t>
  </si>
  <si>
    <t>1193275</t>
  </si>
  <si>
    <t>520039868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</si>
  <si>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</si>
  <si>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</si>
  <si>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</si>
  <si>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</si>
  <si>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</si>
  <si>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*ישראמקו אגח ב- ישראמקו נגב 2 שותפות מוגבלת</t>
  </si>
  <si>
    <t>2320224</t>
  </si>
  <si>
    <t>אלביט מערכות אגח ג- אלביט בע"מ</t>
  </si>
  <si>
    <t>1178250</t>
  </si>
  <si>
    <t>520043027</t>
  </si>
  <si>
    <t>אלביט מערכות אגח ד- אלביט מערכות בע"מ</t>
  </si>
  <si>
    <t>1178268</t>
  </si>
  <si>
    <t>סה"כ אחר</t>
  </si>
  <si>
    <t>ISRELE 3.75 02/32- חברת החשמל לישראל בע"מ</t>
  </si>
  <si>
    <t>IL0060004004</t>
  </si>
  <si>
    <t>בלומברג</t>
  </si>
  <si>
    <t>BBB+</t>
  </si>
  <si>
    <t>HAPOAL 3.255 01/32- בנק הפועלים בע"מ</t>
  </si>
  <si>
    <t>IL0066204707</t>
  </si>
  <si>
    <t>BBB</t>
  </si>
  <si>
    <t>LUMIIT 3.275 01/31-01/26- בנק לאומי לישראל בע"מ</t>
  </si>
  <si>
    <t>IL0060404899</t>
  </si>
  <si>
    <t>LUMIIT 7.129 07/33- בנק לאומי לישראל בע"מ</t>
  </si>
  <si>
    <t>IL0060406795</t>
  </si>
  <si>
    <t>ICLIT 6 3/8 05/31/38- israel chemicals limited</t>
  </si>
  <si>
    <t>IL0028103310</t>
  </si>
  <si>
    <t>BBB-</t>
  </si>
  <si>
    <t>MZRHIT 3.077 04/31- בנק מזרחי טפחות בע"מ</t>
  </si>
  <si>
    <t>IL0069508369</t>
  </si>
  <si>
    <t>520000522</t>
  </si>
  <si>
    <t>ENOIGA 8.5 30/09/33- אנרג'יאן ישראל פיננס בע"מ</t>
  </si>
  <si>
    <t>IL0011971442</t>
  </si>
  <si>
    <t>516301843</t>
  </si>
  <si>
    <t>Energy</t>
  </si>
  <si>
    <t>BB-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</si>
  <si>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</si>
  <si>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</si>
  <si>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</si>
  <si>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</si>
  <si>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</si>
  <si>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</si>
  <si>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TEVA 8.125 09/31- טבע תעשיות פרמצבטיות בע"מ</t>
  </si>
  <si>
    <t>US88167AAR23</t>
  </si>
  <si>
    <t>ALVGR 4.252 07/52- allianz se-reg</t>
  </si>
  <si>
    <t>DE000A30VJZ6</t>
  </si>
  <si>
    <t>Insurance</t>
  </si>
  <si>
    <t>A+</t>
  </si>
  <si>
    <t>Srenvx 4.5% 09/2044- Cloverie plc swiss reins</t>
  </si>
  <si>
    <t>XS1108784510</t>
  </si>
  <si>
    <t>A</t>
  </si>
  <si>
    <t>ZURNVX 3 04/51- ZURICH FINANCE IRELAND DESIG</t>
  </si>
  <si>
    <t>XS2283177561</t>
  </si>
  <si>
    <t>A2</t>
  </si>
  <si>
    <t>ZURNVX 3.5 05/52- WILLOW NO.2 FOR ZURICH</t>
  </si>
  <si>
    <t>XS2416978190</t>
  </si>
  <si>
    <t>ALVGR 3.2 PERP- ALLIANZ NFJ</t>
  </si>
  <si>
    <t>US018820AB64</t>
  </si>
  <si>
    <t>A3</t>
  </si>
  <si>
    <t>AXASA 4.25 03/43- AXA GLOBAL</t>
  </si>
  <si>
    <t>XS2487052487</t>
  </si>
  <si>
    <t>A-</t>
  </si>
  <si>
    <t>FABSJV 5.875 01/34- Foundry JV Holdco LLC</t>
  </si>
  <si>
    <t>US350930AA10</t>
  </si>
  <si>
    <t>Other</t>
  </si>
  <si>
    <t>SHBASS 4.625 08/32- SVENSKA  HANDELSBANKEN AB</t>
  </si>
  <si>
    <t>XS2523511165</t>
  </si>
  <si>
    <t>Banks</t>
  </si>
  <si>
    <t>ANZ 6.742 12/32- ANZNZ</t>
  </si>
  <si>
    <t>USQ0954PVM14</t>
  </si>
  <si>
    <t>NAB 3.933 08/2034-08/29- NATIONAL AUSTRALIA</t>
  </si>
  <si>
    <t>USG6S94TAB96</t>
  </si>
  <si>
    <t>SCENTRE GROUP 4.75 09/80- SCENTRE GROUP</t>
  </si>
  <si>
    <t>USQ8053LAA28</t>
  </si>
  <si>
    <t>Real Estate</t>
  </si>
  <si>
    <t>SCGAU 5.125 09/2080- SCENTRE GROUP</t>
  </si>
  <si>
    <t>USQ8053LAB01</t>
  </si>
  <si>
    <t>AER 3.3 01/32- AERCAP IRELAND CAPITAL</t>
  </si>
  <si>
    <t>US00774MAX39</t>
  </si>
  <si>
    <t>Capital Goods</t>
  </si>
  <si>
    <t>ASSGEN 5.8 07/32- Assicurazioni generali</t>
  </si>
  <si>
    <t>XS2468223107</t>
  </si>
  <si>
    <t>Baa2</t>
  </si>
  <si>
    <t>C 6.174 05/34- CITIGROUP INC</t>
  </si>
  <si>
    <t>US17327CAR43</t>
  </si>
  <si>
    <t>GM 6.4 01/09/2033- GENERAL MOTORS CORP</t>
  </si>
  <si>
    <t>US37045XED49</t>
  </si>
  <si>
    <t>Automobiles &amp; Components</t>
  </si>
  <si>
    <t>INTNED 4.125 08/33- ING Groep</t>
  </si>
  <si>
    <t>XS2524746687</t>
  </si>
  <si>
    <t>MQGAU 6.798 01/33- MQGAU O</t>
  </si>
  <si>
    <t>USQ568A9SS79</t>
  </si>
  <si>
    <t>Diversified Financials</t>
  </si>
  <si>
    <t>PRU 6 09/52- PRUDENTIAL</t>
  </si>
  <si>
    <t>US744320BK76</t>
  </si>
  <si>
    <t>STLA 6.375 09/32- STLA 6.375 09/32</t>
  </si>
  <si>
    <t>USU85861AE97</t>
  </si>
  <si>
    <t>TD 8.125 10/82- Toronto Dominion Bank</t>
  </si>
  <si>
    <t>US89117F8Z56</t>
  </si>
  <si>
    <t>ACAFP 7.25 PERP- CREDIT AGRICOLE SA</t>
  </si>
  <si>
    <t>FR001400F067</t>
  </si>
  <si>
    <t>BACR 7.119 06/34- BARCLAYS BANK</t>
  </si>
  <si>
    <t>US06738ECH62</t>
  </si>
  <si>
    <t>BCRED 2.625 12/26- BCRED Castle Peak Funding LLC</t>
  </si>
  <si>
    <t>US09261HAD98</t>
  </si>
  <si>
    <t>BCRED 7.05 09/25- BCRED Castle Peak Funding LLC</t>
  </si>
  <si>
    <t>US09261HBA41</t>
  </si>
  <si>
    <t>ENBCN 5.5% 15/07/2017- ENBRIDGE</t>
  </si>
  <si>
    <t>US29250NAS45</t>
  </si>
  <si>
    <t>ENBCN 6 01/27-01/77- ENBRIDGE</t>
  </si>
  <si>
    <t>us29250nan57</t>
  </si>
  <si>
    <t>ENELIM 6.625 PERP- ENELIM 5 1/8 10</t>
  </si>
  <si>
    <t>XS2576550243</t>
  </si>
  <si>
    <t>Utilities</t>
  </si>
  <si>
    <t>FS KKR CAPITAL 4.25 2/25-01/25- FS KKR CAPITAL CORP</t>
  </si>
  <si>
    <t>US30313RAA77</t>
  </si>
  <si>
    <t>FSK 3.125 10/28- FS KKR CAPITAL CORP</t>
  </si>
  <si>
    <t>US302635AK33</t>
  </si>
  <si>
    <t>IBSEM 4.875 PERP- IBSEM 4.875 PERP</t>
  </si>
  <si>
    <t>XS2580221658</t>
  </si>
  <si>
    <t>J 5.9 03/33- J 5.9 03/33</t>
  </si>
  <si>
    <t>US469814AA50</t>
  </si>
  <si>
    <t>Commercial &amp; Professional Services</t>
  </si>
  <si>
    <t>KD 3.15 10/31- KD</t>
  </si>
  <si>
    <t>US50155QAL41</t>
  </si>
  <si>
    <t>Software &amp; Services</t>
  </si>
  <si>
    <t>LKQ 6.25 6/33- LKQ Corporation</t>
  </si>
  <si>
    <t>US501889AE98</t>
  </si>
  <si>
    <t>Consumer Durables &amp; Apparel</t>
  </si>
  <si>
    <t>MTZ 4.5 08/28- MASTEC INC</t>
  </si>
  <si>
    <t>US576323AP42</t>
  </si>
  <si>
    <t>NGLS 4 01/32- NGLS</t>
  </si>
  <si>
    <t>US87612BBU52</t>
  </si>
  <si>
    <t>NGLS 6.875 15/01/29- NGLS</t>
  </si>
  <si>
    <t>US87612BBN10</t>
  </si>
  <si>
    <t>NSANY 7.05 09/15/28 CORP- NISSAN MOTOR CO LTD</t>
  </si>
  <si>
    <t>USU6547TAF76</t>
  </si>
  <si>
    <t>NWG 7.416 06/33- NATWEST GROUP PLC</t>
  </si>
  <si>
    <t>XS2563349765</t>
  </si>
  <si>
    <t>ORCINC 4.7 02/27- ORDH</t>
  </si>
  <si>
    <t>US69120VAF85</t>
  </si>
  <si>
    <t>owl rock 7.95 06/28- OWL ROCK CAPITAL CORP</t>
  </si>
  <si>
    <t>US69120VAR24</t>
  </si>
  <si>
    <t>SEB 6.875 PERP- SKANDINAVISKA ENSKILDA</t>
  </si>
  <si>
    <t>XS2479344561</t>
  </si>
  <si>
    <t>Baa3</t>
  </si>
  <si>
    <t>SRENVX 5.75 08/15/50 08/25- ARGENTUM (SWISS RE LTD)</t>
  </si>
  <si>
    <t>XS1261170515</t>
  </si>
  <si>
    <t>דירוג פנימי</t>
  </si>
  <si>
    <t>SSE PLC 4%- SSE PLC</t>
  </si>
  <si>
    <t>XS2439704318</t>
  </si>
  <si>
    <t>TELIAS 4.625 PREP- TELIA</t>
  </si>
  <si>
    <t>XS2526881532</t>
  </si>
  <si>
    <t>Telecommunication Services</t>
  </si>
  <si>
    <t>VW 4.625 PERP 06/28- Volkswagen intl fin</t>
  </si>
  <si>
    <t>XS1799939027</t>
  </si>
  <si>
    <t>VW 7.875- Volkswagen AG</t>
  </si>
  <si>
    <t>XS2675884733</t>
  </si>
  <si>
    <t>US55903VBC63</t>
  </si>
  <si>
    <t>Media</t>
  </si>
  <si>
    <t>AER 6.5 06/45- AER</t>
  </si>
  <si>
    <t>US00773HAA59</t>
  </si>
  <si>
    <t>BB+</t>
  </si>
  <si>
    <t>AY 4.125 06/28- AYR WELLNESS INC</t>
  </si>
  <si>
    <t>US04916WAA27</t>
  </si>
  <si>
    <t>BAYNGR 3.125 11/79-11/27- BAYNGR</t>
  </si>
  <si>
    <t>XS2077670342</t>
  </si>
  <si>
    <t>Pharmaceuticals &amp; Biotechnology</t>
  </si>
  <si>
    <t>BAYNGR 6.625 09/25/2083- BAYNGR</t>
  </si>
  <si>
    <t>XS2684826014</t>
  </si>
  <si>
    <t>Health Care Equipment &amp; Services</t>
  </si>
  <si>
    <t>BNP 7.75 PERP- BNP Paribas Asset Manag</t>
  </si>
  <si>
    <t>USF1067PAC08</t>
  </si>
  <si>
    <t>Ba1</t>
  </si>
  <si>
    <t>BRITEL 8.375 09/28- British Telecommunications PLC</t>
  </si>
  <si>
    <t>XS2636324274</t>
  </si>
  <si>
    <t>F 6.1 08/32- Ford Motor Company</t>
  </si>
  <si>
    <t>US345370DB39</t>
  </si>
  <si>
    <t>F 6.125 05/15/28- Ford Motor Company</t>
  </si>
  <si>
    <t>XS2623496085</t>
  </si>
  <si>
    <t>F 7.35 11/27- Ford motor credit co LLC</t>
  </si>
  <si>
    <t>US345397C353</t>
  </si>
  <si>
    <t>INTNED 7.5 PERP- Intned</t>
  </si>
  <si>
    <t>XS2585240984</t>
  </si>
  <si>
    <t>MATTEL 3.75 04/29- Mattel Inc</t>
  </si>
  <si>
    <t>US577081BF84</t>
  </si>
  <si>
    <t>NWSA 5.125 02/32- NWSA</t>
  </si>
  <si>
    <t>US65249BAB53</t>
  </si>
  <si>
    <t>RRX 6.4 15/4/2033- RRX 6.4 15/4/2033</t>
  </si>
  <si>
    <t>US758750AF08</t>
  </si>
  <si>
    <t>SWEDA 7.625 PERP- SWEDA 7.625 PERP</t>
  </si>
  <si>
    <t>XS2580715147</t>
  </si>
  <si>
    <t>Trpcn 5.3 3/77- Trpcn</t>
  </si>
  <si>
    <t>US89356BAC28</t>
  </si>
  <si>
    <t>VODAFONE 4.125 06/81- Vodafone Group</t>
  </si>
  <si>
    <t>US92857WBW91</t>
  </si>
  <si>
    <t>VODAFONE 6.5 08/84- Vodafone Group</t>
  </si>
  <si>
    <t>XS2630490717</t>
  </si>
  <si>
    <t>VODAFONE GROUP- Vodafone Group</t>
  </si>
  <si>
    <t>XS1888180640</t>
  </si>
  <si>
    <t>ZFFNGR 5.75 08/26- ZFFNGR 5.75 08/26</t>
  </si>
  <si>
    <t>XS2582404724</t>
  </si>
  <si>
    <t>ZFFNGR 6.125 03/29- ZFFNGR 5.75 08/26</t>
  </si>
  <si>
    <t>XS2681541327</t>
  </si>
  <si>
    <t>ALLISON TRANS 3.75 01/31- allison</t>
  </si>
  <si>
    <t>US019736AG29</t>
  </si>
  <si>
    <t>Ba2</t>
  </si>
  <si>
    <t>ALLISON TRANSM 5.875 06/29- ALLISON TRANSMISSION</t>
  </si>
  <si>
    <t>US019736AF46</t>
  </si>
  <si>
    <t>CHARLES RIVER LAB 4 03/31- CHARLES RIVER LABORATORIES</t>
  </si>
  <si>
    <t>US159864AJ65</t>
  </si>
  <si>
    <t>BB</t>
  </si>
  <si>
    <t>GPK 3.75 02/30- GRAND PEAK</t>
  </si>
  <si>
    <t>US38869AAD90</t>
  </si>
  <si>
    <t>HESM 5.125 06/28- HESS MIDSTREAM PARTNERS LP</t>
  </si>
  <si>
    <t>US428104AA14</t>
  </si>
  <si>
    <t>HILTON DOMESTIC 4 05/31- HILTON DOMESTIC OPERATING</t>
  </si>
  <si>
    <t>US432833AL52</t>
  </si>
  <si>
    <t>Hotels Restaurants &amp; Leisure</t>
  </si>
  <si>
    <t>SOCGEN 7.875 PERP- Societe Generale</t>
  </si>
  <si>
    <t>FR001400F877</t>
  </si>
  <si>
    <t>TELEFO 6.135 PER- TELEFONAKTIEBOL</t>
  </si>
  <si>
    <t>XS2582389156</t>
  </si>
  <si>
    <t>TELEFO 7.125 PERP- TELEFONICA EUROPE BV</t>
  </si>
  <si>
    <t>XS2462605671</t>
  </si>
  <si>
    <t>ASGN 4.625 15/05/2028- ASGN INC</t>
  </si>
  <si>
    <t>US00191UAA07</t>
  </si>
  <si>
    <t>BACR 8.875 15/09/2027- BARCLAYS CAPITAL INC</t>
  </si>
  <si>
    <t>XS2492482828</t>
  </si>
  <si>
    <t>CLH 6.375 02/01/31- CLEAN HARBORS INC</t>
  </si>
  <si>
    <t>US184496AQ03</t>
  </si>
  <si>
    <t>Ba3</t>
  </si>
  <si>
    <t>LLOYDS 8.5 PERP_28- LLOYDS BANKING GROUP PLC</t>
  </si>
  <si>
    <t>XS2575900977</t>
  </si>
  <si>
    <t>LLOYDS 8.500% Perpetual Corp- LLOYDS BANKING GROUP PLC</t>
  </si>
  <si>
    <t>XS2529511722</t>
  </si>
  <si>
    <t>MTCHII 4.125 08/30- MATCH GROUP INC</t>
  </si>
  <si>
    <t>US57665RAL06</t>
  </si>
  <si>
    <t>ATRFIN 2.625 09/27- Atrium Finance PLC</t>
  </si>
  <si>
    <t>XS2294495838</t>
  </si>
  <si>
    <t>B1</t>
  </si>
  <si>
    <t>CCO HOLDINGS 4.75 03/30-09/24- CCO HOLDINGS</t>
  </si>
  <si>
    <t>US1248EPCD32</t>
  </si>
  <si>
    <t>CHTR 7.375 03/31- CCO HOLDINGS</t>
  </si>
  <si>
    <t>US1248EPCT83</t>
  </si>
  <si>
    <t>EDF 5 01/22/49- Electricite DE France SA</t>
  </si>
  <si>
    <t>FR0011697028</t>
  </si>
  <si>
    <t>B+</t>
  </si>
  <si>
    <t>ELECTRICITE DE FRANCE- ELEC DE FRANCE</t>
  </si>
  <si>
    <t>FR0011401728</t>
  </si>
  <si>
    <t>ORGNON 5.125 2031- CLEAN HARBORS INC</t>
  </si>
  <si>
    <t>US68622TAB70</t>
  </si>
  <si>
    <t>ATRSAV 3.625 04/2026- ATRIUM FINANCE ISSUER BV</t>
  </si>
  <si>
    <t>XS2338530467</t>
  </si>
  <si>
    <t>B3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</si>
  <si>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</si>
  <si>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</si>
  <si>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</si>
  <si>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</si>
  <si>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</si>
  <si>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</si>
  <si>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</si>
  <si>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</si>
  <si>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</si>
  <si>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</si>
  <si>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הפניקס-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</si>
  <si>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</si>
  <si>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</si>
  <si>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</si>
  <si>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</si>
  <si>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</si>
  <si>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</si>
  <si>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</si>
  <si>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</si>
  <si>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</si>
  <si>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</si>
  <si>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</si>
  <si>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</si>
  <si>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</si>
  <si>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</si>
  <si>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</si>
  <si>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</si>
  <si>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</si>
  <si>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</si>
  <si>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</si>
  <si>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</si>
  <si>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</si>
  <si>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</si>
  <si>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</si>
  <si>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</si>
  <si>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חברה לישראל- החברה לישראל בע"מ</t>
  </si>
  <si>
    <t>576017</t>
  </si>
  <si>
    <t>520028010</t>
  </si>
  <si>
    <t>אנרג'יאן- Energean plc</t>
  </si>
  <si>
    <t>1155290</t>
  </si>
  <si>
    <t>10758801</t>
  </si>
  <si>
    <t>ניו-מד אנרג'י יהש- ניו-מד אנרג'י- שותפות מוגבלת</t>
  </si>
  <si>
    <t>475020</t>
  </si>
  <si>
    <t>550013098</t>
  </si>
  <si>
    <t>דלק קבוצה- קבוצת דלק בע"מ</t>
  </si>
  <si>
    <t>1084128</t>
  </si>
  <si>
    <t>520044322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</si>
  <si>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</si>
  <si>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</si>
  <si>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</si>
  <si>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</si>
  <si>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</si>
  <si>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</si>
  <si>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</si>
  <si>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</si>
  <si>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</si>
  <si>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</si>
  <si>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</si>
  <si>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</si>
  <si>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</si>
  <si>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שפיר הנדסה- שפיר הנדסה חוצה ישראל צפון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</si>
  <si>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</si>
  <si>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</si>
  <si>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</si>
  <si>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</si>
  <si>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</si>
  <si>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</si>
  <si>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</si>
  <si>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</si>
  <si>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</si>
  <si>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</si>
  <si>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</si>
  <si>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</si>
  <si>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</si>
  <si>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</si>
  <si>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</si>
  <si>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</si>
  <si>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</si>
  <si>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</si>
  <si>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</si>
  <si>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</si>
  <si>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</si>
  <si>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</si>
  <si>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</si>
  <si>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</si>
  <si>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</si>
  <si>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</si>
  <si>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</si>
  <si>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</si>
  <si>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</si>
  <si>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משק אנרגיה- משק אנרגיה-אנרגיות מתחדשות בע"מ</t>
  </si>
  <si>
    <t>1166974</t>
  </si>
  <si>
    <t>*פז בית זיקוק אשדוד- פז בית זיקוק לנפט-אשדוד בע"מ</t>
  </si>
  <si>
    <t>1198910</t>
  </si>
  <si>
    <t>513775163</t>
  </si>
  <si>
    <t>*פז נפט- פז חברת הנפט בע"מ</t>
  </si>
  <si>
    <t>1100007</t>
  </si>
  <si>
    <t>שוב אנרגיה- שיכון ובינוי אנרגיה בע"מ</t>
  </si>
  <si>
    <t>1188242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</si>
  <si>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</si>
  <si>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</si>
  <si>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</si>
  <si>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</si>
  <si>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</si>
  <si>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</si>
  <si>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</si>
  <si>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</si>
  <si>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</si>
  <si>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</si>
  <si>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ביטוח- כלל החזקות עסקי ביטוח בע"מ</t>
  </si>
  <si>
    <t>224014</t>
  </si>
  <si>
    <t>מנורה מבטחים החזקות- מנורה מבטחים החזקות בע"מ</t>
  </si>
  <si>
    <t>566018</t>
  </si>
  <si>
    <t>520007469</t>
  </si>
  <si>
    <t>אאורה- אאורה השקעות בע"מ</t>
  </si>
  <si>
    <t>373019</t>
  </si>
  <si>
    <t>520038274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</si>
  <si>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</si>
  <si>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</si>
  <si>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</si>
  <si>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</si>
  <si>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</si>
  <si>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</si>
  <si>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</si>
  <si>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</si>
  <si>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</si>
  <si>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</si>
  <si>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</si>
  <si>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</si>
  <si>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*פרשקובסקי- פרשקובסקי השקעות ובניין בע"מ</t>
  </si>
  <si>
    <t>1102128</t>
  </si>
  <si>
    <t>513817817</t>
  </si>
  <si>
    <t>אקרו קבוצה- קבוצת אקרו בע"מ</t>
  </si>
  <si>
    <t>1184902</t>
  </si>
  <si>
    <t>קרסו נדלן- קרסו נדלן בע"מ</t>
  </si>
  <si>
    <t>1187962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</si>
  <si>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</si>
  <si>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</si>
  <si>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</si>
  <si>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</si>
  <si>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</si>
  <si>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</si>
  <si>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</si>
  <si>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</si>
  <si>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</si>
  <si>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</si>
  <si>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</si>
  <si>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</si>
  <si>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</si>
  <si>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</si>
  <si>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</si>
  <si>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</si>
  <si>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</si>
  <si>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</si>
  <si>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</si>
  <si>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</si>
  <si>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</si>
  <si>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</si>
  <si>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</si>
  <si>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</si>
  <si>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</si>
  <si>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</si>
  <si>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</si>
  <si>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</si>
  <si>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</si>
  <si>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</si>
  <si>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</si>
  <si>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</si>
  <si>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</si>
  <si>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</si>
  <si>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</si>
  <si>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</si>
  <si>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</si>
  <si>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</si>
  <si>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</si>
  <si>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גרופ-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</si>
  <si>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</si>
  <si>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</si>
  <si>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</si>
  <si>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</si>
  <si>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</si>
  <si>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</si>
  <si>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</si>
  <si>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</si>
  <si>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</si>
  <si>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</si>
  <si>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</si>
  <si>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ג'י סיטי- ג'י סיטי בע"מ</t>
  </si>
  <si>
    <t>126011</t>
  </si>
  <si>
    <t>סאמיט- סאמיט אחזקות נדל"ן בע"מ</t>
  </si>
  <si>
    <t>1081686</t>
  </si>
  <si>
    <t>520043720</t>
  </si>
  <si>
    <t>הכשרה הישוב- חברת הכשרת הישוב בישראל בע"מ</t>
  </si>
  <si>
    <t>612010</t>
  </si>
  <si>
    <t>ישרס- ישרס חברה להשקעות בע"מ</t>
  </si>
  <si>
    <t>613034</t>
  </si>
  <si>
    <t>*מגדלי תיכון- מגדלי הים התיכון</t>
  </si>
  <si>
    <t>1131523</t>
  </si>
  <si>
    <t>512719485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</si>
  <si>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</si>
  <si>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</si>
  <si>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</si>
  <si>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</si>
  <si>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</si>
  <si>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</si>
  <si>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</si>
  <si>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</si>
  <si>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</si>
  <si>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</si>
  <si>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</si>
  <si>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</si>
  <si>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</si>
  <si>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</si>
  <si>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</si>
  <si>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</si>
  <si>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</si>
  <si>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520039967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</si>
  <si>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</si>
  <si>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</si>
  <si>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</si>
  <si>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</si>
  <si>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</si>
  <si>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</si>
  <si>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</si>
  <si>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</si>
  <si>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</si>
  <si>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</si>
  <si>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</si>
  <si>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</si>
  <si>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</si>
  <si>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</si>
  <si>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</si>
  <si>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</si>
  <si>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</si>
  <si>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</si>
  <si>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</si>
  <si>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</si>
  <si>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</si>
  <si>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</si>
  <si>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</si>
  <si>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</si>
  <si>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</si>
  <si>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</si>
  <si>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</si>
  <si>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</si>
  <si>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</si>
  <si>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</si>
  <si>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</si>
  <si>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</si>
  <si>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</si>
  <si>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</si>
  <si>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</si>
  <si>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</si>
  <si>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</si>
  <si>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</si>
  <si>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</si>
  <si>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</si>
  <si>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</si>
  <si>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</si>
  <si>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</si>
  <si>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</si>
  <si>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</si>
  <si>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</si>
  <si>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</si>
  <si>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</si>
  <si>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</si>
  <si>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</si>
  <si>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</si>
  <si>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</si>
  <si>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</si>
  <si>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</si>
  <si>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*אלקטרה פאוור- סופרגז אנרגיה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</si>
  <si>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</si>
  <si>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</si>
  <si>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</si>
  <si>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</si>
  <si>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</si>
  <si>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</si>
  <si>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</si>
  <si>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</si>
  <si>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</si>
  <si>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</si>
  <si>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</si>
  <si>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</si>
  <si>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</si>
  <si>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</si>
  <si>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</si>
  <si>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</si>
  <si>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</si>
  <si>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</si>
  <si>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</si>
  <si>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</si>
  <si>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</si>
  <si>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</si>
  <si>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</si>
  <si>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</si>
  <si>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</si>
  <si>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</si>
  <si>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קרדן נדלן יזום- קרדן נדל"ן יזום ופיתוח בע"מ</t>
  </si>
  <si>
    <t>1118447</t>
  </si>
  <si>
    <t>*רימון ( מועמדת)- רימון שירותי ייעוץ וניהול בע"מ</t>
  </si>
  <si>
    <t>1178722</t>
  </si>
  <si>
    <t>512467994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</si>
  <si>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</si>
  <si>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</si>
  <si>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</si>
  <si>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</si>
  <si>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</si>
  <si>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</si>
  <si>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</si>
  <si>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</si>
  <si>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</si>
  <si>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</si>
  <si>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</si>
  <si>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</si>
  <si>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</si>
  <si>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</si>
  <si>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</si>
  <si>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</si>
  <si>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</si>
  <si>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</si>
  <si>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</si>
  <si>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</si>
  <si>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</si>
  <si>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</si>
  <si>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*תומר אנרגיה- תומר תמלוגי אנרגיה (2012)  בע"מ</t>
  </si>
  <si>
    <t>1129493</t>
  </si>
  <si>
    <t>514837111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</si>
  <si>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</si>
  <si>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</si>
  <si>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</si>
  <si>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</si>
  <si>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</si>
  <si>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</si>
  <si>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</si>
  <si>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</si>
  <si>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</si>
  <si>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</si>
  <si>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</si>
  <si>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</si>
  <si>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</si>
  <si>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*פולירם- פולירם תעשיות פלסטיק בע"מ</t>
  </si>
  <si>
    <t>1170216</t>
  </si>
  <si>
    <t>515251593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</si>
  <si>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</si>
  <si>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</si>
  <si>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</si>
  <si>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</si>
  <si>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</si>
  <si>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</si>
  <si>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</si>
  <si>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</si>
  <si>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</si>
  <si>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</si>
  <si>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</si>
  <si>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</si>
  <si>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</si>
  <si>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</si>
  <si>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</si>
  <si>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</si>
  <si>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</si>
  <si>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</si>
  <si>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</si>
  <si>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</si>
  <si>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</si>
  <si>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</si>
  <si>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</si>
  <si>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</si>
  <si>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</si>
  <si>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</si>
  <si>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</si>
  <si>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</si>
  <si>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</si>
  <si>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</si>
  <si>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</si>
  <si>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</si>
  <si>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</si>
  <si>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</si>
  <si>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</si>
  <si>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</si>
  <si>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</si>
  <si>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</si>
  <si>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</si>
  <si>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</si>
  <si>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</si>
  <si>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</si>
  <si>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</si>
  <si>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</si>
  <si>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</si>
  <si>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</si>
  <si>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</si>
  <si>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</si>
  <si>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</si>
  <si>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</si>
  <si>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</si>
  <si>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</si>
  <si>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</si>
  <si>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</si>
  <si>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</si>
  <si>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</si>
  <si>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</si>
  <si>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</si>
  <si>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</si>
  <si>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</si>
  <si>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</si>
  <si>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</si>
  <si>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</si>
  <si>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</si>
  <si>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</si>
  <si>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</si>
  <si>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</si>
  <si>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</si>
  <si>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</si>
  <si>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</si>
  <si>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</si>
  <si>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</si>
  <si>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</si>
  <si>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</si>
  <si>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</si>
  <si>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</si>
  <si>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</si>
  <si>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</si>
  <si>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</si>
  <si>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</si>
  <si>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</si>
  <si>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</si>
  <si>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</si>
  <si>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</si>
  <si>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</si>
  <si>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</si>
  <si>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 החזקות בעמ-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</si>
  <si>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</si>
  <si>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</si>
  <si>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</si>
  <si>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</si>
  <si>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</si>
  <si>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</si>
  <si>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</si>
  <si>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</si>
  <si>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</si>
  <si>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</si>
  <si>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</si>
  <si>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</si>
  <si>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</si>
  <si>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</si>
  <si>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</si>
  <si>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</si>
  <si>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</si>
  <si>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</si>
  <si>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</si>
  <si>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</si>
  <si>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*הולמס פלייס- הולמס פלייס אינטרנשיונל בע"מ</t>
  </si>
  <si>
    <t>1142587</t>
  </si>
  <si>
    <t>512466723</t>
  </si>
  <si>
    <t>*לודן- לודן חברה להנדסה בע"מ</t>
  </si>
  <si>
    <t>1081439</t>
  </si>
  <si>
    <t>520043381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</si>
  <si>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</si>
  <si>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</si>
  <si>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</si>
  <si>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</si>
  <si>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</si>
  <si>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</si>
  <si>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</si>
  <si>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</si>
  <si>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</si>
  <si>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</si>
  <si>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Mobileye NV- Mobileye NV</t>
  </si>
  <si>
    <t>nl0010831061</t>
  </si>
  <si>
    <t>NYSE</t>
  </si>
  <si>
    <t>560030876</t>
  </si>
  <si>
    <t>Kornit Digital ltd- קורנית דיגיטל בע"מ</t>
  </si>
  <si>
    <t>IL0011216723</t>
  </si>
  <si>
    <t>NASDAQ</t>
  </si>
  <si>
    <t>513195420</t>
  </si>
  <si>
    <t>FIVERR INTERNATIONAL LTD- פייבר אינטרנשיונל בע"מ</t>
  </si>
  <si>
    <t>IL0011582033</t>
  </si>
  <si>
    <t>514440874</t>
  </si>
  <si>
    <t>*Ormat Technologies MG- אורמת טכנולגיות אינק</t>
  </si>
  <si>
    <t>US6866881021</t>
  </si>
  <si>
    <t>INMODE LTD- אינמוד בע"מ</t>
  </si>
  <si>
    <t>IL0011595993</t>
  </si>
  <si>
    <t>514073618</t>
  </si>
  <si>
    <t>SOL-GEL TECHNOL-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</si>
  <si>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</si>
  <si>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</si>
  <si>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</si>
  <si>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</si>
  <si>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</si>
  <si>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GLOBAL-E ONLINE LTD- גלובל -אי אונליין בע"מ</t>
  </si>
  <si>
    <t>IL0011741688</t>
  </si>
  <si>
    <t>514889534</t>
  </si>
  <si>
    <t>Retailing</t>
  </si>
  <si>
    <t>SOLAREDGE TECHNOLOGI- סולראדג' טכנולוגיות בע"מ</t>
  </si>
  <si>
    <t>US83417M1045</t>
  </si>
  <si>
    <t>513865329</t>
  </si>
  <si>
    <t>Semiconductors &amp; Semiconductor Equipment</t>
  </si>
  <si>
    <t>*CAMTEK- קמטק בע"מ</t>
  </si>
  <si>
    <t>IL0010952641</t>
  </si>
  <si>
    <t>JFROG Ltd- JFROG LTD</t>
  </si>
  <si>
    <t>IL0011684185</t>
  </si>
  <si>
    <t>514130491</t>
  </si>
  <si>
    <t>MONDAY.COM LTD- MONDAY.COM LTD</t>
  </si>
  <si>
    <t>IL0011762130</t>
  </si>
  <si>
    <t>514025428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</si>
  <si>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</si>
  <si>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</si>
  <si>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</si>
  <si>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</si>
  <si>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</si>
  <si>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</si>
  <si>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</si>
  <si>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</si>
  <si>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</si>
  <si>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Verint Systems Inc- VERINT SYSTEMS</t>
  </si>
  <si>
    <t>US92343X1000</t>
  </si>
  <si>
    <t>10467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</si>
  <si>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</si>
  <si>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</si>
  <si>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</si>
  <si>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</si>
  <si>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</si>
  <si>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</si>
  <si>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</si>
  <si>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</si>
  <si>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</si>
  <si>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</si>
  <si>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</si>
  <si>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</si>
  <si>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Technology Hardware &amp; Equipment</t>
  </si>
  <si>
    <t>INNOVIZ TECHNOLOGIES LTD- INNOVIZ TECHNOLOGIES KTS 8097</t>
  </si>
  <si>
    <t>IL0011745804</t>
  </si>
  <si>
    <t>515382422</t>
  </si>
  <si>
    <t>Stratasys- Stratasys Ltd</t>
  </si>
  <si>
    <t>IL0011267213</t>
  </si>
  <si>
    <t>512607698</t>
  </si>
  <si>
    <t>ZIM US Equity- צים שירותי ספנות משולבים בע"מ</t>
  </si>
  <si>
    <t>IL0065100930</t>
  </si>
  <si>
    <t>520015041</t>
  </si>
  <si>
    <t>Transportation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</si>
  <si>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</si>
  <si>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</si>
  <si>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</si>
  <si>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</si>
  <si>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</si>
  <si>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</si>
  <si>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PAYONEER GLOBAL INC- PAYONEER GLOBAL</t>
  </si>
  <si>
    <t>US70451X1046</t>
  </si>
  <si>
    <t>90240</t>
  </si>
  <si>
    <t>Teva Pharm- טבע תעשיות פרמצבטיות בע"מ</t>
  </si>
  <si>
    <t>US8816242098</t>
  </si>
  <si>
    <t>*BRENMILLER ENERGY LTD- ברנמילר אנרג'י בע"מ</t>
  </si>
  <si>
    <t>IL0011415309</t>
  </si>
  <si>
    <t>514720374</t>
  </si>
  <si>
    <t>Nice Sys Adr- נייס מערכות בע"מ</t>
  </si>
  <si>
    <t>US6536561086</t>
  </si>
  <si>
    <t>Perion networks ltd- פריון נטוורק בע"מ לשעבר אינקרדימייל</t>
  </si>
  <si>
    <t>IL0010958192</t>
  </si>
  <si>
    <t>TESLA INC- TESLA MOTORS INC</t>
  </si>
  <si>
    <t>US88160R1014</t>
  </si>
  <si>
    <t>Bank amer crop- Bank of America</t>
  </si>
  <si>
    <t>US0605051046</t>
  </si>
  <si>
    <t>JPmorgan Chase- JP MORGAN ASSET MANAGEMENT</t>
  </si>
  <si>
    <t>US46625H1005</t>
  </si>
  <si>
    <t>AGCO CORP- AGCO CORP</t>
  </si>
  <si>
    <t>US0010841023</t>
  </si>
  <si>
    <t>AIRBUS GROUP NV- AIRBUS GROUP</t>
  </si>
  <si>
    <t>NL0000235190</t>
  </si>
  <si>
    <t>Boeing com- BOEING CO</t>
  </si>
  <si>
    <t>US0970231058</t>
  </si>
  <si>
    <t>EIFFAGE- EIFFAGE</t>
  </si>
  <si>
    <t>FR0000130452</t>
  </si>
  <si>
    <t>VINCI SA- VINCI SA</t>
  </si>
  <si>
    <t>FR0000125486</t>
  </si>
  <si>
    <t>CIE FINAN RICHEMONT- CIELBZ</t>
  </si>
  <si>
    <t>CH0210483332</t>
  </si>
  <si>
    <t>D.R horton inc- D.R Horton inc</t>
  </si>
  <si>
    <t>US23331A1097</t>
  </si>
  <si>
    <t>LENNAR CORP-A- LENNAR CORP</t>
  </si>
  <si>
    <t>US5260571048</t>
  </si>
  <si>
    <t>Lvmh Moet Hennessy Louis Vui- Lvmh Moet Hennessy Louis Vui</t>
  </si>
  <si>
    <t>FR0000121014</t>
  </si>
  <si>
    <t>Berkshire Hathaway INC-CL A- BERKSHIRE HATHAWAY FIN</t>
  </si>
  <si>
    <t>US0846701086</t>
  </si>
  <si>
    <t>BLACKROCK INC- BlackRock  Asset Managment</t>
  </si>
  <si>
    <t>US09247X1019</t>
  </si>
  <si>
    <t>BYTE ACQUISITION- BYTE ACQUISITION CORP</t>
  </si>
  <si>
    <t>KYG1R25Q1216</t>
  </si>
  <si>
    <t>Goldman Sachs- GOLDMAN SACHS GROUP INC</t>
  </si>
  <si>
    <t>US38141G1040</t>
  </si>
  <si>
    <t>MORGAN STANLEY- MORGAN STANLEY</t>
  </si>
  <si>
    <t>US6174464486</t>
  </si>
  <si>
    <t>ENERGEAN OIL- Energean plc</t>
  </si>
  <si>
    <t>GB00BG12Y042</t>
  </si>
  <si>
    <t>LSE</t>
  </si>
  <si>
    <t>*ENLIGHT- אנלייט אנרגיה מתחדשת בע"מ</t>
  </si>
  <si>
    <t>IL0007200111</t>
  </si>
  <si>
    <t>COSTCO WHOLESALE- COSTCO WHOLESAL</t>
  </si>
  <si>
    <t>US9113121068</t>
  </si>
  <si>
    <t>Food &amp; Staples Retailing</t>
  </si>
  <si>
    <t>TALKSPACE INC US- TALKSPACE INC</t>
  </si>
  <si>
    <t>US87427V1035</t>
  </si>
  <si>
    <t>ALPHABET-C- ALPHABET INC</t>
  </si>
  <si>
    <t>US02079K1079</t>
  </si>
  <si>
    <t>Taboola- Innovid Corp</t>
  </si>
  <si>
    <t>KYG493921061</t>
  </si>
  <si>
    <t>META PLATFORMS- Meta Platforms Inc</t>
  </si>
  <si>
    <t>US30303M1027</t>
  </si>
  <si>
    <t>Netflix Inc- Netflix Inc</t>
  </si>
  <si>
    <t>US64110L1061</t>
  </si>
  <si>
    <t>Pfizer inc- PFIZER INC</t>
  </si>
  <si>
    <t>US7170811035</t>
  </si>
  <si>
    <t>AROUNDTOWN SA- Aroundtown property</t>
  </si>
  <si>
    <t>LU1673108939</t>
  </si>
  <si>
    <t>FWB</t>
  </si>
  <si>
    <t>Amazon inc- amazon.com</t>
  </si>
  <si>
    <t>US0231351067</t>
  </si>
  <si>
    <t>APPLIED MATERIALS INC- APPLIED MATERIALS</t>
  </si>
  <si>
    <t>US0382221051</t>
  </si>
  <si>
    <t>ASML_ASML HOLDING NV-NY REG- ASML HOLDING NV-NY</t>
  </si>
  <si>
    <t>NL0010273215</t>
  </si>
  <si>
    <t>EURONEXT</t>
  </si>
  <si>
    <t>BROADCOM LTD- Broadcom Inc</t>
  </si>
  <si>
    <t>US11135F1012</t>
  </si>
  <si>
    <t>Nvidia crop- NVIDIA CORP</t>
  </si>
  <si>
    <t>US67066G1040</t>
  </si>
  <si>
    <t>TAIWAN SEMICONDUCTOR- TAIWAN Semiconductor</t>
  </si>
  <si>
    <t>US8740391003</t>
  </si>
  <si>
    <t>ADOBE INC- Adobe Inc</t>
  </si>
  <si>
    <t>US00724F1012</t>
  </si>
  <si>
    <t>CROWDSTRIKE HOLDINGS INC -A- CROWDSTRIKE</t>
  </si>
  <si>
    <t>US22788C1053</t>
  </si>
  <si>
    <t>DYNATRACE INC- DYNATRACE INC</t>
  </si>
  <si>
    <t>US2681501092</t>
  </si>
  <si>
    <t>FORTINET- Fortinet Inc</t>
  </si>
  <si>
    <t>US34959E1091</t>
  </si>
  <si>
    <t>Mastercard inc-cla- MASTERCARD INC</t>
  </si>
  <si>
    <t>US57636Q1040</t>
  </si>
  <si>
    <t>Microsoft crop- MICROSOFT CORP</t>
  </si>
  <si>
    <t>US5949181045</t>
  </si>
  <si>
    <t>Palo alto networks- Palo alto networks inc</t>
  </si>
  <si>
    <t>US6974351057</t>
  </si>
  <si>
    <t>SENTINELONE INC -CLASS A- SentinelOne Inc</t>
  </si>
  <si>
    <t>US81730H1095</t>
  </si>
  <si>
    <t>VISA inc-class a- VISA  Inc - CLASS  A</t>
  </si>
  <si>
    <t>US92826C8394</t>
  </si>
  <si>
    <t>NETAPP INC- NetApp inc</t>
  </si>
  <si>
    <t>US64110D1046</t>
  </si>
  <si>
    <t>PURE STORAGE INC- CLASS A- PURE STORAGE</t>
  </si>
  <si>
    <t>US74624M1027</t>
  </si>
  <si>
    <t>SAMSUNG ELECTR-GDR REG- Samsung Electronics co ltd</t>
  </si>
  <si>
    <t>US7960508882</t>
  </si>
  <si>
    <t>DATADOG INC- CLASS A- DATADOG INC-A</t>
  </si>
  <si>
    <t>US23804L1035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</si>
  <si>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</si>
  <si>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</si>
  <si>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</si>
  <si>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</si>
  <si>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</si>
  <si>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</si>
  <si>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</si>
  <si>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</si>
  <si>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</si>
  <si>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(40) תא -ביטוח- מיטב תכלית קרנות נאמנות בע"מ</t>
  </si>
  <si>
    <t>1197698</t>
  </si>
  <si>
    <t>513534974</t>
  </si>
  <si>
    <t>תכלית סל תא 90- מיטב תכלית קרנות נאמנות בע"מ</t>
  </si>
  <si>
    <t>1143783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</si>
  <si>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</si>
  <si>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</si>
  <si>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</si>
  <si>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</si>
  <si>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</si>
  <si>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</si>
  <si>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</si>
  <si>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</si>
  <si>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</si>
  <si>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</si>
  <si>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</si>
  <si>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</si>
  <si>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</si>
  <si>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</si>
  <si>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</si>
  <si>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</si>
  <si>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</si>
  <si>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</si>
  <si>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</si>
  <si>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</si>
  <si>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</si>
  <si>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</si>
  <si>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</si>
  <si>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</si>
  <si>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</si>
  <si>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</si>
  <si>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</si>
  <si>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תכלית תל בונד 60- מיטב תכלית קרנות נאמנות בע"מ</t>
  </si>
  <si>
    <t>1145101</t>
  </si>
  <si>
    <t>פסג קרן סל .תלבונד 60- פסגות קרנות נאמנות בע"מ</t>
  </si>
  <si>
    <t>1148006</t>
  </si>
  <si>
    <t>קסם קרן סל תל בונד 60- קסם קרנות נאמנות בע"מ</t>
  </si>
  <si>
    <t>1146232</t>
  </si>
  <si>
    <t>קסם קרן סל תל בונד תשואות- קסם קרנות נאמנות בע"מ</t>
  </si>
  <si>
    <t>1146950</t>
  </si>
  <si>
    <t>קסם תל בונד שקלי- קסם קרנות נאמנות בע"מ</t>
  </si>
  <si>
    <t>1146414</t>
  </si>
  <si>
    <t>סה"כ שמחקות מדדים אחרים בחו"ל</t>
  </si>
  <si>
    <t>סה"כ short</t>
  </si>
  <si>
    <t>סה"כ שמחקות מדדי מניות</t>
  </si>
  <si>
    <t>AMUNDI INDEX MSCI E- Amundi etf</t>
  </si>
  <si>
    <t>LU1437017350</t>
  </si>
  <si>
    <t>AMUNDI MSCI EM MKT 2- Amundi etf</t>
  </si>
  <si>
    <t>LU2573967036</t>
  </si>
  <si>
    <t>GVI_Ishares  S&amp;P North Am- BlackRock  Asset Managment</t>
  </si>
  <si>
    <t>US4642875151</t>
  </si>
  <si>
    <t>ISH MSCI USA ESG EHNCD USD-D- BlackRock  Asset Managment</t>
  </si>
  <si>
    <t>IE00BHZPJ890</t>
  </si>
  <si>
    <t>ISH S&amp;P HLTH CR- BlackRock  Asset Managment</t>
  </si>
  <si>
    <t>IE00B43HR379</t>
  </si>
  <si>
    <t>ISHARES CORE MSCI CH IND ETF- BlackRock  Asset Managment</t>
  </si>
  <si>
    <t>HK2801040828</t>
  </si>
  <si>
    <t>HKSE</t>
  </si>
  <si>
    <t>ISHARES MSCI BRAZIL UCITS DE- BlackRock  Asset Managment</t>
  </si>
  <si>
    <t>DE000A0Q4R85</t>
  </si>
  <si>
    <t>ISHARES MSCI EM ESG ENHANCED UCITS ETF- BlackRock  Asset Managment</t>
  </si>
  <si>
    <t>IE00BHZPJ122</t>
  </si>
  <si>
    <t>ISHARES MSCI EMERGING MARKET UCITS- BlackRock  Asset Managment</t>
  </si>
  <si>
    <t>IE00B0M63177</t>
  </si>
  <si>
    <t>ISHARES MSCI EUROPE ESG EHNCD- BlackRock  Asset Managment</t>
  </si>
  <si>
    <t>IE00BHZPJ783</t>
  </si>
  <si>
    <t>ISHARES S&amp;P500 SWAP UCITS- BlackRock  Asset Managment</t>
  </si>
  <si>
    <t>IE00BMTX1Y45</t>
  </si>
  <si>
    <t>ISHARES US MEDICAL DEVICES A- BlackRock  Asset Managment</t>
  </si>
  <si>
    <t>IE00BMX0DF60</t>
  </si>
  <si>
    <t>ISHARES-IND G&amp;S- BlackRock  Asset Managment</t>
  </si>
  <si>
    <t>DE000A0H08J9</t>
  </si>
  <si>
    <t>ISHR MSCI EUR-I- BlackRock  Asset Managment</t>
  </si>
  <si>
    <t>IE00B1YZSC51</t>
  </si>
  <si>
    <t>COMM SERV SELECT- COMM SERV SELECT</t>
  </si>
  <si>
    <t>US81369Y8527</t>
  </si>
  <si>
    <t>Consumer staples- CONSUMER STAPLES</t>
  </si>
  <si>
    <t>US81369Y3080</t>
  </si>
  <si>
    <t>HORIZON S&amp;P/TSX 60- GLOBAL HORIZON</t>
  </si>
  <si>
    <t>CA44049A1241</t>
  </si>
  <si>
    <t>HSBC MSCI EMERGING MARKETS- HSBC BANK PLC</t>
  </si>
  <si>
    <t>IE00B5SSQT16</t>
  </si>
  <si>
    <t>*INVESCO MSCI EMERGING MKTS- Invesco investment management limited</t>
  </si>
  <si>
    <t>IE00B3DWVS88</t>
  </si>
  <si>
    <t>INVESCO S&amp;P500 ESG ACC- Invesco investment management limited</t>
  </si>
  <si>
    <t>IE00BKS7L097</t>
  </si>
  <si>
    <t>SOURCE S&amp;P 500 UCITS ETF- Invesco investment management limited</t>
  </si>
  <si>
    <t>IE00B3YCGJ38</t>
  </si>
  <si>
    <t>LYX CORE EURSTX600 גר- LYXOR ETF</t>
  </si>
  <si>
    <t>LU0908500753</t>
  </si>
  <si>
    <t>Lyxor etf basic rs- LYXOR ETF</t>
  </si>
  <si>
    <t>lu1834983550</t>
  </si>
  <si>
    <t>LYXOR ETF DJ STX BANK- LYXOR ETF</t>
  </si>
  <si>
    <t>FR0010345371</t>
  </si>
  <si>
    <t>NOMURA ETF- Nomura asset management</t>
  </si>
  <si>
    <t>JP3027630007</t>
  </si>
  <si>
    <t>TSE</t>
  </si>
  <si>
    <t>SPDR EUR ENERGY- Spider</t>
  </si>
  <si>
    <t>IE00BKWQ0F09</t>
  </si>
  <si>
    <t>Consumer discretionary etf- State Street Corp</t>
  </si>
  <si>
    <t>US81369Y4070</t>
  </si>
  <si>
    <t>Energy s.sector spdr- State Street Corp</t>
  </si>
  <si>
    <t>US81369Y5069</t>
  </si>
  <si>
    <t>FIN sel sector spdr- State Street Corp</t>
  </si>
  <si>
    <t>US81369Y6059</t>
  </si>
  <si>
    <t>Industrail select- State Street Corp</t>
  </si>
  <si>
    <t>US81369Y7040</t>
  </si>
  <si>
    <t>SPDR EMERGING MARKETS- State Street Corp</t>
  </si>
  <si>
    <t>IE00B469F816</t>
  </si>
  <si>
    <t>SPDR EUROPE HEALTH- State Street Corp</t>
  </si>
  <si>
    <t>IE00BKWQ0H23</t>
  </si>
  <si>
    <t>SPDR MSCI EUROPE CON- State Street Corp</t>
  </si>
  <si>
    <t>IE00BKWQ0D84</t>
  </si>
  <si>
    <t>Spdr s&amp;p biotech etf- State Street Corp</t>
  </si>
  <si>
    <t>US78464A8707</t>
  </si>
  <si>
    <t>SPDR S&amp;P US ENERGY SELECT- State Street Corp</t>
  </si>
  <si>
    <t>IE00BWBXM492</t>
  </si>
  <si>
    <t>TECHNOLOGY SELECT SECT SPDR- State Street Corp</t>
  </si>
  <si>
    <t>US81369Y8030</t>
  </si>
  <si>
    <t>VANECK SEMICONDUCTOR ETF- Van Eck ETF</t>
  </si>
  <si>
    <t>US57060U2336</t>
  </si>
  <si>
    <t>Vanguard aust share- Vanguard Group</t>
  </si>
  <si>
    <t>AU000000VAS1</t>
  </si>
  <si>
    <t>סה"כ שמחקות מדדים אחרים</t>
  </si>
  <si>
    <t>Ishares markit iboxx $ hy- BlackRock  Asset Managment</t>
  </si>
  <si>
    <t>IE00B4PY7Y77</t>
  </si>
  <si>
    <t>סה"כ אג"ח ממשלתי</t>
  </si>
  <si>
    <t>סה"כ אגח קונצרני</t>
  </si>
  <si>
    <t>LION VII EUR- M&amp;G Investments</t>
  </si>
  <si>
    <t>IE00B62G6V03</t>
  </si>
  <si>
    <t>AMUNDI PLANET- Amundi etf</t>
  </si>
  <si>
    <t>LU1688575437</t>
  </si>
  <si>
    <t>NOMURA-US HIGH YLD BD-I USD- Nomura asset management</t>
  </si>
  <si>
    <t>IE00B3RW8498</t>
  </si>
  <si>
    <t>LION III EUR C3 ACC- M&amp;G Investments</t>
  </si>
  <si>
    <t>IE00B804LV55</t>
  </si>
  <si>
    <t>B</t>
  </si>
  <si>
    <t>MONEDA LATAM CORP DEBI- MONEDA LATAM CORP DEBI</t>
  </si>
  <si>
    <t>KYG620101306</t>
  </si>
  <si>
    <t>B-</t>
  </si>
  <si>
    <t>REAL ESTATE CRED- Real Estate Credit Investments Pcc ltd</t>
  </si>
  <si>
    <t>GB00B0HW5366</t>
  </si>
  <si>
    <t>Cheyne Real Estate Debt Fund C- Cheyn Capital</t>
  </si>
  <si>
    <t>KYG210181668</t>
  </si>
  <si>
    <t>*AWI-ASH WO INDIA OPP FD-DUSD- White Oak</t>
  </si>
  <si>
    <t>IE00BH3N4915</t>
  </si>
  <si>
    <t>GS INDIA EQ IUSDA- goldman sachs</t>
  </si>
  <si>
    <t>LU0333811072</t>
  </si>
  <si>
    <t>VANGUARD-EMR MK ST IN-USD PL- Vanguard Group</t>
  </si>
  <si>
    <t>IE00BFPM9H50</t>
  </si>
  <si>
    <t>ISE</t>
  </si>
  <si>
    <t>סה"כ כתבי אופציות בישראל</t>
  </si>
  <si>
    <t>מניבים ריט אפ 4- מניבים קרן הריט החדשה בע"מ</t>
  </si>
  <si>
    <t>1199322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</si>
  <si>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</si>
  <si>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</si>
  <si>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</si>
  <si>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</si>
  <si>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</si>
  <si>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</si>
  <si>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</si>
  <si>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</si>
  <si>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3460 NOV 2023</t>
  </si>
  <si>
    <t>84573880</t>
  </si>
  <si>
    <t>BP 3460 NOV 2023</t>
  </si>
  <si>
    <t>84574946</t>
  </si>
  <si>
    <t>BZC 420.00 NOV 2023</t>
  </si>
  <si>
    <t>84590926</t>
  </si>
  <si>
    <t>BZP 420.00 NOV 2023</t>
  </si>
  <si>
    <t>84591189</t>
  </si>
  <si>
    <t>סה"כ ש"ח/מט"ח</t>
  </si>
  <si>
    <t>סה"כ ריבית</t>
  </si>
  <si>
    <t>SPXW 12/29/23 P4000</t>
  </si>
  <si>
    <t>1095727</t>
  </si>
  <si>
    <t>SPXW 12/29/23 P4400</t>
  </si>
  <si>
    <t>1095725</t>
  </si>
  <si>
    <t>KWEB US 11/17/23 C33- אופציות על מדדים בחו"ל</t>
  </si>
  <si>
    <t>1031429</t>
  </si>
  <si>
    <t>סה"כ מטבע</t>
  </si>
  <si>
    <t>סה"כ סחורות</t>
  </si>
  <si>
    <t>MSCI EMGMKT DEC23</t>
  </si>
  <si>
    <t>1096194</t>
  </si>
  <si>
    <t>NASDAQ 100 DEC23</t>
  </si>
  <si>
    <t>1096198</t>
  </si>
  <si>
    <t>S&amp;P500 EMINI FUT DEC23</t>
  </si>
  <si>
    <t>1091010</t>
  </si>
  <si>
    <t>TOPIX FUTR DEC23</t>
  </si>
  <si>
    <t>1103437</t>
  </si>
  <si>
    <t>US 10YR ULTRA FUT DEC23- חוזים עתידיים בחול</t>
  </si>
  <si>
    <t>1038930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</si>
  <si>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</si>
  <si>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</si>
  <si>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</si>
  <si>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</si>
  <si>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</si>
  <si>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</si>
  <si>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</si>
  <si>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</si>
  <si>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</si>
  <si>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</si>
  <si>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</si>
  <si>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</si>
  <si>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</si>
  <si>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</si>
  <si>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אלביט מערכות נעמ1-OTC- אלביט מערכות בע"מ</t>
  </si>
  <si>
    <t>714000289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</si>
  <si>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</si>
  <si>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</si>
  <si>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</si>
  <si>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</si>
  <si>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</si>
  <si>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</si>
  <si>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רפאל אגח ג- רפאל-רשות לפיתוח אמצעי לחימה בע"מ</t>
  </si>
  <si>
    <t>1140276</t>
  </si>
  <si>
    <t>520042185</t>
  </si>
  <si>
    <t>לאומי למשכנתאות שה- בנק לאומי לישראל בע"מ</t>
  </si>
  <si>
    <t>301790</t>
  </si>
  <si>
    <t>נתיבי גז אג"ח א - רמ- נתיבי הגז הטבעי לישראל בע"מ</t>
  </si>
  <si>
    <t>1103084</t>
  </si>
  <si>
    <t>אגד אגח 1-רמ- אגד חברה לתחבורה בע"מ</t>
  </si>
  <si>
    <t>1198787</t>
  </si>
  <si>
    <t>570012377</t>
  </si>
  <si>
    <t>יהב קוקו סדרה ד (לס)- לא ברצף- בנק יהב</t>
  </si>
  <si>
    <t>6620300</t>
  </si>
  <si>
    <t>520020421</t>
  </si>
  <si>
    <t>אלון חברת הדלק אגח סד' א MG-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</si>
  <si>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</si>
  <si>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</si>
  <si>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</si>
  <si>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</si>
  <si>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</si>
  <si>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</si>
  <si>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</si>
  <si>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</si>
  <si>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</si>
  <si>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אגח 4 רמ- אורמת טכנולגיות אינק</t>
  </si>
  <si>
    <t>1167212</t>
  </si>
  <si>
    <t>גב-ים נגב אגח א רמ- גב-ים נגב בע"מ</t>
  </si>
  <si>
    <t>1151141</t>
  </si>
  <si>
    <t>514189596</t>
  </si>
  <si>
    <t>מקס איט התח אגח ד-רמ- מגדל- מקס איט פיננסים בע"מ לשעבר לאומי קארד</t>
  </si>
  <si>
    <t>11979531</t>
  </si>
  <si>
    <t>512905423</t>
  </si>
  <si>
    <t>אול-יר אג"ח סדרה ג בהשעיה- אול-יר  הולדינגס לימיטד</t>
  </si>
  <si>
    <t>9555</t>
  </si>
  <si>
    <t>נתיבים אגח א רמ</t>
  </si>
  <si>
    <t>1090281</t>
  </si>
  <si>
    <t>513502229</t>
  </si>
  <si>
    <t>Crslnx 4.555 06/30/5- Crosslinx Transit Solutions</t>
  </si>
  <si>
    <t>CA22766TAB04</t>
  </si>
  <si>
    <t>Transed 3.951 9/50- TRANSED PARTNERS GP</t>
  </si>
  <si>
    <t>CA89366TAA57</t>
  </si>
  <si>
    <t>OHA Private Credit Advisors- OAK HILL</t>
  </si>
  <si>
    <t>9720</t>
  </si>
  <si>
    <t>10323</t>
  </si>
  <si>
    <t>אלון דלק מניה לא סחירה- אלון חברת הדלק לישראל בע"מ</t>
  </si>
  <si>
    <t>499906</t>
  </si>
  <si>
    <t>AEW RELog SCSp- ReLog</t>
  </si>
  <si>
    <t>8735</t>
  </si>
  <si>
    <t>USBT- us bank tower, la</t>
  </si>
  <si>
    <t>7854</t>
  </si>
  <si>
    <t>*WEST 35 STREET 240- WEST 35 STREET 240</t>
  </si>
  <si>
    <t>5814</t>
  </si>
  <si>
    <t>*Migdal WORE 2021-1- White Oak</t>
  </si>
  <si>
    <t>8784</t>
  </si>
  <si>
    <t>*WHITE OAK 2- White Oak</t>
  </si>
  <si>
    <t>457043</t>
  </si>
  <si>
    <t>SACRAMENTO 353- סקרמנטו</t>
  </si>
  <si>
    <t>475607</t>
  </si>
  <si>
    <t>סה"כ קרנות הון סיכון</t>
  </si>
  <si>
    <t>סה"כ קרנות גידור</t>
  </si>
  <si>
    <t>LUCID ALTERNATIVE U 8/23- Surgix ltd</t>
  </si>
  <si>
    <t>9768</t>
  </si>
  <si>
    <t>Noked Long L.P</t>
  </si>
  <si>
    <t>992880</t>
  </si>
  <si>
    <t>LUCID ALTERNATIVE FUND- לוסיד אלטרנטיב</t>
  </si>
  <si>
    <t>9628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</si>
  <si>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</si>
  <si>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</si>
  <si>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</si>
  <si>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</si>
  <si>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ION TECH FEEDER FUND- ION TECH FEEDER FUND</t>
  </si>
  <si>
    <t>KYG4939W1188</t>
  </si>
  <si>
    <t>סה"כ קרנות נדל"ן בחו"ל</t>
  </si>
  <si>
    <t>סה"כ קרנות השקעה אחרות בחו"ל</t>
  </si>
  <si>
    <t>Klirmark Opportunity Fund IV</t>
  </si>
  <si>
    <t>9536</t>
  </si>
  <si>
    <t>Kartesia Senior Opportunities- KARTESIA</t>
  </si>
  <si>
    <t>9014</t>
  </si>
  <si>
    <t>PCS IV- PCS</t>
  </si>
  <si>
    <t>70131</t>
  </si>
  <si>
    <t>Oak Hill Advisors - OCREDIT- Surgix ltd</t>
  </si>
  <si>
    <t>9695</t>
  </si>
  <si>
    <t>ICG SDP V</t>
  </si>
  <si>
    <t>9157</t>
  </si>
  <si>
    <t>*AUDAX DIRECT LENDING SOLUTIONS- Ares special situation fund IB</t>
  </si>
  <si>
    <t>5339</t>
  </si>
  <si>
    <t>KCO VI- KARTESIA</t>
  </si>
  <si>
    <t>93841</t>
  </si>
  <si>
    <t>*ACE 4- ACE</t>
  </si>
  <si>
    <t>5238</t>
  </si>
  <si>
    <t>*ACE V- ACE</t>
  </si>
  <si>
    <t>70701</t>
  </si>
  <si>
    <t>Cheyne Real Estate Credit Holdings VII- Cheyne Capital</t>
  </si>
  <si>
    <t>9011</t>
  </si>
  <si>
    <t>Audax Direct Lending Solutions</t>
  </si>
  <si>
    <t>8314</t>
  </si>
  <si>
    <t>ICG SDP 4- ICG Senior Debt Partners Fund-ICG</t>
  </si>
  <si>
    <t>70430</t>
  </si>
  <si>
    <t>KASS Unlevered II S.a r.l- KASS Unlevered</t>
  </si>
  <si>
    <t>9015</t>
  </si>
  <si>
    <t>Ambition HOLDINGS OFFSHORE LP</t>
  </si>
  <si>
    <t>8400</t>
  </si>
  <si>
    <t>Monarch MCP VI</t>
  </si>
  <si>
    <t>9667</t>
  </si>
  <si>
    <t>Cheyne Co-Invest 2023-1 SP- Cheyn Capital</t>
  </si>
  <si>
    <t>9730</t>
  </si>
  <si>
    <t>ICG SDP 3- Cheyn Capital</t>
  </si>
  <si>
    <t>5304</t>
  </si>
  <si>
    <t>DIRECT LENDING FUND IV SLP- KARTESIA</t>
  </si>
  <si>
    <t>9317</t>
  </si>
  <si>
    <t>KLIRMARK III- Klirmark Opportunity Fund</t>
  </si>
  <si>
    <t>70191</t>
  </si>
  <si>
    <t>ORCC III- ORACLE CORP</t>
  </si>
  <si>
    <t>70851</t>
  </si>
  <si>
    <t>PERMIRA- Permira VI</t>
  </si>
  <si>
    <t>5287</t>
  </si>
  <si>
    <t>PORCUPINE HOLDINGS (OFFSHORE) LP- porcupine holdings</t>
  </si>
  <si>
    <t>8339</t>
  </si>
  <si>
    <t>סה"כ כתבי אופציה בישראל</t>
  </si>
  <si>
    <t>ג'י סיטי כתב  אופציה לס  02/22</t>
  </si>
  <si>
    <t>633476</t>
  </si>
  <si>
    <t>נוסטרומו אופ</t>
  </si>
  <si>
    <t>623209</t>
  </si>
  <si>
    <t>OTC_שקל מטח</t>
  </si>
  <si>
    <t>702004078</t>
  </si>
  <si>
    <t>OTC_שקל מטח- מסלקת הבורסה</t>
  </si>
  <si>
    <t>702003973</t>
  </si>
  <si>
    <t>702003974</t>
  </si>
  <si>
    <t>סה"כ מט"ח/מט"ח</t>
  </si>
  <si>
    <t>מימון ישיר אגח 16 -רמ- מימון ישיר הנפקות(סדרה 16) בע"מ</t>
  </si>
  <si>
    <t>1198340</t>
  </si>
  <si>
    <t>לאומי אגח 1 צמודות אשראי - CLN רמ- בנק לאומי לישראל בע"מ</t>
  </si>
  <si>
    <t>1198639</t>
  </si>
  <si>
    <t>סה"כ כנגד חסכון עמיתים/מבוטחים</t>
  </si>
  <si>
    <t>סה"כ מבוטחות במשכנתא או תיקי משכנתאות</t>
  </si>
  <si>
    <t>לא</t>
  </si>
  <si>
    <t>סה"כ מובטחות בערבות בנקאית</t>
  </si>
  <si>
    <t>סה"כ מובטחות בבטחונות אחרים</t>
  </si>
  <si>
    <t>כן</t>
  </si>
  <si>
    <t>AA</t>
  </si>
  <si>
    <t>AA-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</si>
  <si>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</si>
  <si>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</si>
  <si>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</si>
  <si>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</si>
  <si>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</si>
  <si>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</si>
  <si>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</si>
  <si>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Fitch</t>
  </si>
  <si>
    <t>סה"כ נקוב במט"ח</t>
  </si>
  <si>
    <t>סה"כ צמודי מט"ח</t>
  </si>
  <si>
    <t>סה"כ מניב</t>
  </si>
  <si>
    <t>סה"כ לא מניב</t>
  </si>
  <si>
    <t>חייבים בגין עסקה עתידית SPAC-B</t>
  </si>
  <si>
    <t>8397</t>
  </si>
  <si>
    <t>דאבל יו אילת</t>
  </si>
  <si>
    <t>299918783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</si>
  <si>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</si>
  <si>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</si>
  <si>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</si>
  <si>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</si>
  <si>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</si>
  <si>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</si>
  <si>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</si>
  <si>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</si>
  <si>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חייבים/זכאים עמלת up front</t>
  </si>
  <si>
    <t>75621</t>
  </si>
  <si>
    <t>מניות הפחתת שווי ניירות חסומים</t>
  </si>
  <si>
    <t>3140130</t>
  </si>
  <si>
    <t>עמלות UP FRONT - דולר</t>
  </si>
  <si>
    <t>7890</t>
  </si>
  <si>
    <t>עמלת upfront - $אוסטרלי</t>
  </si>
  <si>
    <t>7760</t>
  </si>
  <si>
    <t>עמלת upfront - יורו</t>
  </si>
  <si>
    <t>8919</t>
  </si>
  <si>
    <t>עמלת upfront - כתר נורבגי</t>
  </si>
  <si>
    <t>8770</t>
  </si>
  <si>
    <t>עמלת upfront - לי"ש</t>
  </si>
  <si>
    <t>8295</t>
  </si>
  <si>
    <t>בטחונות דולר ארצות הברית לאומי</t>
  </si>
  <si>
    <t>300011017</t>
  </si>
  <si>
    <t>בטחונות ין יפני לאומי</t>
  </si>
  <si>
    <t>300011010</t>
  </si>
  <si>
    <t>אגח הפחתת  שווי ניירות חסומים</t>
  </si>
  <si>
    <t>11109151</t>
  </si>
  <si>
    <t>רבית עוש לקבל</t>
  </si>
  <si>
    <t>1111110</t>
  </si>
  <si>
    <t>מגדל מקפת קרנות פנסיה וקופות גמל בע"מ</t>
  </si>
  <si>
    <t>מגדל לתגמולים ולפיצויים מסלול אג"ח עד 10% במניות</t>
  </si>
  <si>
    <t>Permira Credit Solutions III</t>
  </si>
  <si>
    <t>ICG Senior Debt Partners III</t>
  </si>
  <si>
    <t>Ares Capital Europe IV</t>
  </si>
  <si>
    <t>Permira Credit Solutions IV</t>
  </si>
  <si>
    <t>Klirmark Opportunity III</t>
  </si>
  <si>
    <t>ICG Senior Debt Partners IV</t>
  </si>
  <si>
    <t>Ares Capital Europe V</t>
  </si>
  <si>
    <t>Audax Direct Lending Solutions Fund II B-1</t>
  </si>
  <si>
    <t>PORCUPINE HOLDINGS (OFFSHORE) LP</t>
  </si>
  <si>
    <t>Cheyne Real Estate Credit Holdings VII</t>
  </si>
  <si>
    <t>Kartesia Senior Opportunities II SCS SICAV-RAIF</t>
  </si>
  <si>
    <t>KASS Unlevered II S,a.r.l</t>
  </si>
  <si>
    <t>ICG Senior Debt Partners Fund 5-A (EUR) SCSp</t>
  </si>
  <si>
    <t>DIRECT LENDING FUND IV (EUR) SLP</t>
  </si>
  <si>
    <t>Kartesia Credit Opportunities VI SCS</t>
  </si>
  <si>
    <t>Oak Hill Advisors - OCREDIT</t>
  </si>
  <si>
    <t>השכרה</t>
  </si>
  <si>
    <t>נדלן מגדל צפירה</t>
  </si>
  <si>
    <t>פינת הרחובות הצפירה, יד חרוצים ואליאשברג, תל אביב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</si>
  <si>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</si>
  <si>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</si>
  <si>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</si>
  <si>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</si>
  <si>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</si>
  <si>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בנק דיסקונט לישראל בע"מ</t>
  </si>
  <si>
    <t>20003- 11- בנק דיסקונט</t>
  </si>
  <si>
    <t>מעלות S&amp;P</t>
  </si>
  <si>
    <t>70002- 11- בנק דיסקונט</t>
  </si>
  <si>
    <t>20001- 11- בנק דיסקונט</t>
  </si>
  <si>
    <t>בנק הפועלים בע"מ</t>
  </si>
  <si>
    <t>100006- 12- בנק הפועלים</t>
  </si>
  <si>
    <t>20003- 12- בנק הפועלים</t>
  </si>
  <si>
    <t>70002- 12- בנק הפועלים</t>
  </si>
  <si>
    <t>80031- 12- בנק הפועלים</t>
  </si>
  <si>
    <t>20001- 12- בנק הפועלים</t>
  </si>
  <si>
    <t>בנק לאומי לישראל בע"מ</t>
  </si>
  <si>
    <t>130018- 10- בנק לאומי</t>
  </si>
  <si>
    <t>100006- 10- בנק לאומי</t>
  </si>
  <si>
    <t>30005- 10- בנק לאומי</t>
  </si>
  <si>
    <t>20003- 10- בנק לאומי</t>
  </si>
  <si>
    <t>70002- 10- בנק לאומי</t>
  </si>
  <si>
    <t>200040- 10- לאומי</t>
  </si>
  <si>
    <t>80031- 10- בנק לאומי</t>
  </si>
  <si>
    <t>280028- 10- בנק לאומי</t>
  </si>
  <si>
    <t>200005- 10- בנק לאומי</t>
  </si>
  <si>
    <t>20001- 10- בנק לאומי</t>
  </si>
  <si>
    <t>בנק מזרחי טפחות בע"מ</t>
  </si>
  <si>
    <t>130018- 20- בנק מזרחי</t>
  </si>
  <si>
    <t>100006- 20- בנק מזרחי</t>
  </si>
  <si>
    <t>20003- 20- בנק מזרחי</t>
  </si>
  <si>
    <t>70002- 20- בנק מזרחי</t>
  </si>
  <si>
    <t>80031- 20- בנק מזרחי</t>
  </si>
  <si>
    <t>20001- 20- בנק מזרחי</t>
  </si>
  <si>
    <t>1111111111- 11- בנק דיסקונט</t>
  </si>
  <si>
    <t>1111111111- 12- בנק הפועלים</t>
  </si>
  <si>
    <t>1111111111- 10- בנק לאומי</t>
  </si>
  <si>
    <t>1111111111- 20- בנק מזרחי</t>
  </si>
  <si>
    <t>JP MORGAN</t>
  </si>
  <si>
    <t>20003- 85- JP MORGAN</t>
  </si>
  <si>
    <t>80031- 85- JP MORGAN</t>
  </si>
  <si>
    <t>20001- 85- JP MORGAN</t>
  </si>
  <si>
    <t>ל.ר.</t>
  </si>
  <si>
    <t>Dbrs</t>
  </si>
  <si>
    <t>WBD 4.279 03/15/32</t>
  </si>
  <si>
    <t>סה"כ חוזים עתידיים בישראל</t>
  </si>
  <si>
    <t>או פי סי אנרגיה</t>
  </si>
  <si>
    <t>10000668</t>
  </si>
  <si>
    <t>בזק</t>
  </si>
  <si>
    <t>10000669</t>
  </si>
  <si>
    <t>הפניקס</t>
  </si>
  <si>
    <t>10000632</t>
  </si>
  <si>
    <t>10000677</t>
  </si>
  <si>
    <t>ישראכרט</t>
  </si>
  <si>
    <t>10000676</t>
  </si>
  <si>
    <t>10000667</t>
  </si>
  <si>
    <t>לאומי</t>
  </si>
  <si>
    <t>10000757</t>
  </si>
  <si>
    <t>פועלים</t>
  </si>
  <si>
    <t>10000643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</si>
  <si>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</si>
  <si>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</si>
  <si>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</si>
  <si>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</si>
  <si>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</si>
  <si>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</si>
  <si>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</si>
  <si>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</si>
  <si>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</si>
  <si>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</si>
  <si>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</si>
  <si>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</si>
  <si>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</si>
  <si>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</si>
  <si>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</si>
  <si>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</si>
  <si>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</si>
  <si>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</si>
  <si>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</si>
  <si>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</si>
  <si>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</si>
  <si>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</si>
  <si>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</si>
  <si>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</si>
  <si>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</si>
  <si>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</si>
  <si>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</si>
  <si>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</si>
  <si>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</si>
  <si>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</si>
  <si>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</si>
  <si>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</si>
  <si>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</si>
  <si>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</si>
  <si>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</si>
  <si>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</si>
  <si>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</si>
  <si>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</si>
  <si>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</si>
  <si>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</si>
  <si>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</si>
  <si>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</si>
  <si>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</si>
  <si>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</si>
  <si>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</si>
  <si>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</si>
  <si>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</si>
  <si>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</si>
  <si>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</si>
  <si>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</si>
  <si>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</si>
  <si>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</si>
  <si>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</si>
  <si>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</si>
  <si>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</si>
  <si>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</si>
  <si>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</si>
  <si>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</si>
  <si>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</si>
  <si>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</si>
  <si>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</si>
  <si>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</si>
  <si>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</si>
  <si>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</si>
  <si>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</si>
  <si>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</si>
  <si>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</si>
  <si>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</si>
  <si>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</si>
  <si>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</si>
  <si>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</si>
  <si>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</si>
  <si>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</si>
  <si>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</si>
  <si>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</si>
  <si>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</si>
  <si>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</si>
  <si>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</si>
  <si>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</si>
  <si>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</si>
  <si>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</si>
  <si>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</si>
  <si>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</si>
  <si>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</si>
  <si>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</si>
  <si>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</si>
  <si>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</si>
  <si>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</si>
  <si>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</si>
  <si>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</si>
  <si>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</si>
  <si>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</si>
  <si>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</si>
  <si>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</si>
  <si>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</si>
  <si>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</si>
  <si>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10003603</t>
  </si>
  <si>
    <t>10000713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</si>
  <si>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</si>
  <si>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</si>
  <si>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</si>
  <si>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</si>
  <si>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</si>
  <si>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</si>
  <si>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</si>
  <si>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</si>
  <si>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</si>
  <si>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</si>
  <si>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</si>
  <si>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</si>
  <si>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</si>
  <si>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3.55 15-11-23 (12) -462</t>
  </si>
  <si>
    <t>10000887</t>
  </si>
  <si>
    <t>+ILS/-USD 3.555 22-11-23 (11) -400</t>
  </si>
  <si>
    <t>10003615</t>
  </si>
  <si>
    <t>10000717</t>
  </si>
  <si>
    <t>+ILS/-USD 3.5568 22-11-23 (10) -397</t>
  </si>
  <si>
    <t>10000715</t>
  </si>
  <si>
    <t>10000223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</si>
  <si>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</si>
  <si>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</si>
  <si>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</si>
  <si>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</si>
  <si>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</si>
  <si>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</si>
  <si>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10000751</t>
  </si>
  <si>
    <t>10000976</t>
  </si>
  <si>
    <t>+ILS/-USD 3.56 22-01-24 (11) -320</t>
  </si>
  <si>
    <t>10001003</t>
  </si>
  <si>
    <t>10003961</t>
  </si>
  <si>
    <t>+ILS/-USD 3.5603 22-11-23 (12) -397</t>
  </si>
  <si>
    <t>10000912</t>
  </si>
  <si>
    <t>+ILS/-USD 3.5626 14-11-23 (11) -474</t>
  </si>
  <si>
    <t>10003556</t>
  </si>
  <si>
    <t>+ILS/-USD 3.563 22-01-24 (20) -320</t>
  </si>
  <si>
    <t>10001005</t>
  </si>
  <si>
    <t>+ILS/-USD 3.564 22-01-24 (10) -320</t>
  </si>
  <si>
    <t>10003959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</si>
  <si>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</si>
  <si>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</si>
  <si>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</si>
  <si>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</si>
  <si>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</si>
  <si>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</si>
  <si>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</si>
  <si>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</si>
  <si>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</si>
  <si>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</si>
  <si>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3.57 14-11-23 (12) -473</t>
  </si>
  <si>
    <t>10003558</t>
  </si>
  <si>
    <t>10000697</t>
  </si>
  <si>
    <t>+ILS/-USD 3.5717 06-11-23 (11) -483</t>
  </si>
  <si>
    <t>10000685</t>
  </si>
  <si>
    <t>10000869</t>
  </si>
  <si>
    <t>10003498</t>
  </si>
  <si>
    <t>+ILS/-USD 3.572 14-12-23 (10) -460</t>
  </si>
  <si>
    <t>10003564</t>
  </si>
  <si>
    <t>+ILS/-USD 3.572 20-11-23 (11) -187</t>
  </si>
  <si>
    <t>10000781</t>
  </si>
  <si>
    <t>+ILS/-USD 3.5759 14-11-23 (11) -441</t>
  </si>
  <si>
    <t>10000883</t>
  </si>
  <si>
    <t>+ILS/-USD 3.58 10-10-23 (20) -365</t>
  </si>
  <si>
    <t>10000885</t>
  </si>
  <si>
    <t>+ILS/-USD 3.582 17-10-23 (11) -174</t>
  </si>
  <si>
    <t>10000756</t>
  </si>
  <si>
    <t>+ILS/-USD 3.5882 14-12-23 (11) -458</t>
  </si>
  <si>
    <t>10003568</t>
  </si>
  <si>
    <t>10000703</t>
  </si>
  <si>
    <t>+ILS/-USD 3.5911 04-12-23 (10) -259</t>
  </si>
  <si>
    <t>10001004</t>
  </si>
  <si>
    <t>+ILS/-USD 3.595 26-10-23 (11) -420</t>
  </si>
  <si>
    <t>10000875</t>
  </si>
  <si>
    <t>10000693</t>
  </si>
  <si>
    <t>+ILS/-USD 3.596 24-10-23 (12) -192</t>
  </si>
  <si>
    <t>10003844</t>
  </si>
  <si>
    <t>+ILS/-USD 3.596 26-10-23 (20) -420</t>
  </si>
  <si>
    <t>10000877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</si>
  <si>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</si>
  <si>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</si>
  <si>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</si>
  <si>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</si>
  <si>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</si>
  <si>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</si>
  <si>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</si>
  <si>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</si>
  <si>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</si>
  <si>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</si>
  <si>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</si>
  <si>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</si>
  <si>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</si>
  <si>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</si>
  <si>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</si>
  <si>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</si>
  <si>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</si>
  <si>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</si>
  <si>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</si>
  <si>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</si>
  <si>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</si>
  <si>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</si>
  <si>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</si>
  <si>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</si>
  <si>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</si>
  <si>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3.611 13-12-23 (12) -440</t>
  </si>
  <si>
    <t>10003589</t>
  </si>
  <si>
    <t>+ILS/-USD 3.612 13-12-23 (20) -445</t>
  </si>
  <si>
    <t>10003591</t>
  </si>
  <si>
    <t>+ILS/-USD 3.6122 15-11-23 (11) -348</t>
  </si>
  <si>
    <t>10003648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</si>
  <si>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</si>
  <si>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</si>
  <si>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</si>
  <si>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</si>
  <si>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</si>
  <si>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</si>
  <si>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</si>
  <si>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</si>
  <si>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</si>
  <si>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</si>
  <si>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</si>
  <si>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</si>
  <si>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</si>
  <si>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</si>
  <si>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</si>
  <si>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</si>
  <si>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</si>
  <si>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</si>
  <si>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</si>
  <si>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</si>
  <si>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</si>
  <si>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+ILS/-USD 3.617 13-11-23 (20) -446</t>
  </si>
  <si>
    <t>10000881</t>
  </si>
  <si>
    <t>+ILS/-USD 3.617 16-11-23 (10) -390</t>
  </si>
  <si>
    <t>10003587</t>
  </si>
  <si>
    <t>10000910</t>
  </si>
  <si>
    <t>10000218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</si>
  <si>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</si>
  <si>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</si>
  <si>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</si>
  <si>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</si>
  <si>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</si>
  <si>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</si>
  <si>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</si>
  <si>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</si>
  <si>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</si>
  <si>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</si>
  <si>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</si>
  <si>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</si>
  <si>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</si>
  <si>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</si>
  <si>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</si>
  <si>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</si>
  <si>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</si>
  <si>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</si>
  <si>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3.6223 04-12-23 (10) -377</t>
  </si>
  <si>
    <t>+ILS/-USD 3.625 07-11-23 (12) -463</t>
  </si>
  <si>
    <t>10003506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</si>
  <si>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</si>
  <si>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</si>
  <si>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</si>
  <si>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</si>
  <si>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</si>
  <si>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</si>
  <si>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3.6317 30-11-23 (10) -327</t>
  </si>
  <si>
    <t>10003704</t>
  </si>
  <si>
    <t>+ILS/-USD 3.637 15-11-23 (12) -433</t>
  </si>
  <si>
    <t>10003579</t>
  </si>
  <si>
    <t>+ILS/-USD 3.643 11-10-23 (20) -145</t>
  </si>
  <si>
    <t>10000981</t>
  </si>
  <si>
    <t>+ILS/-USD 3.646 07-12-23 (20) -264</t>
  </si>
  <si>
    <t>10000985</t>
  </si>
  <si>
    <t>+ILS/-USD 3.649 07-12-23 (11) -269</t>
  </si>
  <si>
    <t>10003870</t>
  </si>
  <si>
    <t>+ILS/-USD 3.6527 25-01-24 (12) -333</t>
  </si>
  <si>
    <t>10003972</t>
  </si>
  <si>
    <t>+ILS/-USD 3.663 07-12-23 (10) -271</t>
  </si>
  <si>
    <t>10000983</t>
  </si>
  <si>
    <t>+ILS/-USD 3.6654 23-01-24 (12) -346</t>
  </si>
  <si>
    <t>10000788</t>
  </si>
  <si>
    <t>+ILS/-USD 3.675 23-01-24 (11) -340</t>
  </si>
  <si>
    <t>10000786</t>
  </si>
  <si>
    <t>+ILS/-USD 3.6758 23-01-24 (10) -342</t>
  </si>
  <si>
    <t>10003965</t>
  </si>
  <si>
    <t>+ILS/-USD 3.6761 23-01-24 (11) -339</t>
  </si>
  <si>
    <t>10003966</t>
  </si>
  <si>
    <t>+ILS/-USD 3.678 22-01-24 (10) -358</t>
  </si>
  <si>
    <t>10001010</t>
  </si>
  <si>
    <t>+ILS/-USD 3.6801 23-01-24 (11) -339</t>
  </si>
  <si>
    <t>10003967</t>
  </si>
  <si>
    <t>+ILS/-USD 3.694 29-11-23 (10) -235</t>
  </si>
  <si>
    <t>10003875</t>
  </si>
  <si>
    <t>10000989</t>
  </si>
  <si>
    <t>+ILS/-USD 3.696 07-12-23 (12) -245</t>
  </si>
  <si>
    <t>10003873</t>
  </si>
  <si>
    <t>+ILS/-USD 3.6968 29-11-23 (11) -232</t>
  </si>
  <si>
    <t>10000987</t>
  </si>
  <si>
    <t>10000769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</si>
  <si>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</si>
  <si>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</si>
  <si>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</si>
  <si>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</si>
  <si>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</si>
  <si>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</si>
  <si>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</si>
  <si>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</si>
  <si>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</si>
  <si>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</si>
  <si>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</si>
  <si>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</si>
  <si>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</si>
  <si>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</si>
  <si>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3.765 21-02-24 (11) -324</t>
  </si>
  <si>
    <t>10000799</t>
  </si>
  <si>
    <t>10004046</t>
  </si>
  <si>
    <t>+ILS/-USD 3.7659 14-02-24 (10) -316</t>
  </si>
  <si>
    <t>10004033</t>
  </si>
  <si>
    <t>+ILS/-USD 3.769 21-02-24 (10) -324</t>
  </si>
  <si>
    <t>10004044</t>
  </si>
  <si>
    <t>10000274</t>
  </si>
  <si>
    <t>10000797</t>
  </si>
  <si>
    <t>+ILS/-USD 3.7697 25-01-24 (10) -308</t>
  </si>
  <si>
    <t>10000265</t>
  </si>
  <si>
    <t>+ILS/-USD 3.77 28-02-24 (11) -340</t>
  </si>
  <si>
    <t>10000801</t>
  </si>
  <si>
    <t>10004077</t>
  </si>
  <si>
    <t>+ILS/-USD 3.7705 28-02-24 (10) -340</t>
  </si>
  <si>
    <t>10004075</t>
  </si>
  <si>
    <t>10000286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</si>
  <si>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</si>
  <si>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</si>
  <si>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</si>
  <si>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</si>
  <si>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</si>
  <si>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</si>
  <si>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</si>
  <si>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10001036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</si>
  <si>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</si>
  <si>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</si>
  <si>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</si>
  <si>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</si>
  <si>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</si>
  <si>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</si>
  <si>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10004105</t>
  </si>
  <si>
    <t>+ILS/-USD 3.777 12-03-24 (20) -330</t>
  </si>
  <si>
    <t>10004112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</si>
  <si>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</si>
  <si>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</si>
  <si>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</si>
  <si>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</si>
  <si>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</si>
  <si>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</si>
  <si>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10001063</t>
  </si>
  <si>
    <t>+ILS/-USD 3.783 29-02-24 (10) -353</t>
  </si>
  <si>
    <t>10004084</t>
  </si>
  <si>
    <t>+ILS/-USD 3.784 29-02-24 (20) -349</t>
  </si>
  <si>
    <t>10001047</t>
  </si>
  <si>
    <t>+ILS/-USD 3.7847 29-02-24 (11) -353</t>
  </si>
  <si>
    <t>10004080</t>
  </si>
  <si>
    <t>10001045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</si>
  <si>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</si>
  <si>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</si>
  <si>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</si>
  <si>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</si>
  <si>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</si>
  <si>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</si>
  <si>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</si>
  <si>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</si>
  <si>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</si>
  <si>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</si>
  <si>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</si>
  <si>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</si>
  <si>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</si>
  <si>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</si>
  <si>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</si>
  <si>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10000805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</si>
  <si>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</si>
  <si>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</si>
  <si>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</si>
  <si>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</si>
  <si>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</si>
  <si>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</si>
  <si>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</si>
  <si>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</si>
  <si>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</si>
  <si>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</si>
  <si>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</si>
  <si>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</si>
  <si>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</si>
  <si>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10001053</t>
  </si>
  <si>
    <t>10004096</t>
  </si>
  <si>
    <t>+ILS/-USD 3.793 22-02-24 (98) -347</t>
  </si>
  <si>
    <t>10004056</t>
  </si>
  <si>
    <t>+ILS/-USD 3.7936 05-03-24 (11) -334</t>
  </si>
  <si>
    <t>10004094</t>
  </si>
  <si>
    <t>+ILS/-USD 3.7939 04-12-23 (10) -156</t>
  </si>
  <si>
    <t>10001021</t>
  </si>
  <si>
    <t>+ILS/-USD 3.7943 22-02-24 (10) -337</t>
  </si>
  <si>
    <t>10000279</t>
  </si>
  <si>
    <t>+ILS/-USD 3.8132 26-02-24 (11) -328</t>
  </si>
  <si>
    <t>10004063</t>
  </si>
  <si>
    <t>+ILS/-USD 3.8135 26-02-24 (10) -330</t>
  </si>
  <si>
    <t>10000282</t>
  </si>
  <si>
    <t>+ILS/-USD 3.818 22-02-24 (20) -305</t>
  </si>
  <si>
    <t>10004126</t>
  </si>
  <si>
    <t>+ILS/-USD 3.8307 04-12-23 (10) -118</t>
  </si>
  <si>
    <t>10001026</t>
  </si>
  <si>
    <t>+ILS/-USD 3.8317 04-12-23 (10) -143</t>
  </si>
  <si>
    <t>10001023</t>
  </si>
  <si>
    <t>+USD/-ILS 3.5342 29-11-23 (12) -248</t>
  </si>
  <si>
    <t>10003832</t>
  </si>
  <si>
    <t>+USD/-ILS 3.539 29-11-23 (20) -250</t>
  </si>
  <si>
    <t>10003827</t>
  </si>
  <si>
    <t>+USD/-ILS 3.5511 07-12-23 (11) -219</t>
  </si>
  <si>
    <t>10003933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</si>
  <si>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</si>
  <si>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</si>
  <si>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</si>
  <si>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</si>
  <si>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</si>
  <si>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</si>
  <si>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3.5625 30-11-23 (10) -195</t>
  </si>
  <si>
    <t>10000264</t>
  </si>
  <si>
    <t>+USD/-ILS 3.5628 14-11-23 (10) -227</t>
  </si>
  <si>
    <t>10003825</t>
  </si>
  <si>
    <t>+USD/-ILS 3.567 16-11-23 (10) -230</t>
  </si>
  <si>
    <t>10000974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</si>
  <si>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</si>
  <si>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</si>
  <si>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</si>
  <si>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</si>
  <si>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</si>
  <si>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</si>
  <si>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06-11-23 (11) -220</t>
  </si>
  <si>
    <t>10003812</t>
  </si>
  <si>
    <t>+USD/-ILS 3.5745 15-11-23 (11) -155</t>
  </si>
  <si>
    <t>10003950</t>
  </si>
  <si>
    <t>+USD/-ILS 3.575 07-11-23 (12) -220</t>
  </si>
  <si>
    <t>10003813</t>
  </si>
  <si>
    <t>+USD/-ILS 3.5756 20-11-23 (10) -164</t>
  </si>
  <si>
    <t>10003952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</si>
  <si>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</si>
  <si>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</si>
  <si>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</si>
  <si>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</si>
  <si>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</si>
  <si>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</si>
  <si>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</si>
  <si>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</si>
  <si>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</si>
  <si>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</si>
  <si>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</si>
  <si>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</si>
  <si>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</si>
  <si>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</si>
  <si>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</si>
  <si>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</si>
  <si>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</si>
  <si>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</si>
  <si>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3.643 11-10-23 (20) -145</t>
  </si>
  <si>
    <t>10000120</t>
  </si>
  <si>
    <t>+USD/-ILS 3.65425 08-11-23 (10) -157.5</t>
  </si>
  <si>
    <t>10003963</t>
  </si>
  <si>
    <t>+USD/-ILS 3.6881 19-10-23 (10) -119</t>
  </si>
  <si>
    <t>10001017</t>
  </si>
  <si>
    <t>+USD/-ILS 3.6883 18-10-23 (10) -117</t>
  </si>
  <si>
    <t>10001015</t>
  </si>
  <si>
    <t>+USD/-ILS 3.713 24-10-23 (10) -242</t>
  </si>
  <si>
    <t>10000968</t>
  </si>
  <si>
    <t>+USD/-ILS 3.765 21-02-24 (10) -310</t>
  </si>
  <si>
    <t>10000288</t>
  </si>
  <si>
    <t>+USD/-ILS 3.78 21-02-24 (20) -288</t>
  </si>
  <si>
    <t>10001061</t>
  </si>
  <si>
    <t>+USD/-ILS 3.785 07-12-23 (10) -155</t>
  </si>
  <si>
    <t>10001034</t>
  </si>
  <si>
    <t>+USD/-ILS 3.8055 22-01-24 (10) -235</t>
  </si>
  <si>
    <t>10001057</t>
  </si>
  <si>
    <t>+USD/-ILS 3.8105 11-10-23 (20) -45</t>
  </si>
  <si>
    <t>10000124</t>
  </si>
  <si>
    <t>+USD/-ILS 3.8234 24-10-23 (10) -56</t>
  </si>
  <si>
    <t>10001055</t>
  </si>
  <si>
    <t>+USD/-ILS 3.8422 25-10-23 (20) -63</t>
  </si>
  <si>
    <t>10000126</t>
  </si>
  <si>
    <t>סה"כ מט"ח/ מט"ח</t>
  </si>
  <si>
    <t>+AUD/-USD 0.641715 16-01-24 (10) +30.15</t>
  </si>
  <si>
    <t>10001022</t>
  </si>
  <si>
    <t>+AUD/-USD 0.64482 16-01-24 (10) +34.2</t>
  </si>
  <si>
    <t>10004021</t>
  </si>
  <si>
    <t>+AUD/-USD 0.64582 16-01-24 (10) +34.2</t>
  </si>
  <si>
    <t>10004022</t>
  </si>
  <si>
    <t>+AUD/-USD 0.65395 16-01-24 (10) +33.5</t>
  </si>
  <si>
    <t>10004030</t>
  </si>
  <si>
    <t>+CAD/-USD 1.3567 22-01-24 (10) -33</t>
  </si>
  <si>
    <t>10004020</t>
  </si>
  <si>
    <t>+CAD/-USD 1.36055 22-01-24 (12) -34.5</t>
  </si>
  <si>
    <t>10004026</t>
  </si>
  <si>
    <t>+EUR/-USD 1.1063 10-01-24 (10) +107</t>
  </si>
  <si>
    <t>10000258</t>
  </si>
  <si>
    <t>+GBP/-USD 1.25785 11-03-24 (10) +2.5</t>
  </si>
  <si>
    <t>10001031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</si>
  <si>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</si>
  <si>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</si>
  <si>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</si>
  <si>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</si>
  <si>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</si>
  <si>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</si>
  <si>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</si>
  <si>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</si>
  <si>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</si>
  <si>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</si>
  <si>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</si>
  <si>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</si>
  <si>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</si>
  <si>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</si>
  <si>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</si>
  <si>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</si>
  <si>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</si>
  <si>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</si>
  <si>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</si>
  <si>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</si>
  <si>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</si>
  <si>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</si>
  <si>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</si>
  <si>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</si>
  <si>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</si>
  <si>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</si>
  <si>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</si>
  <si>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</si>
  <si>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+USD/-AUD 0.651 16-01-24 (10) +32</t>
  </si>
  <si>
    <t>10001018</t>
  </si>
  <si>
    <t>+USD/-AUD 0.68695 16-01-24 (10) +34.5</t>
  </si>
  <si>
    <t>10001013</t>
  </si>
  <si>
    <t>+USD/-CAD 1.30937 22-01-24 (10) -33.3</t>
  </si>
  <si>
    <t>10003942</t>
  </si>
  <si>
    <t>+USD/-CAD 1.30967 22-01-24 (11) -33.3</t>
  </si>
  <si>
    <t>10003944</t>
  </si>
  <si>
    <t>+USD/-CAD 1.31013 22-01-24 (12) -33.7</t>
  </si>
  <si>
    <t>10003946</t>
  </si>
  <si>
    <t>+USD/-CAD 1.3424 22-01-24 (10) -32</t>
  </si>
  <si>
    <t>10001019</t>
  </si>
  <si>
    <t>+USD/-EUR 1.06675 04-03-24 (10) +79.5</t>
  </si>
  <si>
    <t>10004122</t>
  </si>
  <si>
    <t>+USD/-EUR 1.067 04-03-24 (12) +79</t>
  </si>
  <si>
    <t>10004113</t>
  </si>
  <si>
    <t>+USD/-EUR 1.07355 13-02-24 (10) +72.5</t>
  </si>
  <si>
    <t>10001024</t>
  </si>
  <si>
    <t>+USD/-EUR 1.0759 06-11-23 (10) +89</t>
  </si>
  <si>
    <t>10003771</t>
  </si>
  <si>
    <t>10000960</t>
  </si>
  <si>
    <t>+USD/-EUR 1.0759 06-11-23 (20) +89</t>
  </si>
  <si>
    <t>10003773</t>
  </si>
  <si>
    <t>+USD/-EUR 1.08135 04-03-24 (12) +95.5</t>
  </si>
  <si>
    <t>10004073</t>
  </si>
  <si>
    <t>+USD/-EUR 1.08155 04-03-24 (11) +95.5</t>
  </si>
  <si>
    <t>10004071</t>
  </si>
  <si>
    <t>+USD/-EUR 1.0816 18-03-24 (11) +106</t>
  </si>
  <si>
    <t>10004060</t>
  </si>
  <si>
    <t>+USD/-EUR 1.08165 04-03-24 (10) +95.5</t>
  </si>
  <si>
    <t>10001043</t>
  </si>
  <si>
    <t>10000284</t>
  </si>
  <si>
    <t>+USD/-EUR 1.0818 18-03-24 (10) +106</t>
  </si>
  <si>
    <t>10004058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</si>
  <si>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</si>
  <si>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</si>
  <si>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</si>
  <si>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</si>
  <si>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</si>
  <si>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10004090</t>
  </si>
  <si>
    <t>10001049</t>
  </si>
  <si>
    <t>+USD/-EUR 1.08345 25-03-24 (20) +98.5</t>
  </si>
  <si>
    <t>10001051</t>
  </si>
  <si>
    <t>+USD/-EUR 1.0835 25-03-24 (12) +98</t>
  </si>
  <si>
    <t>10004092</t>
  </si>
  <si>
    <t>+USD/-EUR 1.09012 13-02-24 (10) +98.2</t>
  </si>
  <si>
    <t>10001020</t>
  </si>
  <si>
    <t>+USD/-EUR 1.0919 27-02-24 (10) +106</t>
  </si>
  <si>
    <t>10004011</t>
  </si>
  <si>
    <t>+USD/-EUR 1.1099 13-02-24 (10) +109</t>
  </si>
  <si>
    <t>+USD/-EUR 1.11079 10-01-24 (10) +112.9</t>
  </si>
  <si>
    <t>10000979</t>
  </si>
  <si>
    <t>10000253</t>
  </si>
  <si>
    <t>10003867</t>
  </si>
  <si>
    <t>+USD/-EUR 1.11352 27-02-24 (10) +111</t>
  </si>
  <si>
    <t>+USD/-EUR 1.11501 27-02-24 (20) +110.1</t>
  </si>
  <si>
    <t>10003983</t>
  </si>
  <si>
    <t>+USD/-EUR 1.1171 12-02-24 (12) +111</t>
  </si>
  <si>
    <t>10003969</t>
  </si>
  <si>
    <t>+USD/-EUR 1.1176 12-02-24 (10) +111</t>
  </si>
  <si>
    <t>10003971</t>
  </si>
  <si>
    <t>+USD/-EUR 1.1176 12-02-24 (20) +111</t>
  </si>
  <si>
    <t>10001009</t>
  </si>
  <si>
    <t>+USD/-EUR 1.11762 12-02-24 (11) +111.2</t>
  </si>
  <si>
    <t>10001007</t>
  </si>
  <si>
    <t>+USD/-EUR 1.1308 18-01-24 (10) +102</t>
  </si>
  <si>
    <t>10003935</t>
  </si>
  <si>
    <t>10001001</t>
  </si>
  <si>
    <t>+USD/-EUR 1.1308 18-01-24 (20) +102</t>
  </si>
  <si>
    <t>10003939</t>
  </si>
  <si>
    <t>+USD/-EUR 1.1312 18-01-24 (12) +102</t>
  </si>
  <si>
    <t>10003937</t>
  </si>
  <si>
    <t>+USD/-GBP 1.21621 11-01-24 (10) +9.1</t>
  </si>
  <si>
    <t>10001025</t>
  </si>
  <si>
    <t>+USD/-GBP 1.22007 11-03-24 (11) +13.7</t>
  </si>
  <si>
    <t>10004114</t>
  </si>
  <si>
    <t>+USD/-GBP 1.268895 20-02-24 (11) -3.05</t>
  </si>
  <si>
    <t>10003989</t>
  </si>
  <si>
    <t>+USD/-GBP 1.269 20-02-24 (12) -3.2</t>
  </si>
  <si>
    <t>10003991</t>
  </si>
  <si>
    <t>+USD/-GBP 1.2692 11-03-24 (10) +1</t>
  </si>
  <si>
    <t>+USD/-GBP 1.2692 20-02-24 (10) -3</t>
  </si>
  <si>
    <t>10003987</t>
  </si>
  <si>
    <t>+USD/-GBP 1.27056 11-01-24 (10) -12.4</t>
  </si>
  <si>
    <t>10000993</t>
  </si>
  <si>
    <t>10003888</t>
  </si>
  <si>
    <t>+USD/-GBP 1.27077 11-01-24 (12) -13.3</t>
  </si>
  <si>
    <t>10003886</t>
  </si>
  <si>
    <t>+USD/-GBP 1.2711 11-01-24 (11) -13</t>
  </si>
  <si>
    <t>10003884</t>
  </si>
  <si>
    <t>+USD/-JPY 139.172 16-01-24 (10) -377</t>
  </si>
  <si>
    <t>10003976</t>
  </si>
  <si>
    <t>SW0728__TELBOR3M/3.8_2</t>
  </si>
  <si>
    <t>10000036</t>
  </si>
  <si>
    <t>SW0928__TELBOR3M/4.21_12</t>
  </si>
  <si>
    <t>10000039</t>
  </si>
  <si>
    <t>SW0928__TELBOR3M/4.29_13</t>
  </si>
  <si>
    <t>10000040</t>
  </si>
  <si>
    <t>סה"כ חוזים עתידיים בחו"ל: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</si>
  <si>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</si>
  <si>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</si>
  <si>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</si>
  <si>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</si>
  <si>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</si>
  <si>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</si>
  <si>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</si>
  <si>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</si>
  <si>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10003756</t>
  </si>
  <si>
    <t>10003992</t>
  </si>
  <si>
    <t>SZCOMP</t>
  </si>
  <si>
    <t>10003957</t>
  </si>
  <si>
    <t>TOPIX TOTAL RETURN INDEX JPY</t>
  </si>
  <si>
    <t>10003789</t>
  </si>
  <si>
    <t>10003492</t>
  </si>
  <si>
    <t>ISHARES IBOXX INV GR CORP BD</t>
  </si>
  <si>
    <t>US4642872422</t>
  </si>
  <si>
    <t>* בעל ענין/צד קשור</t>
  </si>
  <si>
    <t>** בהתאם לשיטה שיושמה בדוח הכספי</t>
  </si>
  <si>
    <t>₪ / סה"כ מט"ח</t>
  </si>
  <si>
    <t>גורם 02</t>
  </si>
  <si>
    <t>גורם 01</t>
  </si>
  <si>
    <t>גורם 7</t>
  </si>
  <si>
    <t>גורם 80</t>
  </si>
  <si>
    <t>גורם 17</t>
  </si>
  <si>
    <t>גורם 29</t>
  </si>
  <si>
    <t>גורם 37</t>
  </si>
  <si>
    <t>גורם 62</t>
  </si>
  <si>
    <t>גורם 63</t>
  </si>
  <si>
    <t>גורם 111</t>
  </si>
  <si>
    <t>גורם 144</t>
  </si>
  <si>
    <t>גורם 147</t>
  </si>
  <si>
    <t>גורם 156</t>
  </si>
  <si>
    <t>גורם 162</t>
  </si>
  <si>
    <t>גורם 185</t>
  </si>
  <si>
    <t>גורם 188</t>
  </si>
  <si>
    <t>גורם 26</t>
  </si>
  <si>
    <t>גורם 33</t>
  </si>
  <si>
    <t>גורם 35</t>
  </si>
  <si>
    <t>גורם 64</t>
  </si>
  <si>
    <t>גורם 69</t>
  </si>
  <si>
    <t>*גורם 159</t>
  </si>
  <si>
    <t>גורם 103</t>
  </si>
  <si>
    <t>גורם 104</t>
  </si>
  <si>
    <t>גורם 105</t>
  </si>
  <si>
    <t>גורם 129</t>
  </si>
  <si>
    <t>גורם 130</t>
  </si>
  <si>
    <t>גורם 152</t>
  </si>
  <si>
    <t>גורם 158</t>
  </si>
  <si>
    <t>גורם 172</t>
  </si>
  <si>
    <t>גורם 180</t>
  </si>
  <si>
    <t>גורם 187</t>
  </si>
  <si>
    <t>גורם 30</t>
  </si>
  <si>
    <t>גורם 40</t>
  </si>
  <si>
    <t>גורם 41</t>
  </si>
  <si>
    <t>גורם 47</t>
  </si>
  <si>
    <t>גורם 76</t>
  </si>
  <si>
    <t>גורם 77</t>
  </si>
  <si>
    <t>גורם 81</t>
  </si>
  <si>
    <t>גורם 90</t>
  </si>
  <si>
    <t>גורם 96</t>
  </si>
  <si>
    <t>גורם 154</t>
  </si>
  <si>
    <t>גורם 155</t>
  </si>
  <si>
    <t>גורם 167</t>
  </si>
  <si>
    <t>גורם 89</t>
  </si>
  <si>
    <t>*גורם 70</t>
  </si>
  <si>
    <t>גורם 184</t>
  </si>
  <si>
    <t>גורם 189</t>
  </si>
  <si>
    <t>גורם 117</t>
  </si>
  <si>
    <t>גורם 120</t>
  </si>
  <si>
    <t>גורם 135</t>
  </si>
  <si>
    <t>גורם 177</t>
  </si>
  <si>
    <t>גורם 183</t>
  </si>
  <si>
    <t>גורם 43</t>
  </si>
  <si>
    <t>גורם 97</t>
  </si>
  <si>
    <t>גורם 173</t>
  </si>
  <si>
    <t>גורם 178</t>
  </si>
  <si>
    <t>גורם 148</t>
  </si>
  <si>
    <t>גורם 181</t>
  </si>
  <si>
    <t>גורם 131</t>
  </si>
  <si>
    <t>גורם 102</t>
  </si>
  <si>
    <t>גורם 84</t>
  </si>
  <si>
    <t>גורם 100</t>
  </si>
  <si>
    <t>גורם 107</t>
  </si>
  <si>
    <t>גורם 110</t>
  </si>
  <si>
    <t>גורם 112</t>
  </si>
  <si>
    <t>גורם 125</t>
  </si>
  <si>
    <t>גורם 127</t>
  </si>
  <si>
    <t>גורם 133</t>
  </si>
  <si>
    <t>גורם 134</t>
  </si>
  <si>
    <t>גורם 138</t>
  </si>
  <si>
    <t>גורם 141</t>
  </si>
  <si>
    <t>גורם 142</t>
  </si>
  <si>
    <t>גורם 143</t>
  </si>
  <si>
    <t>גורם 146</t>
  </si>
  <si>
    <t>גורם 153</t>
  </si>
  <si>
    <t>גורם 157</t>
  </si>
  <si>
    <t>גורם 160</t>
  </si>
  <si>
    <t>גורם 186</t>
  </si>
  <si>
    <t>*גורם 115</t>
  </si>
  <si>
    <t>גורם 191</t>
  </si>
  <si>
    <t>גורם 171</t>
  </si>
  <si>
    <t>גורם 190</t>
  </si>
  <si>
    <t>גורם 168</t>
  </si>
  <si>
    <t>גורם 176</t>
  </si>
  <si>
    <t>גורם 161</t>
  </si>
  <si>
    <t>NR</t>
  </si>
  <si>
    <t>NV1239114</t>
  </si>
  <si>
    <t>516100120</t>
  </si>
  <si>
    <t>אול יר אגח ה ל א סחיר</t>
  </si>
  <si>
    <t>נדל"ן מניב בחו"ל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</si>
</sst>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0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7" fontId="0" fillId="0" borderId="0" xfId="0" applyNumberFormat="1"/>
    <xf numFmtId="43" fontId="0" fillId="0" borderId="0" xfId="11" applyFont="1" applyFill="1" applyBorder="1"/>
    <xf numFmtId="14" fontId="0" fillId="0" borderId="0" xfId="0" applyNumberFormat="1"/>
    <xf numFmtId="14" fontId="2" fillId="0" borderId="0" xfId="0" applyNumberFormat="1" applyFont="1" applyAlignment="1">
      <alignment horizontal="right"/>
    </xf>
    <xf numFmtId="0" fontId="1" fillId="0" borderId="0" xfId="0" applyFont="1"/>
    <xf numFmtId="166" fontId="0" fillId="0" borderId="0" xfId="0" applyNumberFormat="1"/>
    <xf numFmtId="4" fontId="0" fillId="0" borderId="0" xfId="0" applyNumberFormat="1"/>
    <xf numFmtId="1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14" fontId="18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4" fontId="18" fillId="0" borderId="0" xfId="0" applyNumberFormat="1" applyFont="1"/>
    <xf numFmtId="0" fontId="1" fillId="0" borderId="0" xfId="0" applyFont="1" applyAlignment="1">
      <alignment horizontal="right" readingOrder="2"/>
    </xf>
    <xf numFmtId="0" fontId="0" fillId="0" borderId="0" xfId="0" applyNumberFormat="1"/>
    <xf numFmtId="10" fontId="18" fillId="4" borderId="0" xfId="12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4" fontId="2" fillId="0" borderId="0" xfId="1" applyNumberFormat="1" applyFont="1" applyAlignment="1">
      <alignment horizontal="center"/>
    </xf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2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5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45197</v>
      </c>
    </row>
    <row r="2" spans="1:36">
      <c r="B2" s="2" t="s">
        <v>1</v>
      </c>
      <c r="C2" s="12" t="s">
        <v>2161</v>
      </c>
    </row>
    <row r="3" spans="1:36">
      <c r="B3" s="2" t="s">
        <v>2</v>
      </c>
      <c r="C3" s="26" t="s">
        <v>2162</v>
      </c>
    </row>
    <row r="4" spans="1:36">
      <c r="B4" s="2" t="s">
        <v>3</v>
      </c>
      <c r="C4" s="83" t="s">
        <v>196</v>
      </c>
    </row>
    <row r="6" spans="1:36" ht="26.25" customHeight="1">
      <c r="B6" s="102" t="s">
        <v>4</v>
      </c>
      <c r="C6" s="103"/>
      <c r="D6" s="104"/>
    </row>
    <row r="7" spans="1:36" s="3" customFormat="1">
      <c r="B7" s="4"/>
      <c r="C7" s="61" t="s">
        <v>5</v>
      </c>
      <c r="D7" s="62" t="s">
        <v>190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5773.8148989394003</v>
      </c>
      <c r="D11" s="101">
        <f>C11/$C$42</f>
        <v>4.7947655306185971E-2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37285.351514848575</v>
      </c>
      <c r="D13" s="78">
        <f t="shared" ref="D13:D22" si="0">C13/$C$42</f>
        <v>0.3096299647217351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f>'אג"ח קונצרני'!R11</f>
        <v>39176.49682763833</v>
      </c>
      <c r="D15" s="78">
        <f t="shared" si="0"/>
        <v>0.32533466462913907</v>
      </c>
    </row>
    <row r="16" spans="1:36">
      <c r="A16" s="10" t="s">
        <v>13</v>
      </c>
      <c r="B16" s="70" t="s">
        <v>19</v>
      </c>
      <c r="C16" s="77">
        <v>3594.9809502825178</v>
      </c>
      <c r="D16" s="78">
        <f t="shared" si="0"/>
        <v>2.9853917948661355E-2</v>
      </c>
    </row>
    <row r="17" spans="1:4">
      <c r="A17" s="10" t="s">
        <v>13</v>
      </c>
      <c r="B17" s="70" t="s">
        <v>194</v>
      </c>
      <c r="C17" s="77">
        <v>10617.821506443419</v>
      </c>
      <c r="D17" s="78">
        <f t="shared" si="0"/>
        <v>8.8173922596720022E-2</v>
      </c>
    </row>
    <row r="18" spans="1:4">
      <c r="A18" s="10" t="s">
        <v>13</v>
      </c>
      <c r="B18" s="70" t="s">
        <v>20</v>
      </c>
      <c r="C18" s="77">
        <v>1479.3466947600359</v>
      </c>
      <c r="D18" s="78">
        <f t="shared" si="0"/>
        <v>1.2284987167878805E-2</v>
      </c>
    </row>
    <row r="19" spans="1:4">
      <c r="A19" s="10" t="s">
        <v>13</v>
      </c>
      <c r="B19" s="70" t="s">
        <v>21</v>
      </c>
      <c r="C19" s="77">
        <v>0.17351387909999999</v>
      </c>
      <c r="D19" s="78">
        <f t="shared" si="0"/>
        <v>1.4409169843301286E-6</v>
      </c>
    </row>
    <row r="20" spans="1:4">
      <c r="A20" s="10" t="s">
        <v>13</v>
      </c>
      <c r="B20" s="70" t="s">
        <v>22</v>
      </c>
      <c r="C20" s="77">
        <v>13.16861574</v>
      </c>
      <c r="D20" s="78">
        <f t="shared" si="0"/>
        <v>1.0935656662339622E-4</v>
      </c>
    </row>
    <row r="21" spans="1:4">
      <c r="A21" s="10" t="s">
        <v>13</v>
      </c>
      <c r="B21" s="70" t="s">
        <v>23</v>
      </c>
      <c r="C21" s="77">
        <v>-142.54005890180969</v>
      </c>
      <c r="D21" s="78">
        <f t="shared" si="0"/>
        <v>-1.1837000756617546E-3</v>
      </c>
    </row>
    <row r="22" spans="1:4">
      <c r="A22" s="10" t="s">
        <v>13</v>
      </c>
      <c r="B22" s="70" t="s">
        <v>24</v>
      </c>
      <c r="C22" s="77">
        <v>0</v>
      </c>
      <c r="D22" s="78">
        <f t="shared" si="0"/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241.63311859500001</v>
      </c>
      <c r="D25" s="78">
        <f t="shared" si="1"/>
        <v>2.0066018140227943E-3</v>
      </c>
    </row>
    <row r="26" spans="1:4">
      <c r="A26" s="10" t="s">
        <v>13</v>
      </c>
      <c r="B26" s="70" t="s">
        <v>18</v>
      </c>
      <c r="C26" s="77">
        <f>'לא סחיר - אג"ח קונצרני'!P11</f>
        <v>2058.4098705159477</v>
      </c>
      <c r="D26" s="78">
        <f t="shared" si="1"/>
        <v>1.7093720447744921E-2</v>
      </c>
    </row>
    <row r="27" spans="1:4">
      <c r="A27" s="10" t="s">
        <v>13</v>
      </c>
      <c r="B27" s="70" t="s">
        <v>28</v>
      </c>
      <c r="C27" s="77">
        <v>464.94850388539686</v>
      </c>
      <c r="D27" s="78">
        <f t="shared" si="1"/>
        <v>3.861087075929197E-3</v>
      </c>
    </row>
    <row r="28" spans="1:4">
      <c r="A28" s="10" t="s">
        <v>13</v>
      </c>
      <c r="B28" s="70" t="s">
        <v>29</v>
      </c>
      <c r="C28" s="77">
        <v>550.26780411839832</v>
      </c>
      <c r="D28" s="78">
        <f t="shared" si="1"/>
        <v>4.5696069328683723E-3</v>
      </c>
    </row>
    <row r="29" spans="1:4">
      <c r="A29" s="10" t="s">
        <v>13</v>
      </c>
      <c r="B29" s="70" t="s">
        <v>30</v>
      </c>
      <c r="C29" s="77">
        <v>4.4953955999999998E-4</v>
      </c>
      <c r="D29" s="78">
        <f t="shared" si="1"/>
        <v>3.7331260789748141E-9</v>
      </c>
    </row>
    <row r="30" spans="1:4">
      <c r="A30" s="10" t="s">
        <v>13</v>
      </c>
      <c r="B30" s="70" t="s">
        <v>31</v>
      </c>
      <c r="C30" s="77">
        <v>-0.26658688800000002</v>
      </c>
      <c r="D30" s="78">
        <f t="shared" si="1"/>
        <v>-2.2138262178873382E-6</v>
      </c>
    </row>
    <row r="31" spans="1:4">
      <c r="A31" s="10" t="s">
        <v>13</v>
      </c>
      <c r="B31" s="70" t="s">
        <v>32</v>
      </c>
      <c r="C31" s="77">
        <v>-586.67523218526969</v>
      </c>
      <c r="D31" s="78">
        <f t="shared" si="1"/>
        <v>-4.8719463291716407E-3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7">
      <c r="A33" s="10" t="s">
        <v>13</v>
      </c>
      <c r="B33" s="69" t="s">
        <v>34</v>
      </c>
      <c r="C33" s="77">
        <v>19002.077779889067</v>
      </c>
      <c r="D33" s="78">
        <f t="shared" si="1"/>
        <v>0.15779957633720093</v>
      </c>
    </row>
    <row r="34" spans="1:7">
      <c r="A34" s="10" t="s">
        <v>13</v>
      </c>
      <c r="B34" s="69" t="s">
        <v>35</v>
      </c>
      <c r="C34" s="77">
        <v>0</v>
      </c>
      <c r="D34" s="78">
        <f t="shared" si="1"/>
        <v>0</v>
      </c>
    </row>
    <row r="35" spans="1:7">
      <c r="A35" s="10" t="s">
        <v>13</v>
      </c>
      <c r="B35" s="69" t="s">
        <v>36</v>
      </c>
      <c r="C35" s="77">
        <v>189.49700000000001</v>
      </c>
      <c r="D35" s="78">
        <f t="shared" si="1"/>
        <v>1.5736461382564206E-3</v>
      </c>
    </row>
    <row r="36" spans="1:7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7">
      <c r="A37" s="10" t="s">
        <v>13</v>
      </c>
      <c r="B37" s="69" t="s">
        <v>38</v>
      </c>
      <c r="C37" s="77">
        <v>700.55998332440004</v>
      </c>
      <c r="D37" s="78">
        <f t="shared" si="1"/>
        <v>5.8176831948549288E-3</v>
      </c>
    </row>
    <row r="38" spans="1:7">
      <c r="A38" s="10"/>
      <c r="B38" s="71" t="s">
        <v>39</v>
      </c>
      <c r="C38" s="60"/>
      <c r="D38" s="60"/>
    </row>
    <row r="39" spans="1:7">
      <c r="A39" s="10" t="s">
        <v>13</v>
      </c>
      <c r="B39" s="72" t="s">
        <v>40</v>
      </c>
      <c r="C39" s="77">
        <v>0</v>
      </c>
      <c r="D39" s="78">
        <f t="shared" ref="D39:D42" si="2">C39/$C$42</f>
        <v>0</v>
      </c>
    </row>
    <row r="40" spans="1:7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7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7">
      <c r="B42" s="72" t="s">
        <v>43</v>
      </c>
      <c r="C42" s="77">
        <f>SUM(C11:C41)</f>
        <v>120419.06715442408</v>
      </c>
      <c r="D42" s="78">
        <f t="shared" si="2"/>
        <v>1</v>
      </c>
      <c r="E42" s="118"/>
      <c r="G42" s="77"/>
    </row>
    <row r="43" spans="1:7">
      <c r="A43" s="10" t="s">
        <v>13</v>
      </c>
      <c r="B43" s="73" t="s">
        <v>44</v>
      </c>
      <c r="C43" s="77">
        <f>'יתרת התחייבות להשקעה'!C11</f>
        <v>3702.1763587749156</v>
      </c>
      <c r="D43" s="78">
        <f>C43/$C$42</f>
        <v>3.0744104287299335E-2</v>
      </c>
    </row>
    <row r="44" spans="1:7">
      <c r="B44" s="11" t="s">
        <v>197</v>
      </c>
    </row>
    <row r="45" spans="1:7">
      <c r="C45" s="13" t="s">
        <v>45</v>
      </c>
      <c r="D45" s="14" t="s">
        <v>46</v>
      </c>
    </row>
    <row r="46" spans="1:7">
      <c r="C46" s="13" t="s">
        <v>9</v>
      </c>
      <c r="D46" s="13" t="s">
        <v>10</v>
      </c>
    </row>
    <row r="47" spans="1:7">
      <c r="C47" t="s">
        <v>110</v>
      </c>
      <c r="D47" s="84">
        <v>4.0575000000000001</v>
      </c>
    </row>
    <row r="48" spans="1:7">
      <c r="C48" t="s">
        <v>120</v>
      </c>
      <c r="D48" s="84">
        <v>2.4618000000000002</v>
      </c>
    </row>
    <row r="49" spans="3:4">
      <c r="C49" t="s">
        <v>106</v>
      </c>
      <c r="D49" s="84">
        <v>3.8490000000000002</v>
      </c>
    </row>
    <row r="50" spans="3:4">
      <c r="C50" t="s">
        <v>201</v>
      </c>
      <c r="D50" s="84">
        <v>0.4909</v>
      </c>
    </row>
    <row r="51" spans="3:4">
      <c r="C51" t="s">
        <v>116</v>
      </c>
      <c r="D51" s="84">
        <v>2.8555000000000001</v>
      </c>
    </row>
    <row r="52" spans="3:4">
      <c r="C52" t="s">
        <v>199</v>
      </c>
      <c r="D52" s="84">
        <v>2.5780000000000001E-2</v>
      </c>
    </row>
    <row r="53" spans="3:4">
      <c r="C53" t="s">
        <v>202</v>
      </c>
      <c r="D53" s="84">
        <v>0.35849999999999999</v>
      </c>
    </row>
    <row r="54" spans="3:4">
      <c r="C54" t="s">
        <v>200</v>
      </c>
      <c r="D54" s="84">
        <v>0.34960000000000002</v>
      </c>
    </row>
    <row r="55" spans="3:4">
      <c r="C55" t="s">
        <v>113</v>
      </c>
      <c r="D55" s="84">
        <v>4.7003000000000004</v>
      </c>
    </row>
    <row r="56" spans="3:4">
      <c r="C56" t="s">
        <v>198</v>
      </c>
      <c r="D56" s="84">
        <v>4.1904000000000003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</sheetData>
  <sortState xmlns:xlrd2="http://schemas.microsoft.com/office/spreadsheetml/2017/richdata2" ref="A47:BI56">
    <sortCondition ref="C47:C56"/>
  </sortState>
  <mergeCells count="1">
    <mergeCell ref="B6:D6"/>
  </mergeCells>
  <dataValidations count="1">
    <dataValidation allowBlank="1" showInputMessage="1" showErrorMessage="1" sqref="C1:C4" xr:uid="{E7516B45-A161-4B93-9230-2944F2C77982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45197</v>
      </c>
    </row>
    <row r="2" spans="2:61" s="1" customFormat="1">
      <c r="B2" s="2" t="s">
        <v>1</v>
      </c>
      <c r="C2" s="12" t="s">
        <v>2161</v>
      </c>
    </row>
    <row r="3" spans="2:61" s="1" customFormat="1">
      <c r="B3" s="2" t="s">
        <v>2</v>
      </c>
      <c r="C3" s="26" t="s">
        <v>2162</v>
      </c>
    </row>
    <row r="4" spans="2:61" s="1" customFormat="1">
      <c r="B4" s="2" t="s">
        <v>3</v>
      </c>
      <c r="C4" s="83" t="s">
        <v>196</v>
      </c>
    </row>
    <row r="6" spans="2:61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61" ht="26.25" customHeight="1">
      <c r="B7" s="115" t="s">
        <v>98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36" t="s">
        <v>182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2.65</v>
      </c>
      <c r="H11" s="7"/>
      <c r="I11" s="75">
        <v>13.16861574</v>
      </c>
      <c r="J11" s="25"/>
      <c r="K11" s="76">
        <v>1</v>
      </c>
      <c r="L11" s="76">
        <v>1E-4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7.79826</v>
      </c>
      <c r="K12" s="80">
        <v>0.59219999999999995</v>
      </c>
      <c r="L12" s="80">
        <v>1E-4</v>
      </c>
    </row>
    <row r="13" spans="2:61">
      <c r="B13" s="79" t="s">
        <v>1924</v>
      </c>
      <c r="C13" s="16"/>
      <c r="D13" s="16"/>
      <c r="E13" s="16"/>
      <c r="G13" s="81">
        <v>0</v>
      </c>
      <c r="I13" s="81">
        <v>7.79826</v>
      </c>
      <c r="K13" s="80">
        <v>0.59219999999999995</v>
      </c>
      <c r="L13" s="80">
        <v>1E-4</v>
      </c>
    </row>
    <row r="14" spans="2:61">
      <c r="B14" t="s">
        <v>1925</v>
      </c>
      <c r="C14" t="s">
        <v>1926</v>
      </c>
      <c r="D14" t="s">
        <v>100</v>
      </c>
      <c r="E14" t="s">
        <v>123</v>
      </c>
      <c r="F14" t="s">
        <v>102</v>
      </c>
      <c r="G14" s="77">
        <v>0.17</v>
      </c>
      <c r="H14" s="77">
        <v>3763400</v>
      </c>
      <c r="I14" s="77">
        <v>6.39778</v>
      </c>
      <c r="J14" s="78">
        <v>0</v>
      </c>
      <c r="K14" s="78">
        <v>0.48580000000000001</v>
      </c>
      <c r="L14" s="78">
        <v>1E-4</v>
      </c>
    </row>
    <row r="15" spans="2:61">
      <c r="B15" t="s">
        <v>1927</v>
      </c>
      <c r="C15" t="s">
        <v>1928</v>
      </c>
      <c r="D15" t="s">
        <v>100</v>
      </c>
      <c r="E15" t="s">
        <v>123</v>
      </c>
      <c r="F15" t="s">
        <v>102</v>
      </c>
      <c r="G15" s="77">
        <v>-0.17</v>
      </c>
      <c r="H15" s="77">
        <v>305600</v>
      </c>
      <c r="I15" s="77">
        <v>-0.51951999999999998</v>
      </c>
      <c r="J15" s="78">
        <v>0</v>
      </c>
      <c r="K15" s="78">
        <v>-3.95E-2</v>
      </c>
      <c r="L15" s="78">
        <v>0</v>
      </c>
    </row>
    <row r="16" spans="2:61">
      <c r="B16" t="s">
        <v>1929</v>
      </c>
      <c r="C16" t="s">
        <v>1930</v>
      </c>
      <c r="D16" t="s">
        <v>100</v>
      </c>
      <c r="E16" t="s">
        <v>123</v>
      </c>
      <c r="F16" t="s">
        <v>102</v>
      </c>
      <c r="G16" s="77">
        <v>1.6</v>
      </c>
      <c r="H16" s="77">
        <v>120100</v>
      </c>
      <c r="I16" s="77">
        <v>1.9216</v>
      </c>
      <c r="J16" s="78">
        <v>0</v>
      </c>
      <c r="K16" s="78">
        <v>0.1459</v>
      </c>
      <c r="L16" s="78">
        <v>0</v>
      </c>
    </row>
    <row r="17" spans="2:12">
      <c r="B17" t="s">
        <v>1931</v>
      </c>
      <c r="C17" t="s">
        <v>1932</v>
      </c>
      <c r="D17" t="s">
        <v>100</v>
      </c>
      <c r="E17" t="s">
        <v>123</v>
      </c>
      <c r="F17" t="s">
        <v>102</v>
      </c>
      <c r="G17" s="77">
        <v>-1.6</v>
      </c>
      <c r="H17" s="77">
        <v>100</v>
      </c>
      <c r="I17" s="77">
        <v>-1.6000000000000001E-3</v>
      </c>
      <c r="J17" s="78">
        <v>0</v>
      </c>
      <c r="K17" s="78">
        <v>-1E-4</v>
      </c>
      <c r="L17" s="78">
        <v>0</v>
      </c>
    </row>
    <row r="18" spans="2:12">
      <c r="B18" s="79" t="s">
        <v>1933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208</v>
      </c>
      <c r="C19" t="s">
        <v>208</v>
      </c>
      <c r="D19" s="16"/>
      <c r="E19" t="s">
        <v>208</v>
      </c>
      <c r="F19" t="s">
        <v>208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1934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208</v>
      </c>
      <c r="C21" t="s">
        <v>208</v>
      </c>
      <c r="D21" s="16"/>
      <c r="E21" t="s">
        <v>208</v>
      </c>
      <c r="F21" t="s">
        <v>208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858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216</v>
      </c>
      <c r="C24" s="16"/>
      <c r="D24" s="16"/>
      <c r="E24" s="16"/>
      <c r="G24" s="81">
        <v>2.65</v>
      </c>
      <c r="I24" s="81">
        <v>5.3703557399999999</v>
      </c>
      <c r="K24" s="80">
        <v>0.4078</v>
      </c>
      <c r="L24" s="80">
        <v>0</v>
      </c>
    </row>
    <row r="25" spans="2:12">
      <c r="B25" s="79" t="s">
        <v>1924</v>
      </c>
      <c r="C25" s="16"/>
      <c r="D25" s="16"/>
      <c r="E25" s="16"/>
      <c r="G25" s="81">
        <v>2.65</v>
      </c>
      <c r="I25" s="81">
        <v>5.3703557399999999</v>
      </c>
      <c r="K25" s="80">
        <v>0.4078</v>
      </c>
      <c r="L25" s="80">
        <v>0</v>
      </c>
    </row>
    <row r="26" spans="2:12">
      <c r="B26" t="s">
        <v>1935</v>
      </c>
      <c r="C26" t="s">
        <v>1936</v>
      </c>
      <c r="D26" t="s">
        <v>123</v>
      </c>
      <c r="E26" t="s">
        <v>123</v>
      </c>
      <c r="F26" t="s">
        <v>106</v>
      </c>
      <c r="G26" s="77">
        <v>-0.13</v>
      </c>
      <c r="H26" s="77">
        <v>461200</v>
      </c>
      <c r="I26" s="77">
        <v>-2.30770644</v>
      </c>
      <c r="J26" s="78">
        <v>0</v>
      </c>
      <c r="K26" s="78">
        <v>-0.17519999999999999</v>
      </c>
      <c r="L26" s="78">
        <v>0</v>
      </c>
    </row>
    <row r="27" spans="2:12">
      <c r="B27" t="s">
        <v>1937</v>
      </c>
      <c r="C27" t="s">
        <v>1938</v>
      </c>
      <c r="D27" t="s">
        <v>123</v>
      </c>
      <c r="E27" t="s">
        <v>123</v>
      </c>
      <c r="F27" t="s">
        <v>106</v>
      </c>
      <c r="G27" s="77">
        <v>0.13</v>
      </c>
      <c r="H27" s="77">
        <v>1503900</v>
      </c>
      <c r="I27" s="77">
        <v>7.5250644299999996</v>
      </c>
      <c r="J27" s="78">
        <v>0</v>
      </c>
      <c r="K27" s="78">
        <v>0.57140000000000002</v>
      </c>
      <c r="L27" s="78">
        <v>1E-4</v>
      </c>
    </row>
    <row r="28" spans="2:12">
      <c r="B28" t="s">
        <v>1939</v>
      </c>
      <c r="C28" t="s">
        <v>1940</v>
      </c>
      <c r="D28" t="s">
        <v>123</v>
      </c>
      <c r="E28" t="s">
        <v>123</v>
      </c>
      <c r="F28" t="s">
        <v>106</v>
      </c>
      <c r="G28" s="77">
        <v>2.65</v>
      </c>
      <c r="H28" s="77">
        <v>1500</v>
      </c>
      <c r="I28" s="77">
        <v>0.15299774999999999</v>
      </c>
      <c r="J28" s="78">
        <v>0</v>
      </c>
      <c r="K28" s="78">
        <v>1.1599999999999999E-2</v>
      </c>
      <c r="L28" s="78">
        <v>0</v>
      </c>
    </row>
    <row r="29" spans="2:12">
      <c r="B29" s="79" t="s">
        <v>1941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208</v>
      </c>
      <c r="C30" t="s">
        <v>208</v>
      </c>
      <c r="D30" s="16"/>
      <c r="E30" t="s">
        <v>208</v>
      </c>
      <c r="F30" t="s">
        <v>208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1934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208</v>
      </c>
      <c r="C32" t="s">
        <v>208</v>
      </c>
      <c r="D32" s="16"/>
      <c r="E32" t="s">
        <v>208</v>
      </c>
      <c r="F32" t="s">
        <v>208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12">
      <c r="B33" s="79" t="s">
        <v>1942</v>
      </c>
      <c r="C33" s="16"/>
      <c r="D33" s="16"/>
      <c r="E33" s="16"/>
      <c r="G33" s="81">
        <v>0</v>
      </c>
      <c r="I33" s="81">
        <v>0</v>
      </c>
      <c r="K33" s="80">
        <v>0</v>
      </c>
      <c r="L33" s="80">
        <v>0</v>
      </c>
    </row>
    <row r="34" spans="2:12">
      <c r="B34" t="s">
        <v>208</v>
      </c>
      <c r="C34" t="s">
        <v>208</v>
      </c>
      <c r="D34" s="16"/>
      <c r="E34" t="s">
        <v>208</v>
      </c>
      <c r="F34" t="s">
        <v>208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  <c r="L34" s="78">
        <v>0</v>
      </c>
    </row>
    <row r="35" spans="2:12">
      <c r="B35" s="79" t="s">
        <v>858</v>
      </c>
      <c r="C35" s="16"/>
      <c r="D35" s="16"/>
      <c r="E35" s="16"/>
      <c r="G35" s="81">
        <v>0</v>
      </c>
      <c r="I35" s="81">
        <v>0</v>
      </c>
      <c r="K35" s="80">
        <v>0</v>
      </c>
      <c r="L35" s="80">
        <v>0</v>
      </c>
    </row>
    <row r="36" spans="2:12">
      <c r="B36" t="s">
        <v>208</v>
      </c>
      <c r="C36" t="s">
        <v>208</v>
      </c>
      <c r="D36" s="16"/>
      <c r="E36" t="s">
        <v>208</v>
      </c>
      <c r="F36" t="s">
        <v>208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  <c r="L36" s="78">
        <v>0</v>
      </c>
    </row>
    <row r="37" spans="2:12">
      <c r="B37" t="s">
        <v>218</v>
      </c>
      <c r="C37" s="16"/>
      <c r="D37" s="16"/>
      <c r="E37" s="16"/>
    </row>
    <row r="38" spans="2:12">
      <c r="B38" t="s">
        <v>304</v>
      </c>
      <c r="C38" s="16"/>
      <c r="D38" s="16"/>
      <c r="E38" s="16"/>
    </row>
    <row r="39" spans="2:12">
      <c r="B39" t="s">
        <v>305</v>
      </c>
      <c r="C39" s="16"/>
      <c r="D39" s="16"/>
      <c r="E39" s="16"/>
    </row>
    <row r="40" spans="2:12">
      <c r="B40" t="s">
        <v>306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H24" sqref="H23:H2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45197</v>
      </c>
    </row>
    <row r="2" spans="1:60" s="1" customFormat="1">
      <c r="B2" s="2" t="s">
        <v>1</v>
      </c>
      <c r="C2" s="12" t="s">
        <v>2161</v>
      </c>
    </row>
    <row r="3" spans="1:60" s="1" customFormat="1">
      <c r="B3" s="2" t="s">
        <v>2</v>
      </c>
      <c r="C3" s="26" t="s">
        <v>2162</v>
      </c>
    </row>
    <row r="4" spans="1:60" s="1" customFormat="1">
      <c r="B4" s="2" t="s">
        <v>3</v>
      </c>
      <c r="C4" s="83" t="s">
        <v>196</v>
      </c>
    </row>
    <row r="6" spans="1:60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7"/>
      <c r="BD6" s="16" t="s">
        <v>100</v>
      </c>
      <c r="BF6" s="16" t="s">
        <v>101</v>
      </c>
      <c r="BH6" s="19" t="s">
        <v>102</v>
      </c>
    </row>
    <row r="7" spans="1:60" ht="26.25" customHeight="1">
      <c r="B7" s="115" t="s">
        <v>103</v>
      </c>
      <c r="C7" s="116"/>
      <c r="D7" s="116"/>
      <c r="E7" s="116"/>
      <c r="F7" s="116"/>
      <c r="G7" s="116"/>
      <c r="H7" s="116"/>
      <c r="I7" s="116"/>
      <c r="J7" s="116"/>
      <c r="K7" s="11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57</v>
      </c>
      <c r="K8" s="28" t="s">
        <v>182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8.18</v>
      </c>
      <c r="H11" s="25"/>
      <c r="I11" s="75">
        <v>-142.54005890180969</v>
      </c>
      <c r="J11" s="76">
        <v>1</v>
      </c>
      <c r="K11" s="76">
        <v>-1.1999999999999999E-3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216</v>
      </c>
      <c r="C14" s="19"/>
      <c r="D14" s="19"/>
      <c r="E14" s="19"/>
      <c r="F14" s="19"/>
      <c r="G14" s="81">
        <v>8.18</v>
      </c>
      <c r="H14" s="19"/>
      <c r="I14" s="81">
        <v>-142.54005890180969</v>
      </c>
      <c r="J14" s="80">
        <v>1</v>
      </c>
      <c r="K14" s="80">
        <v>-1.1999999999999999E-3</v>
      </c>
      <c r="BF14" s="16" t="s">
        <v>126</v>
      </c>
    </row>
    <row r="15" spans="1:60">
      <c r="B15" t="s">
        <v>1943</v>
      </c>
      <c r="C15" t="s">
        <v>1944</v>
      </c>
      <c r="D15" t="s">
        <v>123</v>
      </c>
      <c r="E15" t="s">
        <v>123</v>
      </c>
      <c r="F15" t="s">
        <v>106</v>
      </c>
      <c r="G15" s="77">
        <v>0.53</v>
      </c>
      <c r="H15" s="77">
        <v>955.5</v>
      </c>
      <c r="I15" s="77">
        <v>-3.3948752346300002</v>
      </c>
      <c r="J15" s="78">
        <v>2.3800000000000002E-2</v>
      </c>
      <c r="K15" s="78">
        <v>0</v>
      </c>
      <c r="BF15" s="16" t="s">
        <v>127</v>
      </c>
    </row>
    <row r="16" spans="1:60">
      <c r="B16" t="s">
        <v>1945</v>
      </c>
      <c r="C16" t="s">
        <v>1946</v>
      </c>
      <c r="D16" t="s">
        <v>123</v>
      </c>
      <c r="E16" t="s">
        <v>123</v>
      </c>
      <c r="F16" t="s">
        <v>106</v>
      </c>
      <c r="G16" s="77">
        <v>0.12</v>
      </c>
      <c r="H16" s="77">
        <v>14859.75</v>
      </c>
      <c r="I16" s="77">
        <v>-5.8931962297128004</v>
      </c>
      <c r="J16" s="78">
        <v>4.1300000000000003E-2</v>
      </c>
      <c r="K16" s="78">
        <v>0</v>
      </c>
      <c r="BF16" s="16" t="s">
        <v>128</v>
      </c>
    </row>
    <row r="17" spans="2:58">
      <c r="B17" t="s">
        <v>1947</v>
      </c>
      <c r="C17" t="s">
        <v>1948</v>
      </c>
      <c r="D17" t="s">
        <v>123</v>
      </c>
      <c r="E17" t="s">
        <v>123</v>
      </c>
      <c r="F17" t="s">
        <v>106</v>
      </c>
      <c r="G17" s="77">
        <v>2.4900000000000002</v>
      </c>
      <c r="H17" s="77">
        <v>4337.5</v>
      </c>
      <c r="I17" s="77">
        <v>-79.835757388195503</v>
      </c>
      <c r="J17" s="78">
        <v>0.56010000000000004</v>
      </c>
      <c r="K17" s="78">
        <v>-6.9999999999999999E-4</v>
      </c>
      <c r="BF17" s="16" t="s">
        <v>129</v>
      </c>
    </row>
    <row r="18" spans="2:58">
      <c r="B18" t="s">
        <v>1949</v>
      </c>
      <c r="C18" t="s">
        <v>1950</v>
      </c>
      <c r="D18" t="s">
        <v>123</v>
      </c>
      <c r="E18" t="s">
        <v>123</v>
      </c>
      <c r="F18" t="s">
        <v>199</v>
      </c>
      <c r="G18" s="77">
        <v>0.1</v>
      </c>
      <c r="H18" s="77">
        <v>2340</v>
      </c>
      <c r="I18" s="77">
        <v>-0.2147570708514</v>
      </c>
      <c r="J18" s="78">
        <v>1.5E-3</v>
      </c>
      <c r="K18" s="78">
        <v>0</v>
      </c>
      <c r="BF18" s="16" t="s">
        <v>130</v>
      </c>
    </row>
    <row r="19" spans="2:58">
      <c r="B19" t="s">
        <v>1951</v>
      </c>
      <c r="C19" t="s">
        <v>1952</v>
      </c>
      <c r="D19" t="s">
        <v>123</v>
      </c>
      <c r="E19" t="s">
        <v>123</v>
      </c>
      <c r="F19" t="s">
        <v>106</v>
      </c>
      <c r="G19" s="77">
        <v>4.9400000000000004</v>
      </c>
      <c r="H19" s="77">
        <v>111.328125</v>
      </c>
      <c r="I19" s="77">
        <v>-53.20147297842</v>
      </c>
      <c r="J19" s="78">
        <v>0.37319999999999998</v>
      </c>
      <c r="K19" s="78">
        <v>-4.0000000000000002E-4</v>
      </c>
      <c r="BF19" s="16" t="s">
        <v>131</v>
      </c>
    </row>
    <row r="20" spans="2:58">
      <c r="B20" t="s">
        <v>218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304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305</v>
      </c>
      <c r="C22" s="19"/>
      <c r="D22" s="19"/>
      <c r="E22" s="19"/>
      <c r="F22" s="19"/>
      <c r="G22" s="19"/>
      <c r="H22" s="19"/>
    </row>
    <row r="23" spans="2:58">
      <c r="B23" t="s">
        <v>306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2161</v>
      </c>
    </row>
    <row r="3" spans="2:81" s="1" customFormat="1">
      <c r="B3" s="2" t="s">
        <v>2</v>
      </c>
      <c r="C3" s="26" t="s">
        <v>2162</v>
      </c>
    </row>
    <row r="4" spans="2:81" s="1" customFormat="1">
      <c r="B4" s="2" t="s">
        <v>3</v>
      </c>
      <c r="C4" s="83" t="s">
        <v>196</v>
      </c>
    </row>
    <row r="6" spans="2:81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81" ht="26.25" customHeight="1">
      <c r="B7" s="115" t="s">
        <v>133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56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1953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1954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208</v>
      </c>
      <c r="C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1955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1956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1957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1958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1959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216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1953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1954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1955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1956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1957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1958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1959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218</v>
      </c>
    </row>
    <row r="41" spans="2:17">
      <c r="B41" t="s">
        <v>304</v>
      </c>
    </row>
    <row r="42" spans="2:17">
      <c r="B42" t="s">
        <v>305</v>
      </c>
    </row>
    <row r="43" spans="2:17">
      <c r="B43" t="s">
        <v>306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45197</v>
      </c>
    </row>
    <row r="2" spans="2:72" s="1" customFormat="1">
      <c r="B2" s="2" t="s">
        <v>1</v>
      </c>
      <c r="C2" s="12" t="s">
        <v>2161</v>
      </c>
    </row>
    <row r="3" spans="2:72" s="1" customFormat="1">
      <c r="B3" s="2" t="s">
        <v>2</v>
      </c>
      <c r="C3" s="26" t="s">
        <v>2162</v>
      </c>
    </row>
    <row r="4" spans="2:72" s="1" customFormat="1">
      <c r="B4" s="2" t="s">
        <v>3</v>
      </c>
      <c r="C4" s="83" t="s">
        <v>196</v>
      </c>
    </row>
    <row r="6" spans="2:72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72" ht="26.25" customHeight="1">
      <c r="B7" s="115" t="s">
        <v>69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186</v>
      </c>
      <c r="L8" s="28" t="s">
        <v>187</v>
      </c>
      <c r="M8" s="28" t="s">
        <v>5</v>
      </c>
      <c r="N8" s="28" t="s">
        <v>73</v>
      </c>
      <c r="O8" s="28" t="s">
        <v>57</v>
      </c>
      <c r="P8" s="36" t="s">
        <v>182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1960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1961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208</v>
      </c>
      <c r="C16" t="s">
        <v>208</v>
      </c>
      <c r="D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1962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1963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858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208</v>
      </c>
      <c r="C22" t="s">
        <v>208</v>
      </c>
      <c r="D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216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299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G25" s="77">
        <v>0</v>
      </c>
      <c r="H25" t="s">
        <v>208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1964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208</v>
      </c>
      <c r="C27" t="s">
        <v>208</v>
      </c>
      <c r="D27" t="s">
        <v>208</v>
      </c>
      <c r="G27" s="77">
        <v>0</v>
      </c>
      <c r="H27" t="s">
        <v>208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304</v>
      </c>
    </row>
    <row r="29" spans="2:16">
      <c r="B29" t="s">
        <v>305</v>
      </c>
    </row>
    <row r="30" spans="2:16">
      <c r="B30" t="s">
        <v>306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F16" sqref="F1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2161</v>
      </c>
    </row>
    <row r="3" spans="2:65" s="1" customFormat="1">
      <c r="B3" s="2" t="s">
        <v>2</v>
      </c>
      <c r="C3" s="26" t="s">
        <v>2162</v>
      </c>
    </row>
    <row r="4" spans="2:65" s="1" customFormat="1">
      <c r="B4" s="2" t="s">
        <v>3</v>
      </c>
      <c r="C4" s="83" t="s">
        <v>196</v>
      </c>
    </row>
    <row r="6" spans="2:65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65" ht="26.25" customHeight="1">
      <c r="B7" s="115" t="s">
        <v>82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5">
        <v>1</v>
      </c>
      <c r="K11" s="7"/>
      <c r="L11" s="7"/>
      <c r="M11" s="76">
        <v>0</v>
      </c>
      <c r="N11" s="75">
        <v>62778.154999999999</v>
      </c>
      <c r="O11" s="7"/>
      <c r="P11" s="75">
        <v>241.63311859500001</v>
      </c>
      <c r="Q11" s="7"/>
      <c r="R11" s="76">
        <v>1</v>
      </c>
      <c r="S11" s="76">
        <v>2E-3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1</v>
      </c>
      <c r="M12" s="80">
        <v>0</v>
      </c>
      <c r="N12" s="81">
        <v>62778.154999999999</v>
      </c>
      <c r="P12" s="81">
        <v>241.63311859500001</v>
      </c>
      <c r="R12" s="80">
        <v>1</v>
      </c>
      <c r="S12" s="80">
        <v>2E-3</v>
      </c>
    </row>
    <row r="13" spans="2:65">
      <c r="B13" s="79" t="s">
        <v>1965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1966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309</v>
      </c>
      <c r="D17" s="16"/>
      <c r="E17" s="16"/>
      <c r="F17" s="16"/>
      <c r="J17" s="81">
        <v>1</v>
      </c>
      <c r="M17" s="80">
        <v>0</v>
      </c>
      <c r="N17" s="81">
        <v>62778.154999999999</v>
      </c>
      <c r="P17" s="81">
        <v>241.63311859500001</v>
      </c>
      <c r="R17" s="80">
        <v>1</v>
      </c>
      <c r="S17" s="80">
        <v>2E-3</v>
      </c>
    </row>
    <row r="18" spans="2:19">
      <c r="B18" t="s">
        <v>1967</v>
      </c>
      <c r="C18" t="s">
        <v>1968</v>
      </c>
      <c r="D18" t="s">
        <v>123</v>
      </c>
      <c r="E18" t="s">
        <v>855</v>
      </c>
      <c r="F18" t="s">
        <v>684</v>
      </c>
      <c r="G18" t="s">
        <v>640</v>
      </c>
      <c r="H18" t="s">
        <v>2189</v>
      </c>
      <c r="I18" s="86">
        <v>45169</v>
      </c>
      <c r="J18" s="77">
        <v>1</v>
      </c>
      <c r="K18" t="s">
        <v>106</v>
      </c>
      <c r="L18" s="78">
        <v>6.2649999999999997E-2</v>
      </c>
      <c r="M18" s="78">
        <v>6.2649999999999997E-2</v>
      </c>
      <c r="N18" s="77">
        <v>62778.154999999999</v>
      </c>
      <c r="O18" s="77">
        <v>100.14</v>
      </c>
      <c r="P18" s="77">
        <v>241.63311859500001</v>
      </c>
      <c r="Q18" s="78">
        <v>0</v>
      </c>
      <c r="R18" s="78">
        <v>1</v>
      </c>
      <c r="S18" s="78">
        <v>2E-3</v>
      </c>
    </row>
    <row r="19" spans="2:19">
      <c r="B19" s="79" t="s">
        <v>858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1969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1970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218</v>
      </c>
      <c r="D26" s="16"/>
      <c r="E26" s="16"/>
      <c r="F26" s="16"/>
    </row>
    <row r="27" spans="2:19">
      <c r="B27" t="s">
        <v>304</v>
      </c>
      <c r="D27" s="16"/>
      <c r="E27" s="16"/>
      <c r="F27" s="16"/>
    </row>
    <row r="28" spans="2:19">
      <c r="B28" t="s">
        <v>305</v>
      </c>
      <c r="D28" s="16"/>
      <c r="E28" s="16"/>
      <c r="F28" s="16"/>
    </row>
    <row r="29" spans="2:19">
      <c r="B29" t="s">
        <v>306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9"/>
  <sheetViews>
    <sheetView rightToLeft="1" topLeftCell="A8" workbookViewId="0">
      <selection activeCell="S32" sqref="S3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2161</v>
      </c>
    </row>
    <row r="3" spans="2:81" s="1" customFormat="1">
      <c r="B3" s="2" t="s">
        <v>2</v>
      </c>
      <c r="C3" s="26" t="s">
        <v>2162</v>
      </c>
    </row>
    <row r="4" spans="2:81" s="1" customFormat="1">
      <c r="B4" s="2" t="s">
        <v>3</v>
      </c>
      <c r="C4" s="83" t="s">
        <v>196</v>
      </c>
    </row>
    <row r="6" spans="2:81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81" ht="26.25" customHeight="1">
      <c r="B7" s="115" t="s">
        <v>89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5.13</v>
      </c>
      <c r="K11" s="7"/>
      <c r="L11" s="7"/>
      <c r="M11" s="76">
        <v>4.3700000000000003E-2</v>
      </c>
      <c r="N11" s="75">
        <f>N12+N37</f>
        <v>1911561.6199999999</v>
      </c>
      <c r="O11" s="7"/>
      <c r="P11" s="75">
        <f>P12+P37</f>
        <v>2058.4098705159477</v>
      </c>
      <c r="Q11" s="7"/>
      <c r="R11" s="76">
        <f>P11/$P$11</f>
        <v>1</v>
      </c>
      <c r="S11" s="76">
        <f>P11/'סכום נכסי הקרן'!$C$42</f>
        <v>1.7093720447744921E-2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4.66</v>
      </c>
      <c r="M12" s="80">
        <v>4.2700000000000002E-2</v>
      </c>
      <c r="N12" s="81">
        <f>N13+N23+N33+N35</f>
        <v>1853925.46</v>
      </c>
      <c r="P12" s="81">
        <f>P13+P23+P33+P35</f>
        <v>1934.8543625385057</v>
      </c>
      <c r="R12" s="80">
        <f t="shared" ref="R12:R42" si="0">P12/$P$11</f>
        <v>0.93997526452471181</v>
      </c>
      <c r="S12" s="80">
        <f>P12/'סכום נכסי הקרן'!$C$42</f>
        <v>1.6067674399580508E-2</v>
      </c>
    </row>
    <row r="13" spans="2:81">
      <c r="B13" s="79" t="s">
        <v>1965</v>
      </c>
      <c r="C13" s="16"/>
      <c r="D13" s="16"/>
      <c r="E13" s="16"/>
      <c r="J13" s="81">
        <v>6.9</v>
      </c>
      <c r="M13" s="80">
        <v>2.98E-2</v>
      </c>
      <c r="N13" s="81">
        <f>SUM(N14:N22)</f>
        <v>795298.34000000008</v>
      </c>
      <c r="P13" s="81">
        <f>SUM(P14:P22)</f>
        <v>953.28285893805764</v>
      </c>
      <c r="R13" s="80">
        <f t="shared" si="0"/>
        <v>0.46311615222633673</v>
      </c>
      <c r="S13" s="80">
        <f>P13/'סכום נכסי הקרן'!$C$42</f>
        <v>7.9163780409922807E-3</v>
      </c>
    </row>
    <row r="14" spans="2:81">
      <c r="B14" t="s">
        <v>1971</v>
      </c>
      <c r="C14" t="s">
        <v>1972</v>
      </c>
      <c r="D14" t="s">
        <v>123</v>
      </c>
      <c r="E14" t="s">
        <v>321</v>
      </c>
      <c r="F14" t="s">
        <v>127</v>
      </c>
      <c r="G14" t="s">
        <v>205</v>
      </c>
      <c r="H14" t="s">
        <v>206</v>
      </c>
      <c r="I14" s="86">
        <v>39076</v>
      </c>
      <c r="J14" s="77">
        <v>5.73</v>
      </c>
      <c r="K14" t="s">
        <v>102</v>
      </c>
      <c r="L14" s="78">
        <v>4.9000000000000002E-2</v>
      </c>
      <c r="M14" s="78">
        <v>2.7900000000000001E-2</v>
      </c>
      <c r="N14" s="77">
        <v>140236.64000000001</v>
      </c>
      <c r="O14" s="77">
        <v>156.16999999999999</v>
      </c>
      <c r="P14" s="77">
        <v>219.00756068800001</v>
      </c>
      <c r="Q14" s="78">
        <v>1E-4</v>
      </c>
      <c r="R14" s="78">
        <f t="shared" si="0"/>
        <v>0.10639647808971349</v>
      </c>
      <c r="S14" s="78">
        <f>P14/'סכום נכסי הקרן'!$C$42</f>
        <v>1.81871165309018E-3</v>
      </c>
      <c r="W14" s="91"/>
    </row>
    <row r="15" spans="2:81">
      <c r="B15" t="s">
        <v>1973</v>
      </c>
      <c r="C15" t="s">
        <v>1974</v>
      </c>
      <c r="D15" t="s">
        <v>123</v>
      </c>
      <c r="E15" t="s">
        <v>321</v>
      </c>
      <c r="F15" t="s">
        <v>127</v>
      </c>
      <c r="G15" t="s">
        <v>205</v>
      </c>
      <c r="H15" t="s">
        <v>206</v>
      </c>
      <c r="I15" s="86">
        <v>40738</v>
      </c>
      <c r="J15" s="77">
        <v>10.050000000000001</v>
      </c>
      <c r="K15" t="s">
        <v>102</v>
      </c>
      <c r="L15" s="78">
        <v>4.1000000000000002E-2</v>
      </c>
      <c r="M15" s="78">
        <v>2.8400000000000002E-2</v>
      </c>
      <c r="N15" s="77">
        <v>275220</v>
      </c>
      <c r="O15" s="77">
        <v>131.02000000000001</v>
      </c>
      <c r="P15" s="77">
        <v>360.59324400000003</v>
      </c>
      <c r="Q15" s="78">
        <v>1E-4</v>
      </c>
      <c r="R15" s="78">
        <f t="shared" si="0"/>
        <v>0.17518048721249868</v>
      </c>
      <c r="S15" s="78">
        <f>P15/'סכום נכסי הקרן'!$C$42</f>
        <v>2.9944862763102062E-3</v>
      </c>
      <c r="W15" s="91"/>
    </row>
    <row r="16" spans="2:81">
      <c r="B16" t="s">
        <v>1975</v>
      </c>
      <c r="C16" t="s">
        <v>1976</v>
      </c>
      <c r="D16" t="s">
        <v>123</v>
      </c>
      <c r="E16" t="s">
        <v>1977</v>
      </c>
      <c r="F16" t="s">
        <v>684</v>
      </c>
      <c r="G16" t="s">
        <v>316</v>
      </c>
      <c r="H16" t="s">
        <v>149</v>
      </c>
      <c r="I16" s="86">
        <v>42795</v>
      </c>
      <c r="J16" s="77">
        <v>5.53</v>
      </c>
      <c r="K16" t="s">
        <v>102</v>
      </c>
      <c r="L16" s="78">
        <v>2.1399999999999999E-2</v>
      </c>
      <c r="M16" s="78">
        <v>2.29E-2</v>
      </c>
      <c r="N16" s="77">
        <v>86326.45</v>
      </c>
      <c r="O16" s="77">
        <v>112.12</v>
      </c>
      <c r="P16" s="77">
        <v>96.789215740000003</v>
      </c>
      <c r="Q16" s="78">
        <v>2.0000000000000001E-4</v>
      </c>
      <c r="R16" s="78">
        <f t="shared" si="0"/>
        <v>4.7021352319759062E-2</v>
      </c>
      <c r="S16" s="78">
        <f>P16/'סכום נכסי הקרן'!$C$42</f>
        <v>8.0376985162888359E-4</v>
      </c>
      <c r="W16" s="91"/>
    </row>
    <row r="17" spans="2:23">
      <c r="B17" t="s">
        <v>1978</v>
      </c>
      <c r="C17" t="s">
        <v>1979</v>
      </c>
      <c r="D17" t="s">
        <v>123</v>
      </c>
      <c r="E17" t="s">
        <v>441</v>
      </c>
      <c r="F17" t="s">
        <v>315</v>
      </c>
      <c r="G17" t="s">
        <v>355</v>
      </c>
      <c r="H17" t="s">
        <v>206</v>
      </c>
      <c r="I17" s="86">
        <v>36489</v>
      </c>
      <c r="J17" s="77">
        <v>2.83</v>
      </c>
      <c r="K17" t="s">
        <v>102</v>
      </c>
      <c r="L17" s="78">
        <v>6.0499999999999998E-2</v>
      </c>
      <c r="M17" s="78">
        <v>2.0500000000000001E-2</v>
      </c>
      <c r="N17" s="77">
        <v>54.06</v>
      </c>
      <c r="O17" s="77">
        <v>171.97</v>
      </c>
      <c r="P17" s="77">
        <v>9.2966982000000004E-2</v>
      </c>
      <c r="Q17" s="78">
        <v>0</v>
      </c>
      <c r="R17" s="78">
        <f t="shared" si="0"/>
        <v>4.5164465703177718E-5</v>
      </c>
      <c r="S17" s="78">
        <f>P17/'סכום נכסי הקרן'!$C$42</f>
        <v>7.7202875090188318E-7</v>
      </c>
      <c r="W17" s="91"/>
    </row>
    <row r="18" spans="2:23">
      <c r="B18" t="s">
        <v>1980</v>
      </c>
      <c r="C18" t="s">
        <v>1981</v>
      </c>
      <c r="D18" t="s">
        <v>123</v>
      </c>
      <c r="E18" t="s">
        <v>344</v>
      </c>
      <c r="F18" t="s">
        <v>127</v>
      </c>
      <c r="G18" t="s">
        <v>329</v>
      </c>
      <c r="H18" t="s">
        <v>149</v>
      </c>
      <c r="I18" s="86">
        <v>39084</v>
      </c>
      <c r="J18" s="77">
        <v>1.68</v>
      </c>
      <c r="K18" t="s">
        <v>102</v>
      </c>
      <c r="L18" s="78">
        <v>5.6000000000000001E-2</v>
      </c>
      <c r="M18" s="78">
        <v>2.7699999999999999E-2</v>
      </c>
      <c r="N18" s="77">
        <v>26009.22</v>
      </c>
      <c r="O18" s="77">
        <v>142.79</v>
      </c>
      <c r="P18" s="77">
        <v>37.138565237999998</v>
      </c>
      <c r="Q18" s="78">
        <v>1E-4</v>
      </c>
      <c r="R18" s="78">
        <f t="shared" si="0"/>
        <v>1.8042356757981871E-2</v>
      </c>
      <c r="S18" s="78">
        <f>P18/'סכום נכסי הקרן'!$C$42</f>
        <v>3.0841100263942348E-4</v>
      </c>
      <c r="W18" s="91"/>
    </row>
    <row r="19" spans="2:23">
      <c r="B19" t="s">
        <v>1982</v>
      </c>
      <c r="C19" t="s">
        <v>1983</v>
      </c>
      <c r="D19" t="s">
        <v>123</v>
      </c>
      <c r="E19" t="s">
        <v>1984</v>
      </c>
      <c r="F19" t="s">
        <v>127</v>
      </c>
      <c r="G19" t="s">
        <v>468</v>
      </c>
      <c r="H19" t="s">
        <v>206</v>
      </c>
      <c r="I19" s="86">
        <v>45152</v>
      </c>
      <c r="J19" s="77">
        <v>3.66</v>
      </c>
      <c r="K19" t="s">
        <v>102</v>
      </c>
      <c r="L19" s="78">
        <v>3.6400000000000002E-2</v>
      </c>
      <c r="M19" s="78">
        <v>3.7199999999999997E-2</v>
      </c>
      <c r="N19" s="77">
        <v>62819.519999999997</v>
      </c>
      <c r="O19" s="77">
        <v>101.03</v>
      </c>
      <c r="P19" s="77">
        <v>63.466561056000003</v>
      </c>
      <c r="Q19" s="78">
        <v>1E-4</v>
      </c>
      <c r="R19" s="78">
        <f t="shared" si="0"/>
        <v>3.0832810299385071E-2</v>
      </c>
      <c r="S19" s="78">
        <f>P19/'סכום נכסי הקרן'!$C$42</f>
        <v>5.270474398760388E-4</v>
      </c>
      <c r="W19" s="91"/>
    </row>
    <row r="20" spans="2:23">
      <c r="B20" t="s">
        <v>1985</v>
      </c>
      <c r="C20" t="s">
        <v>1986</v>
      </c>
      <c r="D20" t="s">
        <v>123</v>
      </c>
      <c r="E20" t="s">
        <v>1987</v>
      </c>
      <c r="F20" t="s">
        <v>315</v>
      </c>
      <c r="G20" t="s">
        <v>480</v>
      </c>
      <c r="H20" t="s">
        <v>149</v>
      </c>
      <c r="I20" s="86">
        <v>44381</v>
      </c>
      <c r="J20" s="77">
        <v>2.73</v>
      </c>
      <c r="K20" t="s">
        <v>102</v>
      </c>
      <c r="L20" s="78">
        <v>8.5000000000000006E-3</v>
      </c>
      <c r="M20" s="78">
        <v>4.3799999999999999E-2</v>
      </c>
      <c r="N20" s="77">
        <v>78524.399999999994</v>
      </c>
      <c r="O20" s="77">
        <v>100.11</v>
      </c>
      <c r="P20" s="77">
        <v>78.61077684</v>
      </c>
      <c r="Q20" s="78">
        <v>2.0000000000000001E-4</v>
      </c>
      <c r="R20" s="78">
        <f t="shared" si="0"/>
        <v>3.8190050468566758E-2</v>
      </c>
      <c r="S20" s="78">
        <f>P20/'סכום נכסי הקרן'!$C$42</f>
        <v>6.528100465949501E-4</v>
      </c>
      <c r="W20" s="91"/>
    </row>
    <row r="21" spans="2:23">
      <c r="B21" t="s">
        <v>2103</v>
      </c>
      <c r="C21" t="s">
        <v>2104</v>
      </c>
      <c r="D21" t="s">
        <v>123</v>
      </c>
      <c r="E21" t="s">
        <v>2975</v>
      </c>
      <c r="F21" t="s">
        <v>128</v>
      </c>
      <c r="G21" t="s">
        <v>2973</v>
      </c>
      <c r="H21" t="s">
        <v>209</v>
      </c>
      <c r="I21" s="86">
        <v>45132</v>
      </c>
      <c r="J21" s="90">
        <v>2.62</v>
      </c>
      <c r="K21" t="s">
        <v>102</v>
      </c>
      <c r="L21" s="89">
        <v>4.2500000000000003E-2</v>
      </c>
      <c r="M21" s="89">
        <v>4.5699999999999998E-2</v>
      </c>
      <c r="N21" s="90">
        <v>92837.92</v>
      </c>
      <c r="O21" s="90">
        <v>100.36</v>
      </c>
      <c r="P21" s="90">
        <v>93.144285135999993</v>
      </c>
      <c r="Q21" s="89">
        <v>4.0000000000000002E-4</v>
      </c>
      <c r="R21" s="89">
        <f t="shared" si="0"/>
        <v>4.5250601675677474E-2</v>
      </c>
      <c r="S21" s="89">
        <f>P21/'סכום נכסי הקרן'!$C$42</f>
        <v>7.7350113513628867E-4</v>
      </c>
      <c r="W21" s="91"/>
    </row>
    <row r="22" spans="2:23">
      <c r="B22" t="s">
        <v>1988</v>
      </c>
      <c r="C22" t="s">
        <v>1989</v>
      </c>
      <c r="D22" t="s">
        <v>123</v>
      </c>
      <c r="E22" t="s">
        <v>1990</v>
      </c>
      <c r="F22" t="s">
        <v>112</v>
      </c>
      <c r="G22" t="s">
        <v>2973</v>
      </c>
      <c r="H22" t="s">
        <v>209</v>
      </c>
      <c r="I22" s="86">
        <v>39104</v>
      </c>
      <c r="J22" s="77">
        <v>2.59</v>
      </c>
      <c r="K22" t="s">
        <v>102</v>
      </c>
      <c r="L22" s="78">
        <v>5.6000000000000001E-2</v>
      </c>
      <c r="M22" s="78">
        <v>5.74E-2</v>
      </c>
      <c r="N22" s="77">
        <v>33270.129999999997</v>
      </c>
      <c r="O22" s="77">
        <v>13.344352000000001</v>
      </c>
      <c r="P22" s="77">
        <v>4.4396832580575998</v>
      </c>
      <c r="Q22" s="78">
        <v>1E-4</v>
      </c>
      <c r="R22" s="78">
        <f t="shared" si="0"/>
        <v>2.1568509370511217E-3</v>
      </c>
      <c r="S22" s="78">
        <f>P22/'סכום נכסי הקרן'!$C$42</f>
        <v>3.6868606965408551E-5</v>
      </c>
      <c r="W22" s="91"/>
    </row>
    <row r="23" spans="2:23">
      <c r="B23" s="79" t="s">
        <v>1966</v>
      </c>
      <c r="C23" s="16"/>
      <c r="D23" s="16"/>
      <c r="E23" s="16"/>
      <c r="J23" s="81">
        <v>2.38</v>
      </c>
      <c r="M23" s="80">
        <v>5.5800000000000002E-2</v>
      </c>
      <c r="N23" s="81">
        <f>SUM(N24:N32)</f>
        <v>1057786.8799999999</v>
      </c>
      <c r="P23" s="81">
        <f>SUM(P24:P32)</f>
        <v>978.15857500852007</v>
      </c>
      <c r="R23" s="80">
        <f t="shared" si="0"/>
        <v>0.47520107099143533</v>
      </c>
      <c r="S23" s="80">
        <f>P23/'סכום נכסי הקרן'!$C$42</f>
        <v>8.1229542639965849E-3</v>
      </c>
    </row>
    <row r="24" spans="2:23">
      <c r="B24" t="s">
        <v>1991</v>
      </c>
      <c r="C24" t="s">
        <v>1992</v>
      </c>
      <c r="D24" t="s">
        <v>123</v>
      </c>
      <c r="E24" t="s">
        <v>1977</v>
      </c>
      <c r="F24" t="s">
        <v>684</v>
      </c>
      <c r="G24" t="s">
        <v>316</v>
      </c>
      <c r="H24" t="s">
        <v>149</v>
      </c>
      <c r="I24" s="86">
        <v>42795</v>
      </c>
      <c r="J24" s="77">
        <v>1.42</v>
      </c>
      <c r="K24" t="s">
        <v>102</v>
      </c>
      <c r="L24" s="78">
        <v>2.5000000000000001E-2</v>
      </c>
      <c r="M24" s="78">
        <v>5.1999999999999998E-2</v>
      </c>
      <c r="N24" s="77">
        <v>184428.01</v>
      </c>
      <c r="O24" s="77">
        <v>96.47</v>
      </c>
      <c r="P24" s="77">
        <v>177.917701247</v>
      </c>
      <c r="Q24" s="78">
        <v>5.0000000000000001E-4</v>
      </c>
      <c r="R24" s="78">
        <f t="shared" si="0"/>
        <v>8.643453560704327E-2</v>
      </c>
      <c r="S24" s="78">
        <f>P24/'סכום נכסי הקרן'!$C$42</f>
        <v>1.477487788697452E-3</v>
      </c>
      <c r="W24" s="91"/>
    </row>
    <row r="25" spans="2:23">
      <c r="B25" t="s">
        <v>1993</v>
      </c>
      <c r="C25" t="s">
        <v>1994</v>
      </c>
      <c r="D25" t="s">
        <v>123</v>
      </c>
      <c r="E25" t="s">
        <v>1977</v>
      </c>
      <c r="F25" t="s">
        <v>684</v>
      </c>
      <c r="G25" t="s">
        <v>316</v>
      </c>
      <c r="H25" t="s">
        <v>149</v>
      </c>
      <c r="I25" s="86">
        <v>42795</v>
      </c>
      <c r="J25" s="77">
        <v>5.0999999999999996</v>
      </c>
      <c r="K25" t="s">
        <v>102</v>
      </c>
      <c r="L25" s="78">
        <v>3.7400000000000003E-2</v>
      </c>
      <c r="M25" s="78">
        <v>5.3999999999999999E-2</v>
      </c>
      <c r="N25" s="77">
        <v>74178.27</v>
      </c>
      <c r="O25" s="77">
        <v>92.4</v>
      </c>
      <c r="P25" s="77">
        <v>68.540721480000002</v>
      </c>
      <c r="Q25" s="78">
        <v>1E-4</v>
      </c>
      <c r="R25" s="78">
        <f t="shared" si="0"/>
        <v>3.3297897790793257E-2</v>
      </c>
      <c r="S25" s="78">
        <f>P25/'סכום נכסי הקרן'!$C$42</f>
        <v>5.6918495633340312E-4</v>
      </c>
      <c r="W25" s="91"/>
    </row>
    <row r="26" spans="2:23">
      <c r="B26" t="s">
        <v>2105</v>
      </c>
      <c r="C26" t="s">
        <v>2106</v>
      </c>
      <c r="D26" t="s">
        <v>123</v>
      </c>
      <c r="E26" t="s">
        <v>441</v>
      </c>
      <c r="F26" t="s">
        <v>315</v>
      </c>
      <c r="G26" t="s">
        <v>205</v>
      </c>
      <c r="H26" t="s">
        <v>206</v>
      </c>
      <c r="I26" s="86">
        <v>45141</v>
      </c>
      <c r="J26" s="90">
        <v>2.9</v>
      </c>
      <c r="K26" t="s">
        <v>102</v>
      </c>
      <c r="L26" s="89">
        <v>7.0499999999999993E-2</v>
      </c>
      <c r="M26" s="89">
        <v>6.8099999999999994E-2</v>
      </c>
      <c r="N26" s="90">
        <v>138092.95000000001</v>
      </c>
      <c r="O26" s="90">
        <v>100.13</v>
      </c>
      <c r="P26" s="90">
        <v>138.217233655</v>
      </c>
      <c r="Q26" s="89">
        <v>2.9999999999999997E-4</v>
      </c>
      <c r="R26" s="89">
        <f t="shared" si="0"/>
        <v>6.7147576211512905E-2</v>
      </c>
      <c r="S26" s="89">
        <f>P26/'סכום נכסי הקרן'!$C$42</f>
        <v>1.1478018965032485E-3</v>
      </c>
      <c r="W26" s="91"/>
    </row>
    <row r="27" spans="2:23">
      <c r="B27" t="s">
        <v>1995</v>
      </c>
      <c r="C27" t="s">
        <v>1996</v>
      </c>
      <c r="D27" t="s">
        <v>123</v>
      </c>
      <c r="E27" t="s">
        <v>1997</v>
      </c>
      <c r="F27" t="s">
        <v>348</v>
      </c>
      <c r="G27" t="s">
        <v>371</v>
      </c>
      <c r="H27" t="s">
        <v>149</v>
      </c>
      <c r="I27" s="86">
        <v>42598</v>
      </c>
      <c r="J27" s="77">
        <v>2.4500000000000002</v>
      </c>
      <c r="K27" t="s">
        <v>102</v>
      </c>
      <c r="L27" s="78">
        <v>3.1E-2</v>
      </c>
      <c r="M27" s="78">
        <v>5.5599999999999997E-2</v>
      </c>
      <c r="N27" s="77">
        <v>208855.23</v>
      </c>
      <c r="O27" s="77">
        <v>95.15</v>
      </c>
      <c r="P27" s="77">
        <v>198.72575134499999</v>
      </c>
      <c r="Q27" s="78">
        <v>2.9999999999999997E-4</v>
      </c>
      <c r="R27" s="78">
        <f t="shared" si="0"/>
        <v>9.6543333857599833E-2</v>
      </c>
      <c r="S27" s="78">
        <f>P27/'סכום נכסי הקרן'!$C$42</f>
        <v>1.650284760055119E-3</v>
      </c>
      <c r="W27" s="91"/>
    </row>
    <row r="28" spans="2:23">
      <c r="B28" t="s">
        <v>1998</v>
      </c>
      <c r="C28" t="s">
        <v>1999</v>
      </c>
      <c r="D28" t="s">
        <v>123</v>
      </c>
      <c r="E28" t="s">
        <v>1105</v>
      </c>
      <c r="F28" t="s">
        <v>668</v>
      </c>
      <c r="G28" t="s">
        <v>468</v>
      </c>
      <c r="H28" t="s">
        <v>206</v>
      </c>
      <c r="I28" s="86">
        <v>44007</v>
      </c>
      <c r="J28" s="77">
        <v>3.68</v>
      </c>
      <c r="K28" t="s">
        <v>102</v>
      </c>
      <c r="L28" s="78">
        <v>3.3500000000000002E-2</v>
      </c>
      <c r="M28" s="78">
        <v>6.8400000000000002E-2</v>
      </c>
      <c r="N28" s="77">
        <v>133810.98000000001</v>
      </c>
      <c r="O28" s="77">
        <v>89.17</v>
      </c>
      <c r="P28" s="77">
        <v>119.319250866</v>
      </c>
      <c r="Q28" s="78">
        <v>2.0000000000000001E-4</v>
      </c>
      <c r="R28" s="78">
        <f t="shared" si="0"/>
        <v>5.796671138002861E-2</v>
      </c>
      <c r="S28" s="78">
        <f>P28/'סכום נכסי הקרן'!$C$42</f>
        <v>9.9086675960532327E-4</v>
      </c>
      <c r="W28" s="91"/>
    </row>
    <row r="29" spans="2:23">
      <c r="B29" t="s">
        <v>2000</v>
      </c>
      <c r="C29" t="s">
        <v>2001</v>
      </c>
      <c r="D29" t="s">
        <v>123</v>
      </c>
      <c r="E29" t="s">
        <v>2002</v>
      </c>
      <c r="F29" t="s">
        <v>348</v>
      </c>
      <c r="G29" t="s">
        <v>544</v>
      </c>
      <c r="H29" t="s">
        <v>206</v>
      </c>
      <c r="I29" s="86">
        <v>43310</v>
      </c>
      <c r="J29" s="77">
        <v>1.19</v>
      </c>
      <c r="K29" t="s">
        <v>102</v>
      </c>
      <c r="L29" s="78">
        <v>3.5499999999999997E-2</v>
      </c>
      <c r="M29" s="78">
        <v>6.1499999999999999E-2</v>
      </c>
      <c r="N29" s="77">
        <v>150691.54999999999</v>
      </c>
      <c r="O29" s="77">
        <v>97.96</v>
      </c>
      <c r="P29" s="77">
        <v>147.61744238</v>
      </c>
      <c r="Q29" s="78">
        <v>5.9999999999999995E-4</v>
      </c>
      <c r="R29" s="78">
        <f t="shared" si="0"/>
        <v>7.1714309426139294E-2</v>
      </c>
      <c r="S29" s="78">
        <f>P29/'סכום נכסי הקרן'!$C$42</f>
        <v>1.2258643574335037E-3</v>
      </c>
      <c r="W29" s="91"/>
    </row>
    <row r="30" spans="2:23">
      <c r="B30" t="s">
        <v>2003</v>
      </c>
      <c r="C30" t="s">
        <v>2004</v>
      </c>
      <c r="D30" t="s">
        <v>123</v>
      </c>
      <c r="E30" t="s">
        <v>2005</v>
      </c>
      <c r="F30" t="s">
        <v>128</v>
      </c>
      <c r="G30" t="s">
        <v>551</v>
      </c>
      <c r="H30" t="s">
        <v>149</v>
      </c>
      <c r="I30" s="86">
        <v>45122</v>
      </c>
      <c r="J30" s="77">
        <v>4.16</v>
      </c>
      <c r="K30" t="s">
        <v>102</v>
      </c>
      <c r="L30" s="78">
        <v>7.3099999999999998E-2</v>
      </c>
      <c r="M30" s="78">
        <v>7.8700000000000006E-2</v>
      </c>
      <c r="N30" s="77">
        <v>71757.88</v>
      </c>
      <c r="O30" s="77">
        <v>99.305300000000003</v>
      </c>
      <c r="P30" s="77">
        <v>71.259378007639995</v>
      </c>
      <c r="Q30" s="78">
        <v>0</v>
      </c>
      <c r="R30" s="78">
        <f t="shared" si="0"/>
        <v>3.4618653470495933E-2</v>
      </c>
      <c r="S30" s="78">
        <f>P30/'סכום נכסי הקרן'!$C$42</f>
        <v>5.9176158470201196E-4</v>
      </c>
    </row>
    <row r="31" spans="2:23">
      <c r="B31" t="s">
        <v>2006</v>
      </c>
      <c r="C31" t="s">
        <v>2007</v>
      </c>
      <c r="D31" t="s">
        <v>123</v>
      </c>
      <c r="E31" t="s">
        <v>672</v>
      </c>
      <c r="F31" t="s">
        <v>612</v>
      </c>
      <c r="G31" t="s">
        <v>2973</v>
      </c>
      <c r="H31" t="s">
        <v>209</v>
      </c>
      <c r="I31" s="86">
        <v>45046</v>
      </c>
      <c r="J31" s="77">
        <v>0.01</v>
      </c>
      <c r="K31" t="s">
        <v>102</v>
      </c>
      <c r="L31" s="78">
        <v>0</v>
      </c>
      <c r="M31" s="78">
        <v>1E-4</v>
      </c>
      <c r="N31" s="77">
        <v>95761.11</v>
      </c>
      <c r="O31" s="77">
        <v>59</v>
      </c>
      <c r="P31" s="77">
        <v>56.499054899999997</v>
      </c>
      <c r="Q31" s="78">
        <v>2.0000000000000001E-4</v>
      </c>
      <c r="R31" s="78">
        <f t="shared" si="0"/>
        <v>2.744791292991532E-2</v>
      </c>
      <c r="S31" s="78">
        <f>P31/'סכום נכסי הקרן'!$C$42</f>
        <v>4.6918695049801571E-4</v>
      </c>
      <c r="W31" s="91"/>
    </row>
    <row r="32" spans="2:23">
      <c r="B32" t="s">
        <v>2976</v>
      </c>
      <c r="C32">
        <v>9556</v>
      </c>
      <c r="D32" t="s">
        <v>123</v>
      </c>
      <c r="E32" t="s">
        <v>672</v>
      </c>
      <c r="F32" t="s">
        <v>2977</v>
      </c>
      <c r="G32" t="s">
        <v>2973</v>
      </c>
      <c r="H32" t="s">
        <v>209</v>
      </c>
      <c r="I32" s="86">
        <v>45046</v>
      </c>
      <c r="J32" s="90">
        <v>0</v>
      </c>
      <c r="K32" t="s">
        <v>102</v>
      </c>
      <c r="L32" s="89">
        <v>0</v>
      </c>
      <c r="M32" s="89">
        <v>0</v>
      </c>
      <c r="N32" s="90">
        <v>210.9</v>
      </c>
      <c r="O32" s="90">
        <v>29.41732</v>
      </c>
      <c r="P32" s="90">
        <v>6.2041127879999998E-2</v>
      </c>
      <c r="Q32" s="89">
        <v>0</v>
      </c>
      <c r="R32" s="78">
        <f t="shared" ref="R32" si="1">P32/$P$11</f>
        <v>3.0140317906874968E-5</v>
      </c>
      <c r="S32" s="78">
        <f>P32/'סכום נכסי הקרן'!$C$42</f>
        <v>5.1521016850628101E-7</v>
      </c>
      <c r="W32" s="91"/>
    </row>
    <row r="33" spans="2:23">
      <c r="B33" s="79" t="s">
        <v>309</v>
      </c>
      <c r="C33" s="16"/>
      <c r="D33" s="16"/>
      <c r="E33" s="16"/>
      <c r="J33" s="81">
        <v>1.92</v>
      </c>
      <c r="M33" s="80">
        <v>6.1699999999999998E-2</v>
      </c>
      <c r="N33" s="81">
        <v>840.24</v>
      </c>
      <c r="P33" s="81">
        <v>3.4129285919279999</v>
      </c>
      <c r="R33" s="80">
        <f t="shared" si="0"/>
        <v>1.6580413069397775E-3</v>
      </c>
      <c r="S33" s="80">
        <f>P33/'סכום נכסי הקרן'!$C$42</f>
        <v>2.8342094591642188E-5</v>
      </c>
    </row>
    <row r="34" spans="2:23">
      <c r="B34" t="s">
        <v>2008</v>
      </c>
      <c r="C34" t="s">
        <v>2009</v>
      </c>
      <c r="D34" t="s">
        <v>123</v>
      </c>
      <c r="E34" t="s">
        <v>2010</v>
      </c>
      <c r="F34" t="s">
        <v>112</v>
      </c>
      <c r="G34" t="s">
        <v>329</v>
      </c>
      <c r="H34" t="s">
        <v>149</v>
      </c>
      <c r="I34" s="86">
        <v>38118</v>
      </c>
      <c r="J34" s="77">
        <v>1.92</v>
      </c>
      <c r="K34" t="s">
        <v>106</v>
      </c>
      <c r="L34" s="78">
        <v>7.9699999999999993E-2</v>
      </c>
      <c r="M34" s="78">
        <v>6.1699999999999998E-2</v>
      </c>
      <c r="N34" s="77">
        <v>840.24</v>
      </c>
      <c r="O34" s="77">
        <v>105.53</v>
      </c>
      <c r="P34" s="77">
        <v>3.4129285919279999</v>
      </c>
      <c r="Q34" s="78">
        <v>0</v>
      </c>
      <c r="R34" s="78">
        <f t="shared" si="0"/>
        <v>1.6580413069397775E-3</v>
      </c>
      <c r="S34" s="78">
        <f>P34/'סכום נכסי הקרן'!$C$42</f>
        <v>2.8342094591642188E-5</v>
      </c>
      <c r="W34" s="91"/>
    </row>
    <row r="35" spans="2:23">
      <c r="B35" s="79" t="s">
        <v>858</v>
      </c>
      <c r="C35" s="16"/>
      <c r="D35" s="16"/>
      <c r="E35" s="16"/>
      <c r="J35" s="81">
        <v>0</v>
      </c>
      <c r="M35" s="80">
        <v>0</v>
      </c>
      <c r="N35" s="81">
        <v>0</v>
      </c>
      <c r="P35" s="81">
        <v>0</v>
      </c>
      <c r="R35" s="80">
        <f t="shared" si="0"/>
        <v>0</v>
      </c>
      <c r="S35" s="80">
        <f>P35/'סכום נכסי הקרן'!$C$42</f>
        <v>0</v>
      </c>
    </row>
    <row r="36" spans="2:23">
      <c r="B36" t="s">
        <v>208</v>
      </c>
      <c r="C36" t="s">
        <v>208</v>
      </c>
      <c r="D36" s="16"/>
      <c r="E36" s="16"/>
      <c r="F36" t="s">
        <v>208</v>
      </c>
      <c r="G36" t="s">
        <v>208</v>
      </c>
      <c r="J36" s="77">
        <v>0</v>
      </c>
      <c r="K36" t="s">
        <v>208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f t="shared" si="0"/>
        <v>0</v>
      </c>
      <c r="S36" s="78">
        <f>P36/'סכום נכסי הקרן'!$C$42</f>
        <v>0</v>
      </c>
    </row>
    <row r="37" spans="2:23">
      <c r="B37" s="79" t="s">
        <v>216</v>
      </c>
      <c r="C37" s="16"/>
      <c r="D37" s="16"/>
      <c r="E37" s="16"/>
      <c r="J37" s="81">
        <v>11.62</v>
      </c>
      <c r="M37" s="80">
        <v>5.7099999999999998E-2</v>
      </c>
      <c r="N37" s="81">
        <v>57636.160000000003</v>
      </c>
      <c r="P37" s="81">
        <v>123.55550797744201</v>
      </c>
      <c r="R37" s="80">
        <f t="shared" si="0"/>
        <v>6.0024735475288207E-2</v>
      </c>
      <c r="S37" s="80">
        <f>P37/'סכום נכסי הקרן'!$C$42</f>
        <v>1.0260460481644139E-3</v>
      </c>
    </row>
    <row r="38" spans="2:23">
      <c r="B38" s="79" t="s">
        <v>310</v>
      </c>
      <c r="C38" s="16"/>
      <c r="D38" s="16"/>
      <c r="E38" s="16"/>
      <c r="J38" s="81">
        <v>0</v>
      </c>
      <c r="M38" s="80">
        <v>0</v>
      </c>
      <c r="N38" s="81">
        <v>0</v>
      </c>
      <c r="P38" s="81">
        <v>0</v>
      </c>
      <c r="R38" s="80">
        <f t="shared" si="0"/>
        <v>0</v>
      </c>
      <c r="S38" s="80">
        <f>P38/'סכום נכסי הקרן'!$C$42</f>
        <v>0</v>
      </c>
    </row>
    <row r="39" spans="2:23">
      <c r="B39" t="s">
        <v>208</v>
      </c>
      <c r="C39" t="s">
        <v>208</v>
      </c>
      <c r="D39" s="16"/>
      <c r="E39" s="16"/>
      <c r="F39" t="s">
        <v>208</v>
      </c>
      <c r="G39" t="s">
        <v>208</v>
      </c>
      <c r="J39" s="77">
        <v>0</v>
      </c>
      <c r="K39" t="s">
        <v>208</v>
      </c>
      <c r="L39" s="78">
        <v>0</v>
      </c>
      <c r="M39" s="78">
        <v>0</v>
      </c>
      <c r="N39" s="77">
        <v>0</v>
      </c>
      <c r="O39" s="77">
        <v>0</v>
      </c>
      <c r="P39" s="77">
        <v>0</v>
      </c>
      <c r="Q39" s="78">
        <v>0</v>
      </c>
      <c r="R39" s="78">
        <f t="shared" si="0"/>
        <v>0</v>
      </c>
      <c r="S39" s="78">
        <f>P39/'סכום נכסי הקרן'!$C$42</f>
        <v>0</v>
      </c>
    </row>
    <row r="40" spans="2:23">
      <c r="B40" s="79" t="s">
        <v>311</v>
      </c>
      <c r="C40" s="16"/>
      <c r="D40" s="16"/>
      <c r="E40" s="16"/>
      <c r="J40" s="81">
        <v>11.62</v>
      </c>
      <c r="M40" s="80">
        <v>5.7099999999999998E-2</v>
      </c>
      <c r="N40" s="81">
        <v>57636.160000000003</v>
      </c>
      <c r="P40" s="81">
        <v>123.55550797744201</v>
      </c>
      <c r="R40" s="80">
        <f t="shared" si="0"/>
        <v>6.0024735475288207E-2</v>
      </c>
      <c r="S40" s="80">
        <f>P40/'סכום נכסי הקרן'!$C$42</f>
        <v>1.0260460481644139E-3</v>
      </c>
    </row>
    <row r="41" spans="2:23">
      <c r="B41" t="s">
        <v>2011</v>
      </c>
      <c r="C41" t="s">
        <v>2012</v>
      </c>
      <c r="D41" t="s">
        <v>123</v>
      </c>
      <c r="E41"/>
      <c r="F41" t="s">
        <v>1639</v>
      </c>
      <c r="G41" t="s">
        <v>990</v>
      </c>
      <c r="H41" t="s">
        <v>302</v>
      </c>
      <c r="I41" s="86">
        <v>44255</v>
      </c>
      <c r="J41" s="77">
        <v>13.66</v>
      </c>
      <c r="K41" t="s">
        <v>116</v>
      </c>
      <c r="L41" s="78">
        <v>4.5600000000000002E-2</v>
      </c>
      <c r="M41" s="78">
        <v>4.9099999999999998E-2</v>
      </c>
      <c r="N41" s="77">
        <v>31014.87</v>
      </c>
      <c r="O41" s="77">
        <v>71.84</v>
      </c>
      <c r="P41" s="77">
        <v>63.623631387144002</v>
      </c>
      <c r="Q41" s="78">
        <v>2.0000000000000001E-4</v>
      </c>
      <c r="R41" s="78">
        <f t="shared" si="0"/>
        <v>3.0909116934615417E-2</v>
      </c>
      <c r="S41" s="78">
        <f>P41/'סכום נכסי הקרן'!$C$42</f>
        <v>5.2835180416697437E-4</v>
      </c>
    </row>
    <row r="42" spans="2:23">
      <c r="B42" t="s">
        <v>2013</v>
      </c>
      <c r="C42" t="s">
        <v>2014</v>
      </c>
      <c r="D42" t="s">
        <v>123</v>
      </c>
      <c r="E42"/>
      <c r="F42" t="s">
        <v>1639</v>
      </c>
      <c r="G42" t="s">
        <v>1056</v>
      </c>
      <c r="H42" t="s">
        <v>2225</v>
      </c>
      <c r="I42" s="86">
        <v>44255</v>
      </c>
      <c r="J42" s="77">
        <v>9.4600000000000009</v>
      </c>
      <c r="K42" t="s">
        <v>116</v>
      </c>
      <c r="L42" s="78">
        <v>3.95E-2</v>
      </c>
      <c r="M42" s="78">
        <v>6.5600000000000006E-2</v>
      </c>
      <c r="N42" s="77">
        <v>26621.29</v>
      </c>
      <c r="O42" s="77">
        <v>78.84</v>
      </c>
      <c r="P42" s="77">
        <v>59.931876590298003</v>
      </c>
      <c r="Q42" s="78">
        <v>1E-4</v>
      </c>
      <c r="R42" s="78">
        <f t="shared" si="0"/>
        <v>2.9115618540672791E-2</v>
      </c>
      <c r="S42" s="78">
        <f>P42/'סכום נכסי הקרן'!$C$42</f>
        <v>4.9769424399743957E-4</v>
      </c>
    </row>
    <row r="43" spans="2:23">
      <c r="B43" t="s">
        <v>218</v>
      </c>
      <c r="C43" s="16"/>
      <c r="D43" s="16"/>
      <c r="E43" s="16"/>
    </row>
    <row r="44" spans="2:23">
      <c r="B44" t="s">
        <v>304</v>
      </c>
      <c r="C44" s="16"/>
      <c r="D44" s="16"/>
      <c r="E44" s="16"/>
    </row>
    <row r="45" spans="2:23">
      <c r="B45" t="s">
        <v>305</v>
      </c>
      <c r="C45" s="16"/>
      <c r="D45" s="16"/>
      <c r="E45" s="16"/>
    </row>
    <row r="46" spans="2:23">
      <c r="B46" t="s">
        <v>306</v>
      </c>
      <c r="C46" s="16"/>
      <c r="D46" s="16"/>
      <c r="E46" s="16"/>
    </row>
    <row r="47" spans="2:23">
      <c r="C47" s="16"/>
      <c r="D47" s="16"/>
      <c r="E47" s="16"/>
    </row>
    <row r="48" spans="2:2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2:5">
      <c r="C513" s="16"/>
      <c r="D513" s="16"/>
      <c r="E513" s="16"/>
    </row>
    <row r="517" spans="2:5">
      <c r="B517" s="16"/>
    </row>
    <row r="518" spans="2:5">
      <c r="B518" s="16"/>
    </row>
    <row r="519" spans="2:5">
      <c r="B519" s="19"/>
    </row>
  </sheetData>
  <mergeCells count="2">
    <mergeCell ref="B6:S6"/>
    <mergeCell ref="B7:S7"/>
  </mergeCells>
  <dataValidations count="1">
    <dataValidation allowBlank="1" showInputMessage="1" showErrorMessage="1" sqref="C1:C4 A26:D26 A5:Q25 G26:Q26 A27:Q31 R5:XFD31 A32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45197</v>
      </c>
    </row>
    <row r="2" spans="2:98" s="1" customFormat="1">
      <c r="B2" s="2" t="s">
        <v>1</v>
      </c>
      <c r="C2" s="12" t="s">
        <v>2161</v>
      </c>
    </row>
    <row r="3" spans="2:98" s="1" customFormat="1">
      <c r="B3" s="2" t="s">
        <v>2</v>
      </c>
      <c r="C3" s="26" t="s">
        <v>2162</v>
      </c>
    </row>
    <row r="4" spans="2:98" s="1" customFormat="1">
      <c r="B4" s="2" t="s">
        <v>3</v>
      </c>
      <c r="C4" s="83" t="s">
        <v>196</v>
      </c>
    </row>
    <row r="6" spans="2:98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</row>
    <row r="7" spans="2:98" ht="26.25" customHeight="1">
      <c r="B7" s="115" t="s">
        <v>91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28" t="s">
        <v>5</v>
      </c>
      <c r="K8" s="28" t="s">
        <v>73</v>
      </c>
      <c r="L8" s="28" t="s">
        <v>57</v>
      </c>
      <c r="M8" s="36" t="s">
        <v>182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183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159315.25</v>
      </c>
      <c r="I11" s="7"/>
      <c r="J11" s="75">
        <v>464.94850388539686</v>
      </c>
      <c r="K11" s="7"/>
      <c r="L11" s="76">
        <v>1</v>
      </c>
      <c r="M11" s="76">
        <v>3.8999999999999998E-3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3815.92</v>
      </c>
      <c r="J12" s="81">
        <v>8.8222872999999993E-2</v>
      </c>
      <c r="L12" s="80">
        <v>2.0000000000000001E-4</v>
      </c>
      <c r="M12" s="80">
        <v>0</v>
      </c>
    </row>
    <row r="13" spans="2:98">
      <c r="B13" t="s">
        <v>2015</v>
      </c>
      <c r="C13" t="s">
        <v>2016</v>
      </c>
      <c r="D13" t="s">
        <v>123</v>
      </c>
      <c r="E13" t="s">
        <v>2017</v>
      </c>
      <c r="F13" t="s">
        <v>937</v>
      </c>
      <c r="G13" t="s">
        <v>106</v>
      </c>
      <c r="H13" s="77">
        <v>22.92</v>
      </c>
      <c r="I13" s="77">
        <v>100</v>
      </c>
      <c r="J13" s="77">
        <v>8.8219080000000005E-2</v>
      </c>
      <c r="K13" s="78">
        <v>0</v>
      </c>
      <c r="L13" s="78">
        <v>2.0000000000000001E-4</v>
      </c>
      <c r="M13" s="78">
        <v>0</v>
      </c>
    </row>
    <row r="14" spans="2:98">
      <c r="B14" t="s">
        <v>2018</v>
      </c>
      <c r="C14" t="s">
        <v>2019</v>
      </c>
      <c r="D14" t="s">
        <v>123</v>
      </c>
      <c r="E14" t="s">
        <v>1990</v>
      </c>
      <c r="F14" t="s">
        <v>112</v>
      </c>
      <c r="G14" t="s">
        <v>102</v>
      </c>
      <c r="H14" s="77">
        <v>3793</v>
      </c>
      <c r="I14" s="77">
        <v>1E-4</v>
      </c>
      <c r="J14" s="77">
        <v>3.7929999999999999E-6</v>
      </c>
      <c r="K14" s="78">
        <v>1E-4</v>
      </c>
      <c r="L14" s="78">
        <v>0</v>
      </c>
      <c r="M14" s="78">
        <v>0</v>
      </c>
    </row>
    <row r="15" spans="2:98">
      <c r="B15" s="79" t="s">
        <v>216</v>
      </c>
      <c r="C15" s="16"/>
      <c r="D15" s="16"/>
      <c r="E15" s="16"/>
      <c r="H15" s="81">
        <v>155499.32999999999</v>
      </c>
      <c r="J15" s="81">
        <v>464.86028101239685</v>
      </c>
      <c r="L15" s="80">
        <v>0.99980000000000002</v>
      </c>
      <c r="M15" s="80">
        <v>3.8999999999999998E-3</v>
      </c>
    </row>
    <row r="16" spans="2:98">
      <c r="B16" s="79" t="s">
        <v>310</v>
      </c>
      <c r="C16" s="16"/>
      <c r="D16" s="16"/>
      <c r="E16" s="16"/>
      <c r="H16" s="81">
        <v>0</v>
      </c>
      <c r="J16" s="81">
        <v>0</v>
      </c>
      <c r="L16" s="80">
        <v>0</v>
      </c>
      <c r="M16" s="80">
        <v>0</v>
      </c>
    </row>
    <row r="17" spans="2:13">
      <c r="B17" t="s">
        <v>208</v>
      </c>
      <c r="C17" t="s">
        <v>208</v>
      </c>
      <c r="D17" s="16"/>
      <c r="E17" s="16"/>
      <c r="F17" t="s">
        <v>208</v>
      </c>
      <c r="G17" t="s">
        <v>208</v>
      </c>
      <c r="H17" s="77">
        <v>0</v>
      </c>
      <c r="I17" s="77">
        <v>0</v>
      </c>
      <c r="J17" s="77">
        <v>0</v>
      </c>
      <c r="K17" s="78">
        <v>0</v>
      </c>
      <c r="L17" s="78">
        <v>0</v>
      </c>
      <c r="M17" s="78">
        <v>0</v>
      </c>
    </row>
    <row r="18" spans="2:13">
      <c r="B18" s="79" t="s">
        <v>311</v>
      </c>
      <c r="C18" s="16"/>
      <c r="D18" s="16"/>
      <c r="E18" s="16"/>
      <c r="H18" s="81">
        <v>155499.32999999999</v>
      </c>
      <c r="J18" s="81">
        <v>464.86028101239685</v>
      </c>
      <c r="L18" s="80">
        <v>0.99980000000000002</v>
      </c>
      <c r="M18" s="80">
        <v>3.8999999999999998E-3</v>
      </c>
    </row>
    <row r="19" spans="2:13">
      <c r="B19" t="s">
        <v>2020</v>
      </c>
      <c r="C19" t="s">
        <v>2021</v>
      </c>
      <c r="D19" t="s">
        <v>123</v>
      </c>
      <c r="E19"/>
      <c r="F19" t="s">
        <v>919</v>
      </c>
      <c r="G19" t="s">
        <v>110</v>
      </c>
      <c r="H19" s="77">
        <v>10715.46</v>
      </c>
      <c r="I19" s="77">
        <v>97.475800000000007</v>
      </c>
      <c r="J19" s="77">
        <v>42.380507805344102</v>
      </c>
      <c r="K19" s="78">
        <v>4.0000000000000002E-4</v>
      </c>
      <c r="L19" s="78">
        <v>9.1200000000000003E-2</v>
      </c>
      <c r="M19" s="78">
        <v>4.0000000000000002E-4</v>
      </c>
    </row>
    <row r="20" spans="2:13">
      <c r="B20" t="s">
        <v>2022</v>
      </c>
      <c r="C20" t="s">
        <v>2023</v>
      </c>
      <c r="D20" t="s">
        <v>123</v>
      </c>
      <c r="E20"/>
      <c r="F20" t="s">
        <v>919</v>
      </c>
      <c r="G20" t="s">
        <v>106</v>
      </c>
      <c r="H20" s="77">
        <v>37696.89</v>
      </c>
      <c r="I20" s="77">
        <v>86.886099999999857</v>
      </c>
      <c r="J20" s="77">
        <v>126.067673180274</v>
      </c>
      <c r="K20" s="78">
        <v>5.0000000000000001E-4</v>
      </c>
      <c r="L20" s="78">
        <v>0.27110000000000001</v>
      </c>
      <c r="M20" s="78">
        <v>1E-3</v>
      </c>
    </row>
    <row r="21" spans="2:13">
      <c r="B21" t="s">
        <v>2024</v>
      </c>
      <c r="C21" t="s">
        <v>2025</v>
      </c>
      <c r="D21" t="s">
        <v>123</v>
      </c>
      <c r="E21"/>
      <c r="F21" t="s">
        <v>919</v>
      </c>
      <c r="G21" t="s">
        <v>106</v>
      </c>
      <c r="H21" s="77">
        <v>26406.06</v>
      </c>
      <c r="I21" s="77">
        <v>1E-4</v>
      </c>
      <c r="J21" s="77">
        <v>1.0163692494E-4</v>
      </c>
      <c r="K21" s="78">
        <v>2.0000000000000001E-4</v>
      </c>
      <c r="L21" s="78">
        <v>0</v>
      </c>
      <c r="M21" s="78">
        <v>0</v>
      </c>
    </row>
    <row r="22" spans="2:13">
      <c r="B22" t="s">
        <v>2026</v>
      </c>
      <c r="C22" t="s">
        <v>2027</v>
      </c>
      <c r="D22" t="s">
        <v>123</v>
      </c>
      <c r="E22"/>
      <c r="F22" t="s">
        <v>919</v>
      </c>
      <c r="G22" t="s">
        <v>106</v>
      </c>
      <c r="H22" s="77">
        <v>59398.93</v>
      </c>
      <c r="I22" s="77">
        <v>90.118700000000175</v>
      </c>
      <c r="J22" s="77">
        <v>206.03521304662399</v>
      </c>
      <c r="K22" s="78">
        <v>2.0000000000000001E-4</v>
      </c>
      <c r="L22" s="78">
        <v>0.44309999999999999</v>
      </c>
      <c r="M22" s="78">
        <v>1.6999999999999999E-3</v>
      </c>
    </row>
    <row r="23" spans="2:13">
      <c r="B23" t="s">
        <v>2028</v>
      </c>
      <c r="C23" t="s">
        <v>2029</v>
      </c>
      <c r="D23" t="s">
        <v>123</v>
      </c>
      <c r="E23"/>
      <c r="F23" t="s">
        <v>919</v>
      </c>
      <c r="G23" t="s">
        <v>106</v>
      </c>
      <c r="H23" s="77">
        <v>4473.3599999999997</v>
      </c>
      <c r="I23" s="77">
        <v>220.06729999999988</v>
      </c>
      <c r="J23" s="77">
        <v>37.891105496856703</v>
      </c>
      <c r="K23" s="78">
        <v>2.0000000000000001E-4</v>
      </c>
      <c r="L23" s="78">
        <v>8.1500000000000003E-2</v>
      </c>
      <c r="M23" s="78">
        <v>2.9999999999999997E-4</v>
      </c>
    </row>
    <row r="24" spans="2:13">
      <c r="B24" t="s">
        <v>2030</v>
      </c>
      <c r="C24" t="s">
        <v>2031</v>
      </c>
      <c r="D24" t="s">
        <v>123</v>
      </c>
      <c r="E24"/>
      <c r="F24" t="s">
        <v>919</v>
      </c>
      <c r="G24" t="s">
        <v>106</v>
      </c>
      <c r="H24" s="77">
        <v>16808.63</v>
      </c>
      <c r="I24" s="77">
        <v>81.126100000000051</v>
      </c>
      <c r="J24" s="77">
        <v>52.485679846373102</v>
      </c>
      <c r="K24" s="78">
        <v>2.0000000000000001E-4</v>
      </c>
      <c r="L24" s="78">
        <v>0.1129</v>
      </c>
      <c r="M24" s="78">
        <v>4.0000000000000002E-4</v>
      </c>
    </row>
    <row r="25" spans="2:13">
      <c r="B25" t="s">
        <v>218</v>
      </c>
      <c r="C25" s="16"/>
      <c r="D25" s="16"/>
      <c r="E25" s="16"/>
    </row>
    <row r="26" spans="2:13">
      <c r="B26" t="s">
        <v>304</v>
      </c>
      <c r="C26" s="16"/>
      <c r="D26" s="16"/>
      <c r="E26" s="16"/>
    </row>
    <row r="27" spans="2:13">
      <c r="B27" t="s">
        <v>305</v>
      </c>
      <c r="C27" s="16"/>
      <c r="D27" s="16"/>
      <c r="E27" s="16"/>
    </row>
    <row r="28" spans="2:13">
      <c r="B28" t="s">
        <v>306</v>
      </c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11" workbookViewId="0">
      <selection activeCell="R21" sqref="R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2161</v>
      </c>
    </row>
    <row r="3" spans="2:55" s="1" customFormat="1">
      <c r="B3" s="2" t="s">
        <v>2</v>
      </c>
      <c r="C3" s="26" t="s">
        <v>2162</v>
      </c>
    </row>
    <row r="4" spans="2:55" s="1" customFormat="1">
      <c r="B4" s="2" t="s">
        <v>3</v>
      </c>
      <c r="C4" s="83" t="s">
        <v>196</v>
      </c>
    </row>
    <row r="6" spans="2:55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55" ht="26.25" customHeight="1">
      <c r="B7" s="115" t="s">
        <v>139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186</v>
      </c>
      <c r="G8" s="28" t="s">
        <v>187</v>
      </c>
      <c r="H8" s="28" t="s">
        <v>5</v>
      </c>
      <c r="I8" s="28" t="s">
        <v>73</v>
      </c>
      <c r="J8" s="28" t="s">
        <v>57</v>
      </c>
      <c r="K8" s="36" t="s">
        <v>182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183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164594.64000000001</v>
      </c>
      <c r="G11" s="7"/>
      <c r="H11" s="75">
        <v>550.26780411839832</v>
      </c>
      <c r="I11" s="7"/>
      <c r="J11" s="76">
        <v>1</v>
      </c>
      <c r="K11" s="76">
        <v>4.5999999999999999E-3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2.8</v>
      </c>
      <c r="H12" s="81">
        <v>6.8287265426749997</v>
      </c>
      <c r="J12" s="80">
        <v>1.24E-2</v>
      </c>
      <c r="K12" s="80">
        <v>1E-4</v>
      </c>
    </row>
    <row r="13" spans="2:55">
      <c r="B13" s="79" t="s">
        <v>2032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2033</v>
      </c>
      <c r="C15" s="16"/>
      <c r="F15" s="81">
        <v>2.8</v>
      </c>
      <c r="H15" s="81">
        <v>6.8287265426749997</v>
      </c>
      <c r="J15" s="80">
        <v>1.24E-2</v>
      </c>
      <c r="K15" s="80">
        <v>1E-4</v>
      </c>
    </row>
    <row r="16" spans="2:55">
      <c r="B16" t="s">
        <v>2034</v>
      </c>
      <c r="C16" t="s">
        <v>2035</v>
      </c>
      <c r="D16" t="s">
        <v>106</v>
      </c>
      <c r="E16" s="86">
        <v>45103</v>
      </c>
      <c r="F16" s="77">
        <v>0.27</v>
      </c>
      <c r="G16" s="77">
        <v>126356.95</v>
      </c>
      <c r="H16" s="77">
        <v>1.3131393314849999</v>
      </c>
      <c r="I16" s="78">
        <v>0</v>
      </c>
      <c r="J16" s="78">
        <v>2.3999999999999998E-3</v>
      </c>
      <c r="K16" s="78">
        <v>0</v>
      </c>
      <c r="W16" s="91"/>
    </row>
    <row r="17" spans="2:23">
      <c r="B17" t="s">
        <v>2036</v>
      </c>
      <c r="C17" t="s">
        <v>2037</v>
      </c>
      <c r="D17" t="s">
        <v>102</v>
      </c>
      <c r="E17" s="86">
        <v>45158</v>
      </c>
      <c r="F17" s="77">
        <v>2.21</v>
      </c>
      <c r="G17" s="77">
        <v>179087.5435</v>
      </c>
      <c r="H17" s="77">
        <v>3.9578347113499999</v>
      </c>
      <c r="I17" s="78">
        <v>0</v>
      </c>
      <c r="J17" s="78">
        <v>7.1999999999999998E-3</v>
      </c>
      <c r="K17" s="78">
        <v>0</v>
      </c>
      <c r="W17" s="91"/>
    </row>
    <row r="18" spans="2:23">
      <c r="B18" t="s">
        <v>2038</v>
      </c>
      <c r="C18" t="s">
        <v>2039</v>
      </c>
      <c r="D18" t="s">
        <v>106</v>
      </c>
      <c r="E18" s="86">
        <v>45103</v>
      </c>
      <c r="F18" s="77">
        <v>0.32</v>
      </c>
      <c r="G18" s="77">
        <v>126473.8</v>
      </c>
      <c r="H18" s="77">
        <v>1.5577524998400001</v>
      </c>
      <c r="I18" s="78">
        <v>0</v>
      </c>
      <c r="J18" s="78">
        <v>2.8E-3</v>
      </c>
      <c r="K18" s="78">
        <v>0</v>
      </c>
      <c r="W18" s="91"/>
    </row>
    <row r="19" spans="2:23">
      <c r="B19" s="79" t="s">
        <v>2040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23">
      <c r="B20" t="s">
        <v>208</v>
      </c>
      <c r="C20" t="s">
        <v>208</v>
      </c>
      <c r="D20" t="s">
        <v>208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23">
      <c r="B21" s="79" t="s">
        <v>2041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23">
      <c r="B22" t="s">
        <v>208</v>
      </c>
      <c r="C22" t="s">
        <v>208</v>
      </c>
      <c r="D22" t="s">
        <v>208</v>
      </c>
      <c r="F22" s="77">
        <v>0</v>
      </c>
      <c r="G22" s="77">
        <v>0</v>
      </c>
      <c r="H22" s="77">
        <v>0</v>
      </c>
      <c r="I22" s="78">
        <v>0</v>
      </c>
      <c r="J22" s="78">
        <v>0</v>
      </c>
      <c r="K22" s="78">
        <v>0</v>
      </c>
    </row>
    <row r="23" spans="2:23">
      <c r="B23" s="79" t="s">
        <v>216</v>
      </c>
      <c r="C23" s="16"/>
      <c r="F23" s="81">
        <v>164591.84</v>
      </c>
      <c r="H23" s="81">
        <v>543.43907757572333</v>
      </c>
      <c r="J23" s="80">
        <v>0.98760000000000003</v>
      </c>
      <c r="K23" s="80">
        <v>4.4999999999999997E-3</v>
      </c>
    </row>
    <row r="24" spans="2:23">
      <c r="B24" s="79" t="s">
        <v>2042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23">
      <c r="B25" t="s">
        <v>208</v>
      </c>
      <c r="C25" t="s">
        <v>208</v>
      </c>
      <c r="D25" t="s">
        <v>208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23">
      <c r="B26" s="79" t="s">
        <v>2043</v>
      </c>
      <c r="C26" s="16"/>
      <c r="F26" s="81">
        <v>0.95</v>
      </c>
      <c r="H26" s="81">
        <v>3.5843828665799999</v>
      </c>
      <c r="J26" s="80">
        <v>6.4999999999999997E-3</v>
      </c>
      <c r="K26" s="80">
        <v>0</v>
      </c>
    </row>
    <row r="27" spans="2:23">
      <c r="B27" t="s">
        <v>2044</v>
      </c>
      <c r="C27" t="s">
        <v>2045</v>
      </c>
      <c r="D27" t="s">
        <v>106</v>
      </c>
      <c r="E27" s="86">
        <v>44616</v>
      </c>
      <c r="F27" s="77">
        <v>0.95</v>
      </c>
      <c r="G27" s="77">
        <v>98026.36</v>
      </c>
      <c r="H27" s="77">
        <v>3.5843828665799999</v>
      </c>
      <c r="I27" s="78">
        <v>0</v>
      </c>
      <c r="J27" s="78">
        <v>6.4999999999999997E-3</v>
      </c>
      <c r="K27" s="78">
        <v>0</v>
      </c>
      <c r="W27" s="91"/>
    </row>
    <row r="28" spans="2:23">
      <c r="B28" s="79" t="s">
        <v>2046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23">
      <c r="B29" t="s">
        <v>208</v>
      </c>
      <c r="C29" t="s">
        <v>208</v>
      </c>
      <c r="D29" t="s">
        <v>208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23">
      <c r="B30" s="79" t="s">
        <v>2047</v>
      </c>
      <c r="C30" s="16"/>
      <c r="F30" s="81">
        <v>164590.89000000001</v>
      </c>
      <c r="H30" s="81">
        <v>539.85469470914336</v>
      </c>
      <c r="J30" s="80">
        <v>0.98109999999999997</v>
      </c>
      <c r="K30" s="80">
        <v>4.4999999999999997E-3</v>
      </c>
    </row>
    <row r="31" spans="2:23">
      <c r="B31" t="s">
        <v>2048</v>
      </c>
      <c r="C31" t="s">
        <v>2049</v>
      </c>
      <c r="D31" t="s">
        <v>102</v>
      </c>
      <c r="E31" s="86">
        <v>45015</v>
      </c>
      <c r="F31" s="77">
        <v>8655.76</v>
      </c>
      <c r="G31" s="77">
        <v>106.155328</v>
      </c>
      <c r="H31" s="77">
        <v>9.1885504188928007</v>
      </c>
      <c r="I31" s="78">
        <v>0</v>
      </c>
      <c r="J31" s="78">
        <v>1.67E-2</v>
      </c>
      <c r="K31" s="78">
        <v>1E-4</v>
      </c>
      <c r="W31" s="91"/>
    </row>
    <row r="32" spans="2:23">
      <c r="B32" t="s">
        <v>2050</v>
      </c>
      <c r="C32" t="s">
        <v>2051</v>
      </c>
      <c r="D32" t="s">
        <v>110</v>
      </c>
      <c r="E32" s="86">
        <v>44651</v>
      </c>
      <c r="F32" s="77">
        <v>1992.93</v>
      </c>
      <c r="G32" s="77">
        <v>121.93330000000006</v>
      </c>
      <c r="H32" s="77">
        <v>9.8599088684121803</v>
      </c>
      <c r="I32" s="78">
        <v>0</v>
      </c>
      <c r="J32" s="78">
        <v>1.7899999999999999E-2</v>
      </c>
      <c r="K32" s="78">
        <v>1E-4</v>
      </c>
      <c r="W32" s="91"/>
    </row>
    <row r="33" spans="2:23">
      <c r="B33" t="s">
        <v>2052</v>
      </c>
      <c r="C33" t="s">
        <v>2053</v>
      </c>
      <c r="D33" t="s">
        <v>110</v>
      </c>
      <c r="E33" s="86">
        <v>43507</v>
      </c>
      <c r="F33" s="77">
        <v>7542.97</v>
      </c>
      <c r="G33" s="77">
        <v>94.651300000000077</v>
      </c>
      <c r="H33" s="77">
        <v>28.968599006347599</v>
      </c>
      <c r="I33" s="78">
        <v>0</v>
      </c>
      <c r="J33" s="78">
        <v>5.2600000000000001E-2</v>
      </c>
      <c r="K33" s="78">
        <v>2.0000000000000001E-4</v>
      </c>
      <c r="W33" s="91"/>
    </row>
    <row r="34" spans="2:23">
      <c r="B34" t="s">
        <v>2054</v>
      </c>
      <c r="C34" t="s">
        <v>2055</v>
      </c>
      <c r="D34" t="s">
        <v>106</v>
      </c>
      <c r="E34" s="86">
        <v>45108</v>
      </c>
      <c r="F34" s="77">
        <v>11457.85</v>
      </c>
      <c r="G34" s="77">
        <v>100</v>
      </c>
      <c r="H34" s="77">
        <v>44.101264649999997</v>
      </c>
      <c r="I34" s="78">
        <v>0</v>
      </c>
      <c r="J34" s="78">
        <v>8.0100000000000005E-2</v>
      </c>
      <c r="K34" s="78">
        <v>4.0000000000000002E-4</v>
      </c>
      <c r="W34" s="91"/>
    </row>
    <row r="35" spans="2:23">
      <c r="B35" t="s">
        <v>2056</v>
      </c>
      <c r="C35" t="s">
        <v>2057</v>
      </c>
      <c r="D35" t="s">
        <v>110</v>
      </c>
      <c r="E35" s="86">
        <v>44763</v>
      </c>
      <c r="F35" s="77">
        <v>1273.52</v>
      </c>
      <c r="G35" s="77">
        <v>95.172499999999999</v>
      </c>
      <c r="H35" s="77">
        <v>4.917855635265</v>
      </c>
      <c r="I35" s="78">
        <v>0</v>
      </c>
      <c r="J35" s="78">
        <v>8.8999999999999999E-3</v>
      </c>
      <c r="K35" s="78">
        <v>0</v>
      </c>
      <c r="W35" s="91"/>
    </row>
    <row r="36" spans="2:23">
      <c r="B36" t="s">
        <v>2058</v>
      </c>
      <c r="C36" t="s">
        <v>2059</v>
      </c>
      <c r="D36" t="s">
        <v>106</v>
      </c>
      <c r="E36" s="86">
        <v>42916</v>
      </c>
      <c r="F36" s="77">
        <v>10498.51</v>
      </c>
      <c r="G36" s="77">
        <v>77.658200000000051</v>
      </c>
      <c r="H36" s="77">
        <v>31.380719533464202</v>
      </c>
      <c r="I36" s="78">
        <v>1E-4</v>
      </c>
      <c r="J36" s="78">
        <v>5.7000000000000002E-2</v>
      </c>
      <c r="K36" s="78">
        <v>2.9999999999999997E-4</v>
      </c>
      <c r="W36" s="91"/>
    </row>
    <row r="37" spans="2:23">
      <c r="B37" t="s">
        <v>2060</v>
      </c>
      <c r="C37" t="s">
        <v>2061</v>
      </c>
      <c r="D37" t="s">
        <v>110</v>
      </c>
      <c r="E37" s="86">
        <v>44910</v>
      </c>
      <c r="F37" s="77">
        <v>821.41</v>
      </c>
      <c r="G37" s="77">
        <v>100.80459999999999</v>
      </c>
      <c r="H37" s="77">
        <v>3.35968735566945</v>
      </c>
      <c r="I37" s="78">
        <v>0</v>
      </c>
      <c r="J37" s="78">
        <v>6.1000000000000004E-3</v>
      </c>
      <c r="K37" s="78">
        <v>0</v>
      </c>
      <c r="W37" s="91"/>
    </row>
    <row r="38" spans="2:23">
      <c r="B38" t="s">
        <v>2062</v>
      </c>
      <c r="C38" t="s">
        <v>2063</v>
      </c>
      <c r="D38" t="s">
        <v>110</v>
      </c>
      <c r="E38" s="86">
        <v>43221</v>
      </c>
      <c r="F38" s="77">
        <v>7174.17</v>
      </c>
      <c r="G38" s="77">
        <v>92.749899999999911</v>
      </c>
      <c r="H38" s="77">
        <v>26.9987490446177</v>
      </c>
      <c r="I38" s="78">
        <v>1E-4</v>
      </c>
      <c r="J38" s="78">
        <v>4.9099999999999998E-2</v>
      </c>
      <c r="K38" s="78">
        <v>2.0000000000000001E-4</v>
      </c>
      <c r="W38" s="91"/>
    </row>
    <row r="39" spans="2:23">
      <c r="B39" t="s">
        <v>2064</v>
      </c>
      <c r="C39" t="s">
        <v>2065</v>
      </c>
      <c r="D39" t="s">
        <v>110</v>
      </c>
      <c r="E39" s="86">
        <v>44075</v>
      </c>
      <c r="F39" s="77">
        <v>17053.43</v>
      </c>
      <c r="G39" s="77">
        <v>101.91790000000003</v>
      </c>
      <c r="H39" s="77">
        <v>70.521369555583306</v>
      </c>
      <c r="I39" s="78">
        <v>0</v>
      </c>
      <c r="J39" s="78">
        <v>0.12820000000000001</v>
      </c>
      <c r="K39" s="78">
        <v>5.9999999999999995E-4</v>
      </c>
      <c r="W39" s="91"/>
    </row>
    <row r="40" spans="2:23">
      <c r="B40" t="s">
        <v>2066</v>
      </c>
      <c r="C40" t="s">
        <v>2067</v>
      </c>
      <c r="D40" t="s">
        <v>113</v>
      </c>
      <c r="E40" s="86">
        <v>44644</v>
      </c>
      <c r="F40" s="77">
        <v>9098.01</v>
      </c>
      <c r="G40" s="77">
        <v>104.96</v>
      </c>
      <c r="H40" s="77">
        <v>44.8844398725888</v>
      </c>
      <c r="I40" s="78">
        <v>0</v>
      </c>
      <c r="J40" s="78">
        <v>8.1600000000000006E-2</v>
      </c>
      <c r="K40" s="78">
        <v>4.0000000000000002E-4</v>
      </c>
      <c r="W40" s="91"/>
    </row>
    <row r="41" spans="2:23">
      <c r="B41" t="s">
        <v>2068</v>
      </c>
      <c r="C41" t="s">
        <v>2069</v>
      </c>
      <c r="D41" t="s">
        <v>106</v>
      </c>
      <c r="E41" s="86">
        <v>44264</v>
      </c>
      <c r="F41" s="77">
        <v>2500.61</v>
      </c>
      <c r="G41" s="77">
        <v>102.0946</v>
      </c>
      <c r="H41" s="77">
        <v>9.8264499539039392</v>
      </c>
      <c r="I41" s="78">
        <v>0</v>
      </c>
      <c r="J41" s="78">
        <v>1.7899999999999999E-2</v>
      </c>
      <c r="K41" s="78">
        <v>1E-4</v>
      </c>
      <c r="W41" s="91"/>
    </row>
    <row r="42" spans="2:23">
      <c r="B42" t="s">
        <v>2070</v>
      </c>
      <c r="C42" t="s">
        <v>2071</v>
      </c>
      <c r="D42" t="s">
        <v>110</v>
      </c>
      <c r="E42" s="86">
        <v>43860</v>
      </c>
      <c r="F42" s="77">
        <v>15455.67</v>
      </c>
      <c r="G42" s="77">
        <v>93.243600000000001</v>
      </c>
      <c r="H42" s="77">
        <v>58.474349277426903</v>
      </c>
      <c r="I42" s="78">
        <v>0</v>
      </c>
      <c r="J42" s="78">
        <v>0.10630000000000001</v>
      </c>
      <c r="K42" s="78">
        <v>5.0000000000000001E-4</v>
      </c>
      <c r="W42" s="91"/>
    </row>
    <row r="43" spans="2:23">
      <c r="B43" t="s">
        <v>2072</v>
      </c>
      <c r="C43" t="s">
        <v>2073</v>
      </c>
      <c r="D43" t="s">
        <v>110</v>
      </c>
      <c r="E43" s="86">
        <v>44651</v>
      </c>
      <c r="F43" s="77">
        <v>2835.4</v>
      </c>
      <c r="G43" s="77">
        <v>104.4327</v>
      </c>
      <c r="H43" s="77">
        <v>12.014601477808499</v>
      </c>
      <c r="I43" s="78">
        <v>0</v>
      </c>
      <c r="J43" s="78">
        <v>2.18E-2</v>
      </c>
      <c r="K43" s="78">
        <v>1E-4</v>
      </c>
      <c r="W43" s="91"/>
    </row>
    <row r="44" spans="2:23">
      <c r="B44" t="s">
        <v>2074</v>
      </c>
      <c r="C44" t="s">
        <v>2075</v>
      </c>
      <c r="D44" t="s">
        <v>106</v>
      </c>
      <c r="E44" s="86">
        <v>44544</v>
      </c>
      <c r="F44" s="77">
        <v>2057.7600000000002</v>
      </c>
      <c r="G44" s="77">
        <v>112.6778</v>
      </c>
      <c r="H44" s="77">
        <v>8.9244403458307193</v>
      </c>
      <c r="I44" s="78">
        <v>0</v>
      </c>
      <c r="J44" s="78">
        <v>1.6199999999999999E-2</v>
      </c>
      <c r="K44" s="78">
        <v>1E-4</v>
      </c>
      <c r="W44" s="91"/>
    </row>
    <row r="45" spans="2:23">
      <c r="B45" t="s">
        <v>2076</v>
      </c>
      <c r="C45" t="s">
        <v>2077</v>
      </c>
      <c r="D45" t="s">
        <v>106</v>
      </c>
      <c r="E45" s="86">
        <v>44959</v>
      </c>
      <c r="F45" s="77">
        <v>6110.86</v>
      </c>
      <c r="G45" s="77">
        <v>100</v>
      </c>
      <c r="H45" s="77">
        <v>23.520700139999999</v>
      </c>
      <c r="I45" s="78">
        <v>0</v>
      </c>
      <c r="J45" s="78">
        <v>4.2700000000000002E-2</v>
      </c>
      <c r="K45" s="78">
        <v>2.0000000000000001E-4</v>
      </c>
      <c r="W45" s="91"/>
    </row>
    <row r="46" spans="2:23">
      <c r="B46" t="s">
        <v>2078</v>
      </c>
      <c r="C46" t="s">
        <v>2079</v>
      </c>
      <c r="D46" t="s">
        <v>113</v>
      </c>
      <c r="E46" s="86">
        <v>45146</v>
      </c>
      <c r="F46" s="77">
        <v>1806.08</v>
      </c>
      <c r="G46" s="77">
        <v>100.00002813650192</v>
      </c>
      <c r="H46" s="77">
        <v>8.4891202125408007</v>
      </c>
      <c r="I46" s="78">
        <v>0</v>
      </c>
      <c r="J46" s="78">
        <v>1.54E-2</v>
      </c>
      <c r="K46" s="78">
        <v>1E-4</v>
      </c>
      <c r="W46" s="91"/>
    </row>
    <row r="47" spans="2:23">
      <c r="B47" t="s">
        <v>2080</v>
      </c>
      <c r="C47" t="s">
        <v>2081</v>
      </c>
      <c r="D47" t="s">
        <v>110</v>
      </c>
      <c r="E47" s="86">
        <v>42928</v>
      </c>
      <c r="F47" s="77">
        <v>7908.36</v>
      </c>
      <c r="G47" s="77">
        <v>56.848599999999998</v>
      </c>
      <c r="H47" s="77">
        <v>18.241675808560199</v>
      </c>
      <c r="I47" s="78">
        <v>1E-4</v>
      </c>
      <c r="J47" s="78">
        <v>3.32E-2</v>
      </c>
      <c r="K47" s="78">
        <v>2.0000000000000001E-4</v>
      </c>
      <c r="W47" s="91"/>
    </row>
    <row r="48" spans="2:23">
      <c r="B48" t="s">
        <v>2082</v>
      </c>
      <c r="C48" t="s">
        <v>2083</v>
      </c>
      <c r="D48" t="s">
        <v>110</v>
      </c>
      <c r="E48" s="86">
        <v>44545</v>
      </c>
      <c r="F48" s="77">
        <v>9201.84</v>
      </c>
      <c r="G48" s="77">
        <v>107.0371</v>
      </c>
      <c r="H48" s="77">
        <v>39.9638702348118</v>
      </c>
      <c r="I48" s="78">
        <v>0</v>
      </c>
      <c r="J48" s="78">
        <v>7.2599999999999998E-2</v>
      </c>
      <c r="K48" s="78">
        <v>2.9999999999999997E-4</v>
      </c>
      <c r="W48" s="91"/>
    </row>
    <row r="49" spans="2:23">
      <c r="B49" t="s">
        <v>2084</v>
      </c>
      <c r="C49" t="s">
        <v>2085</v>
      </c>
      <c r="D49" t="s">
        <v>102</v>
      </c>
      <c r="E49" s="86">
        <v>43709</v>
      </c>
      <c r="F49" s="77">
        <v>18331.439999999999</v>
      </c>
      <c r="G49" s="77">
        <v>95.077365999999998</v>
      </c>
      <c r="H49" s="77">
        <v>17.429050301870401</v>
      </c>
      <c r="I49" s="78">
        <v>1E-4</v>
      </c>
      <c r="J49" s="78">
        <v>3.1699999999999999E-2</v>
      </c>
      <c r="K49" s="78">
        <v>1E-4</v>
      </c>
      <c r="W49" s="91"/>
    </row>
    <row r="50" spans="2:23">
      <c r="B50" t="s">
        <v>2086</v>
      </c>
      <c r="C50" t="s">
        <v>2087</v>
      </c>
      <c r="D50" t="s">
        <v>106</v>
      </c>
      <c r="E50" s="86">
        <v>43983</v>
      </c>
      <c r="F50" s="77">
        <v>14917.01</v>
      </c>
      <c r="G50" s="77">
        <v>98.566799999999972</v>
      </c>
      <c r="H50" s="77">
        <v>56.5926915194053</v>
      </c>
      <c r="I50" s="78">
        <v>0</v>
      </c>
      <c r="J50" s="78">
        <v>0.1028</v>
      </c>
      <c r="K50" s="78">
        <v>5.0000000000000001E-4</v>
      </c>
      <c r="W50" s="91"/>
    </row>
    <row r="51" spans="2:23">
      <c r="B51" t="s">
        <v>2088</v>
      </c>
      <c r="C51" t="s">
        <v>2089</v>
      </c>
      <c r="D51" t="s">
        <v>110</v>
      </c>
      <c r="E51" s="86">
        <v>42735</v>
      </c>
      <c r="F51" s="77">
        <v>6352.93</v>
      </c>
      <c r="G51" s="77">
        <v>24.521899999999981</v>
      </c>
      <c r="H51" s="77">
        <v>6.3210134673260203</v>
      </c>
      <c r="I51" s="78">
        <v>1E-4</v>
      </c>
      <c r="J51" s="78">
        <v>1.15E-2</v>
      </c>
      <c r="K51" s="78">
        <v>1E-4</v>
      </c>
      <c r="W51" s="91"/>
    </row>
    <row r="52" spans="2:23">
      <c r="B52" t="s">
        <v>2090</v>
      </c>
      <c r="C52" t="s">
        <v>2091</v>
      </c>
      <c r="D52" t="s">
        <v>106</v>
      </c>
      <c r="E52" s="86">
        <v>44539</v>
      </c>
      <c r="F52" s="77">
        <v>1544.37</v>
      </c>
      <c r="G52" s="77">
        <v>98.844399999999993</v>
      </c>
      <c r="H52" s="77">
        <v>5.8755880288177202</v>
      </c>
      <c r="I52" s="78">
        <v>0</v>
      </c>
      <c r="J52" s="78">
        <v>1.0699999999999999E-2</v>
      </c>
      <c r="K52" s="78">
        <v>0</v>
      </c>
      <c r="W52" s="91"/>
    </row>
    <row r="53" spans="2:23">
      <c r="B53" t="s">
        <v>218</v>
      </c>
      <c r="C53" s="16"/>
    </row>
    <row r="54" spans="2:23">
      <c r="B54" t="s">
        <v>304</v>
      </c>
      <c r="C54" s="16"/>
    </row>
    <row r="55" spans="2:23">
      <c r="B55" t="s">
        <v>305</v>
      </c>
      <c r="C55" s="16"/>
    </row>
    <row r="56" spans="2:23">
      <c r="B56" t="s">
        <v>306</v>
      </c>
      <c r="C56" s="16"/>
    </row>
    <row r="57" spans="2:23">
      <c r="C57" s="16"/>
    </row>
    <row r="58" spans="2:23">
      <c r="C58" s="16"/>
    </row>
    <row r="59" spans="2:23">
      <c r="C59" s="16"/>
    </row>
    <row r="60" spans="2:23">
      <c r="C60" s="16"/>
    </row>
    <row r="61" spans="2:23">
      <c r="C61" s="16"/>
    </row>
    <row r="62" spans="2:23">
      <c r="C62" s="16"/>
    </row>
    <row r="63" spans="2:23">
      <c r="C63" s="16"/>
    </row>
    <row r="64" spans="2:2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F14" sqref="F1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45197</v>
      </c>
    </row>
    <row r="2" spans="2:59" s="1" customFormat="1">
      <c r="B2" s="2" t="s">
        <v>1</v>
      </c>
      <c r="C2" s="12" t="s">
        <v>2161</v>
      </c>
    </row>
    <row r="3" spans="2:59" s="1" customFormat="1">
      <c r="B3" s="2" t="s">
        <v>2</v>
      </c>
      <c r="C3" s="26" t="s">
        <v>2162</v>
      </c>
    </row>
    <row r="4" spans="2:59" s="1" customFormat="1">
      <c r="B4" s="2" t="s">
        <v>3</v>
      </c>
      <c r="C4" s="83" t="s">
        <v>196</v>
      </c>
    </row>
    <row r="6" spans="2:59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59" ht="26.25" customHeight="1">
      <c r="B7" s="115" t="s">
        <v>141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148.74</v>
      </c>
      <c r="H11" s="7"/>
      <c r="I11" s="75">
        <v>4.4953955999999998E-4</v>
      </c>
      <c r="J11" s="7"/>
      <c r="K11" s="76">
        <v>0.99539999999999995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2092</v>
      </c>
      <c r="C12" s="16"/>
      <c r="D12" s="16"/>
      <c r="G12" s="81">
        <v>148.74</v>
      </c>
      <c r="I12" s="81">
        <v>4.4953955999999998E-4</v>
      </c>
      <c r="K12" s="80">
        <v>0.99539999999999995</v>
      </c>
      <c r="L12" s="80">
        <v>0</v>
      </c>
    </row>
    <row r="13" spans="2:59">
      <c r="B13" t="s">
        <v>2093</v>
      </c>
      <c r="C13" t="s">
        <v>2094</v>
      </c>
      <c r="D13" t="s">
        <v>612</v>
      </c>
      <c r="E13" t="s">
        <v>102</v>
      </c>
      <c r="F13" s="86">
        <v>44607</v>
      </c>
      <c r="G13" s="77">
        <v>122.63</v>
      </c>
      <c r="H13" s="77">
        <v>0.3649</v>
      </c>
      <c r="I13" s="77">
        <v>4.4747686999999998E-4</v>
      </c>
      <c r="J13" s="78">
        <v>0</v>
      </c>
      <c r="K13" s="78">
        <v>0.99539999999999995</v>
      </c>
      <c r="L13" s="78">
        <v>0</v>
      </c>
    </row>
    <row r="14" spans="2:59">
      <c r="B14" t="s">
        <v>2095</v>
      </c>
      <c r="C14" t="s">
        <v>2096</v>
      </c>
      <c r="D14" t="s">
        <v>125</v>
      </c>
      <c r="E14" t="s">
        <v>102</v>
      </c>
      <c r="F14" s="86">
        <v>44537</v>
      </c>
      <c r="G14" s="77">
        <v>26.11</v>
      </c>
      <c r="H14" s="77">
        <v>7.9000000000000008E-3</v>
      </c>
      <c r="I14" s="77">
        <v>2.0626899999999999E-6</v>
      </c>
      <c r="J14" s="78">
        <v>0</v>
      </c>
      <c r="K14" s="78">
        <v>0</v>
      </c>
      <c r="L14" s="78">
        <v>0</v>
      </c>
      <c r="W14" s="91"/>
    </row>
    <row r="15" spans="2:59">
      <c r="B15" s="79" t="s">
        <v>1919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218</v>
      </c>
      <c r="C17" s="16"/>
      <c r="D17" s="16"/>
    </row>
    <row r="18" spans="2:4">
      <c r="B18" t="s">
        <v>304</v>
      </c>
      <c r="C18" s="16"/>
      <c r="D18" s="16"/>
    </row>
    <row r="19" spans="2:4">
      <c r="B19" t="s">
        <v>305</v>
      </c>
      <c r="C19" s="16"/>
      <c r="D19" s="16"/>
    </row>
    <row r="20" spans="2:4">
      <c r="B20" t="s">
        <v>306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H16" sqref="H16:H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45197</v>
      </c>
    </row>
    <row r="2" spans="2:52" s="1" customFormat="1">
      <c r="B2" s="2" t="s">
        <v>1</v>
      </c>
      <c r="C2" s="12" t="s">
        <v>2161</v>
      </c>
    </row>
    <row r="3" spans="2:52" s="1" customFormat="1">
      <c r="B3" s="2" t="s">
        <v>2</v>
      </c>
      <c r="C3" s="26" t="s">
        <v>2162</v>
      </c>
    </row>
    <row r="4" spans="2:52" s="1" customFormat="1">
      <c r="B4" s="2" t="s">
        <v>3</v>
      </c>
      <c r="C4" s="83" t="s">
        <v>196</v>
      </c>
    </row>
    <row r="6" spans="2:52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52" ht="26.25" customHeight="1">
      <c r="B7" s="115" t="s">
        <v>142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19659.8</v>
      </c>
      <c r="H11" s="7"/>
      <c r="I11" s="75">
        <v>-0.26658688800000002</v>
      </c>
      <c r="J11" s="7"/>
      <c r="K11" s="76">
        <v>1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19659.8</v>
      </c>
      <c r="I12" s="81">
        <v>-0.26658688800000002</v>
      </c>
      <c r="K12" s="80">
        <v>1</v>
      </c>
      <c r="L12" s="80">
        <v>0</v>
      </c>
    </row>
    <row r="13" spans="2:52">
      <c r="B13" s="79" t="s">
        <v>1924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1933</v>
      </c>
      <c r="C15" s="16"/>
      <c r="D15" s="16"/>
      <c r="G15" s="81">
        <v>19659.8</v>
      </c>
      <c r="I15" s="81">
        <v>-0.26658688800000002</v>
      </c>
      <c r="K15" s="80">
        <v>1</v>
      </c>
      <c r="L15" s="80">
        <v>0</v>
      </c>
    </row>
    <row r="16" spans="2:52">
      <c r="B16" t="s">
        <v>2097</v>
      </c>
      <c r="C16" t="s">
        <v>2098</v>
      </c>
      <c r="D16" t="s">
        <v>2224</v>
      </c>
      <c r="E16" t="s">
        <v>106</v>
      </c>
      <c r="F16" s="86">
        <v>45181</v>
      </c>
      <c r="G16" s="77">
        <v>19659.8</v>
      </c>
      <c r="H16" s="77">
        <v>0.62319999999999998</v>
      </c>
      <c r="I16" s="77">
        <v>0.40105992000000001</v>
      </c>
      <c r="J16" s="78">
        <v>0</v>
      </c>
      <c r="K16" s="78">
        <v>-1.5044</v>
      </c>
      <c r="L16" s="78">
        <v>0</v>
      </c>
    </row>
    <row r="17" spans="2:12">
      <c r="B17" t="s">
        <v>2099</v>
      </c>
      <c r="C17" t="s">
        <v>2100</v>
      </c>
      <c r="D17" t="s">
        <v>2224</v>
      </c>
      <c r="E17" t="s">
        <v>106</v>
      </c>
      <c r="F17" s="86">
        <v>45140</v>
      </c>
      <c r="G17" s="77">
        <v>-5897.94</v>
      </c>
      <c r="H17" s="77">
        <v>2.6110000000000002</v>
      </c>
      <c r="I17" s="77">
        <v>-0.69064877400000002</v>
      </c>
      <c r="J17" s="78">
        <v>0</v>
      </c>
      <c r="K17" s="78">
        <v>2.5907</v>
      </c>
      <c r="L17" s="78">
        <v>0</v>
      </c>
    </row>
    <row r="18" spans="2:12">
      <c r="B18" t="s">
        <v>2099</v>
      </c>
      <c r="C18" t="s">
        <v>2101</v>
      </c>
      <c r="D18" t="s">
        <v>2224</v>
      </c>
      <c r="E18" t="s">
        <v>106</v>
      </c>
      <c r="F18" s="86">
        <v>45140</v>
      </c>
      <c r="G18" s="77">
        <v>5897.94</v>
      </c>
      <c r="H18" s="77">
        <v>7.4800000000000005E-2</v>
      </c>
      <c r="I18" s="77">
        <v>2.3001965999999999E-2</v>
      </c>
      <c r="J18" s="78">
        <v>0</v>
      </c>
      <c r="K18" s="78">
        <v>-8.6300000000000002E-2</v>
      </c>
      <c r="L18" s="78">
        <v>0</v>
      </c>
    </row>
    <row r="19" spans="2:12">
      <c r="B19" s="79" t="s">
        <v>2102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1934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858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208</v>
      </c>
      <c r="C24" t="s">
        <v>208</v>
      </c>
      <c r="D24" t="s">
        <v>208</v>
      </c>
      <c r="E24" t="s">
        <v>208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216</v>
      </c>
      <c r="C25" s="16"/>
      <c r="D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s="79" t="s">
        <v>1924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1941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1934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1942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858</v>
      </c>
      <c r="C34" s="16"/>
      <c r="D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208</v>
      </c>
      <c r="C35" t="s">
        <v>208</v>
      </c>
      <c r="D35" t="s">
        <v>208</v>
      </c>
      <c r="E35" t="s">
        <v>208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218</v>
      </c>
      <c r="C36" s="16"/>
      <c r="D36" s="16"/>
    </row>
    <row r="37" spans="2:12">
      <c r="B37" t="s">
        <v>304</v>
      </c>
      <c r="C37" s="16"/>
      <c r="D37" s="16"/>
    </row>
    <row r="38" spans="2:12">
      <c r="B38" t="s">
        <v>305</v>
      </c>
      <c r="C38" s="16"/>
      <c r="D38" s="16"/>
    </row>
    <row r="39" spans="2:12">
      <c r="B39" t="s">
        <v>306</v>
      </c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502"/>
  <sheetViews>
    <sheetView rightToLeft="1" topLeftCell="A15" workbookViewId="0">
      <selection activeCell="E21" sqref="E21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45197</v>
      </c>
    </row>
    <row r="2" spans="2:13" s="1" customFormat="1">
      <c r="B2" s="2" t="s">
        <v>1</v>
      </c>
      <c r="C2" s="12" t="s">
        <v>2161</v>
      </c>
    </row>
    <row r="3" spans="2:13" s="1" customFormat="1">
      <c r="B3" s="2" t="s">
        <v>2</v>
      </c>
      <c r="C3" s="26" t="s">
        <v>2162</v>
      </c>
    </row>
    <row r="4" spans="2:13" s="1" customFormat="1">
      <c r="B4" s="2" t="s">
        <v>3</v>
      </c>
      <c r="C4" s="83" t="s">
        <v>196</v>
      </c>
    </row>
    <row r="5" spans="2:13">
      <c r="B5" s="2"/>
    </row>
    <row r="7" spans="2:13" ht="26.25" customHeight="1">
      <c r="B7" s="105" t="s">
        <v>47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J12+J53</f>
        <v>5773.8054374190006</v>
      </c>
      <c r="K11" s="76">
        <f>J11/$J$11</f>
        <v>1</v>
      </c>
      <c r="L11" s="76">
        <f>J11/'סכום נכסי הקרן'!$C$42</f>
        <v>4.7947601437692063E-2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0</v>
      </c>
      <c r="J12" s="81">
        <f>J13+J18+J43+J45+J47+J49+J51</f>
        <v>5639.1235774190009</v>
      </c>
      <c r="K12" s="80">
        <f t="shared" ref="K12:K59" si="0">J12/$J$11</f>
        <v>0.97667364072797624</v>
      </c>
      <c r="L12" s="80">
        <f>J12/'סכום נכסי הקרן'!$C$42</f>
        <v>4.6829158460324656E-2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f>SUM(J14:J17)</f>
        <v>3476.7747099999997</v>
      </c>
      <c r="K13" s="80">
        <f t="shared" si="0"/>
        <v>0.60216346873547977</v>
      </c>
      <c r="L13" s="80">
        <f>J13/'סכום נכסי הקרן'!$C$42</f>
        <v>2.887229399926693E-2</v>
      </c>
    </row>
    <row r="14" spans="2:13">
      <c r="B14" s="88" t="s">
        <v>2187</v>
      </c>
      <c r="C14" t="s">
        <v>2216</v>
      </c>
      <c r="D14">
        <v>11</v>
      </c>
      <c r="E14" t="s">
        <v>205</v>
      </c>
      <c r="F14" s="83" t="s">
        <v>206</v>
      </c>
      <c r="G14" t="s">
        <v>102</v>
      </c>
      <c r="H14" s="89">
        <v>4.3799999999999999E-2</v>
      </c>
      <c r="I14" s="89">
        <v>4.3799999999999999E-2</v>
      </c>
      <c r="J14" s="90">
        <v>309.85617999999994</v>
      </c>
      <c r="K14" s="89">
        <f t="shared" si="0"/>
        <v>5.366585060034712E-2</v>
      </c>
      <c r="L14" s="89">
        <f>J14/'סכום נכסי הקרן'!$C$42</f>
        <v>2.5731488154001709E-3</v>
      </c>
    </row>
    <row r="15" spans="2:13">
      <c r="B15" s="88" t="s">
        <v>2192</v>
      </c>
      <c r="C15" t="s">
        <v>2217</v>
      </c>
      <c r="D15">
        <v>12</v>
      </c>
      <c r="E15" t="s">
        <v>205</v>
      </c>
      <c r="F15" s="83" t="s">
        <v>206</v>
      </c>
      <c r="G15" t="s">
        <v>102</v>
      </c>
      <c r="H15" s="89">
        <v>4.3700000000000003E-2</v>
      </c>
      <c r="I15" s="89">
        <v>4.3700000000000003E-2</v>
      </c>
      <c r="J15" s="90">
        <v>189.86219999999994</v>
      </c>
      <c r="K15" s="89">
        <f t="shared" si="0"/>
        <v>3.288337337616834E-2</v>
      </c>
      <c r="L15" s="89">
        <f>J15/'סכום נכסי הקרן'!$C$42</f>
        <v>1.5766788805673339E-3</v>
      </c>
    </row>
    <row r="16" spans="2:13">
      <c r="B16" s="88" t="s">
        <v>2198</v>
      </c>
      <c r="C16" s="88" t="s">
        <v>2218</v>
      </c>
      <c r="D16">
        <v>10</v>
      </c>
      <c r="E16" t="s">
        <v>205</v>
      </c>
      <c r="F16" s="83" t="s">
        <v>206</v>
      </c>
      <c r="G16" t="s">
        <v>102</v>
      </c>
      <c r="H16" s="89">
        <v>4.3900000000000002E-2</v>
      </c>
      <c r="I16" s="89">
        <v>4.3900000000000002E-2</v>
      </c>
      <c r="J16" s="90">
        <f>714.88015+2144.54455-0.01</f>
        <v>2859.4146999999998</v>
      </c>
      <c r="K16" s="89">
        <f t="shared" si="0"/>
        <v>0.49523918514272136</v>
      </c>
      <c r="L16" s="89">
        <f>J16/'סכום נכסי הקרן'!$C$42</f>
        <v>2.3745531065550593E-2</v>
      </c>
    </row>
    <row r="17" spans="2:12">
      <c r="B17" s="88" t="s">
        <v>2209</v>
      </c>
      <c r="C17" s="88" t="s">
        <v>2219</v>
      </c>
      <c r="D17">
        <v>20</v>
      </c>
      <c r="E17" t="s">
        <v>205</v>
      </c>
      <c r="F17" s="83" t="s">
        <v>2189</v>
      </c>
      <c r="G17" t="s">
        <v>102</v>
      </c>
      <c r="H17" s="89">
        <v>4.2700000000000002E-2</v>
      </c>
      <c r="I17" s="89">
        <v>4.2700000000000002E-2</v>
      </c>
      <c r="J17" s="90">
        <v>117.64163000000001</v>
      </c>
      <c r="K17" s="89">
        <f t="shared" si="0"/>
        <v>2.0375059616242978E-2</v>
      </c>
      <c r="L17" s="89">
        <f>J17/'סכום נכסי הקרן'!$C$42</f>
        <v>9.7693523774883338E-4</v>
      </c>
    </row>
    <row r="18" spans="2:12">
      <c r="B18" s="79" t="s">
        <v>207</v>
      </c>
      <c r="C18" s="26"/>
      <c r="D18" s="27"/>
      <c r="E18" s="27"/>
      <c r="F18" s="27"/>
      <c r="G18" s="27"/>
      <c r="H18" s="27"/>
      <c r="I18" s="80">
        <v>0</v>
      </c>
      <c r="J18" s="81">
        <f>SUM(J19:J42)</f>
        <v>2162.3488674190007</v>
      </c>
      <c r="K18" s="80">
        <f t="shared" si="0"/>
        <v>0.37451017199249637</v>
      </c>
      <c r="L18" s="80">
        <f>J18/'סכום נכסי הקרן'!$C$42</f>
        <v>1.7956864461057719E-2</v>
      </c>
    </row>
    <row r="19" spans="2:12">
      <c r="B19" s="88" t="s">
        <v>2187</v>
      </c>
      <c r="C19" s="88" t="s">
        <v>2188</v>
      </c>
      <c r="D19">
        <v>11</v>
      </c>
      <c r="E19" t="s">
        <v>205</v>
      </c>
      <c r="F19" t="s">
        <v>2189</v>
      </c>
      <c r="G19" t="s">
        <v>110</v>
      </c>
      <c r="H19" s="89">
        <v>0</v>
      </c>
      <c r="I19" s="89">
        <v>0</v>
      </c>
      <c r="J19" s="90">
        <v>3.4639999999999997E-2</v>
      </c>
      <c r="K19" s="89">
        <f t="shared" si="0"/>
        <v>5.9995094007678804E-6</v>
      </c>
      <c r="L19" s="89">
        <f>J19/'סכום נכסי הקרן'!$C$42</f>
        <v>2.8766208556970506E-7</v>
      </c>
    </row>
    <row r="20" spans="2:12">
      <c r="B20" s="88" t="s">
        <v>2192</v>
      </c>
      <c r="C20" s="88" t="s">
        <v>2194</v>
      </c>
      <c r="D20">
        <v>12</v>
      </c>
      <c r="E20" t="s">
        <v>205</v>
      </c>
      <c r="F20" t="s">
        <v>206</v>
      </c>
      <c r="G20" t="s">
        <v>110</v>
      </c>
      <c r="H20" s="89">
        <v>3.2300000000000002E-2</v>
      </c>
      <c r="I20" s="89">
        <v>3.2300000000000002E-2</v>
      </c>
      <c r="J20" s="90">
        <v>1.8588199999999999</v>
      </c>
      <c r="K20" s="89">
        <f t="shared" si="0"/>
        <v>3.2194018661476189E-4</v>
      </c>
      <c r="L20" s="89">
        <f>J20/'סכום נכסי הקרן'!$C$42</f>
        <v>1.5436259754580807E-5</v>
      </c>
    </row>
    <row r="21" spans="2:12">
      <c r="B21" s="88" t="s">
        <v>2198</v>
      </c>
      <c r="C21" s="88" t="s">
        <v>2202</v>
      </c>
      <c r="D21">
        <v>10</v>
      </c>
      <c r="E21" t="s">
        <v>205</v>
      </c>
      <c r="F21" t="s">
        <v>2189</v>
      </c>
      <c r="G21" t="s">
        <v>110</v>
      </c>
      <c r="H21" s="89">
        <v>3.3300000000000003E-2</v>
      </c>
      <c r="I21" s="89">
        <v>3.3300000000000003E-2</v>
      </c>
      <c r="J21" s="90">
        <f>282.79939+3.08264505</f>
        <v>285.88203505000001</v>
      </c>
      <c r="K21" s="89">
        <f t="shared" si="0"/>
        <v>4.951362461873926E-2</v>
      </c>
      <c r="L21" s="89">
        <f>J21/'סכום נכסי הקרן'!$C$42</f>
        <v>2.3740595389548074E-3</v>
      </c>
    </row>
    <row r="22" spans="2:12">
      <c r="B22" s="88" t="s">
        <v>2209</v>
      </c>
      <c r="C22" s="88" t="s">
        <v>2212</v>
      </c>
      <c r="D22">
        <v>20</v>
      </c>
      <c r="E22" t="s">
        <v>205</v>
      </c>
      <c r="F22" t="s">
        <v>2189</v>
      </c>
      <c r="G22" t="s">
        <v>110</v>
      </c>
      <c r="H22" s="89">
        <v>3.1800000000000002E-2</v>
      </c>
      <c r="I22" s="89">
        <v>3.1800000000000002E-2</v>
      </c>
      <c r="J22" s="90">
        <v>9.6240000000000006E-2</v>
      </c>
      <c r="K22" s="89">
        <f t="shared" si="0"/>
        <v>1.6668382931001758E-5</v>
      </c>
      <c r="L22" s="89">
        <f>J22/'סכום נכסי הקרן'!$C$42</f>
        <v>7.9920898138650164E-7</v>
      </c>
    </row>
    <row r="23" spans="2:12">
      <c r="B23" s="88" t="s">
        <v>2198</v>
      </c>
      <c r="C23" s="88" t="s">
        <v>2199</v>
      </c>
      <c r="D23">
        <v>10</v>
      </c>
      <c r="E23" t="s">
        <v>205</v>
      </c>
      <c r="F23" t="s">
        <v>2189</v>
      </c>
      <c r="G23" t="s">
        <v>120</v>
      </c>
      <c r="H23" s="89">
        <v>0</v>
      </c>
      <c r="I23" s="89">
        <v>0</v>
      </c>
      <c r="J23" s="90">
        <f>0.05895+2.852069154</f>
        <v>2.9110191539999999</v>
      </c>
      <c r="K23" s="89">
        <f t="shared" si="0"/>
        <v>5.0417687009925985E-4</v>
      </c>
      <c r="L23" s="89">
        <f>J23/'סכום נכסי הקרן'!$C$42</f>
        <v>2.4174071621622356E-5</v>
      </c>
    </row>
    <row r="24" spans="2:12">
      <c r="B24" s="88" t="s">
        <v>2209</v>
      </c>
      <c r="C24" s="88" t="s">
        <v>2210</v>
      </c>
      <c r="D24">
        <v>20</v>
      </c>
      <c r="E24" t="s">
        <v>205</v>
      </c>
      <c r="F24" t="s">
        <v>2189</v>
      </c>
      <c r="G24" t="s">
        <v>120</v>
      </c>
      <c r="H24" s="89">
        <v>0</v>
      </c>
      <c r="I24" s="89">
        <v>0</v>
      </c>
      <c r="J24" s="90">
        <v>1.17E-3</v>
      </c>
      <c r="K24" s="89">
        <f t="shared" si="0"/>
        <v>2.0263931867489667E-7</v>
      </c>
      <c r="L24" s="89">
        <f>J24/'סכום נכסי הקרן'!$C$42</f>
        <v>9.7160692874294153E-9</v>
      </c>
    </row>
    <row r="25" spans="2:12">
      <c r="B25" s="88" t="s">
        <v>2187</v>
      </c>
      <c r="C25" s="88" t="s">
        <v>2191</v>
      </c>
      <c r="D25">
        <v>11</v>
      </c>
      <c r="E25" t="s">
        <v>205</v>
      </c>
      <c r="F25" t="s">
        <v>2189</v>
      </c>
      <c r="G25" t="s">
        <v>106</v>
      </c>
      <c r="H25" s="89">
        <v>4.8099999999999997E-2</v>
      </c>
      <c r="I25" s="89">
        <v>4.8099999999999997E-2</v>
      </c>
      <c r="J25" s="90">
        <v>110.99886000000001</v>
      </c>
      <c r="K25" s="89">
        <f t="shared" si="0"/>
        <v>1.9224558430846361E-2</v>
      </c>
      <c r="L25" s="89">
        <f>J25/'סכום נכסי הקרן'!$C$42</f>
        <v>9.2177146545784397E-4</v>
      </c>
    </row>
    <row r="26" spans="2:12">
      <c r="B26" s="88" t="s">
        <v>2192</v>
      </c>
      <c r="C26" s="88" t="s">
        <v>2197</v>
      </c>
      <c r="D26">
        <v>12</v>
      </c>
      <c r="E26" t="s">
        <v>205</v>
      </c>
      <c r="F26" t="s">
        <v>206</v>
      </c>
      <c r="G26" t="s">
        <v>106</v>
      </c>
      <c r="H26" s="89">
        <v>4.8099999999999997E-2</v>
      </c>
      <c r="I26" s="89">
        <v>4.8099999999999997E-2</v>
      </c>
      <c r="J26" s="90">
        <v>303.11478000000005</v>
      </c>
      <c r="K26" s="89">
        <f t="shared" si="0"/>
        <v>5.2498267093582227E-2</v>
      </c>
      <c r="L26" s="89">
        <f>J26/'סכום נכסי הקרן'!$C$42</f>
        <v>2.5171659867725851E-3</v>
      </c>
    </row>
    <row r="27" spans="2:12">
      <c r="B27" s="88" t="s">
        <v>2198</v>
      </c>
      <c r="C27" s="88" t="s">
        <v>2208</v>
      </c>
      <c r="D27">
        <v>10</v>
      </c>
      <c r="E27" t="s">
        <v>205</v>
      </c>
      <c r="F27" t="s">
        <v>206</v>
      </c>
      <c r="G27" t="s">
        <v>106</v>
      </c>
      <c r="H27" s="89">
        <v>4.7600000000000003E-2</v>
      </c>
      <c r="I27" s="89">
        <v>4.7600000000000003E-2</v>
      </c>
      <c r="J27" s="90">
        <f>633.00218+388.18111854</f>
        <v>1021.1832985399999</v>
      </c>
      <c r="K27" s="89">
        <f t="shared" si="0"/>
        <v>0.17686486141737537</v>
      </c>
      <c r="L27" s="89">
        <f>J27/'סכום נכסי הקרן'!$C$42</f>
        <v>8.4802458835729535E-3</v>
      </c>
    </row>
    <row r="28" spans="2:12">
      <c r="B28" s="88" t="s">
        <v>2209</v>
      </c>
      <c r="C28" s="88" t="s">
        <v>2215</v>
      </c>
      <c r="D28">
        <v>20</v>
      </c>
      <c r="E28" t="s">
        <v>205</v>
      </c>
      <c r="F28" t="s">
        <v>2189</v>
      </c>
      <c r="G28" t="s">
        <v>106</v>
      </c>
      <c r="H28" s="89">
        <v>4.9099999999999998E-2</v>
      </c>
      <c r="I28" s="89">
        <v>4.9099999999999998E-2</v>
      </c>
      <c r="J28" s="90">
        <v>372.91786999999994</v>
      </c>
      <c r="K28" s="89">
        <f t="shared" si="0"/>
        <v>6.4587882990165532E-2</v>
      </c>
      <c r="L28" s="89">
        <f>J28/'סכום נכסי הקרן'!$C$42</f>
        <v>3.0968340713167473E-3</v>
      </c>
    </row>
    <row r="29" spans="2:12">
      <c r="B29" s="88" t="s">
        <v>2198</v>
      </c>
      <c r="C29" s="88" t="s">
        <v>2204</v>
      </c>
      <c r="D29">
        <v>10</v>
      </c>
      <c r="E29" t="s">
        <v>205</v>
      </c>
      <c r="F29" t="s">
        <v>2189</v>
      </c>
      <c r="G29" t="s">
        <v>201</v>
      </c>
      <c r="H29" s="89">
        <v>0</v>
      </c>
      <c r="I29" s="89">
        <v>0</v>
      </c>
      <c r="J29" s="90">
        <v>1.059E-2</v>
      </c>
      <c r="K29" s="89">
        <f t="shared" si="0"/>
        <v>1.8341456280061161E-6</v>
      </c>
      <c r="L29" s="89">
        <f>J29/'סכום נכסי הקרן'!$C$42</f>
        <v>8.7942883550322661E-8</v>
      </c>
    </row>
    <row r="30" spans="2:12">
      <c r="B30" s="88" t="s">
        <v>2192</v>
      </c>
      <c r="C30" s="88" t="s">
        <v>2193</v>
      </c>
      <c r="D30">
        <v>12</v>
      </c>
      <c r="E30" t="s">
        <v>205</v>
      </c>
      <c r="F30" t="s">
        <v>2189</v>
      </c>
      <c r="G30" t="s">
        <v>116</v>
      </c>
      <c r="H30" s="89">
        <v>0</v>
      </c>
      <c r="I30" s="89">
        <v>0</v>
      </c>
      <c r="J30" s="90">
        <v>5.6100000000000004E-3</v>
      </c>
      <c r="K30" s="89">
        <f t="shared" si="0"/>
        <v>9.7162955364629958E-7</v>
      </c>
      <c r="L30" s="89">
        <f>J30/'סכום נכסי הקרן'!$C$42</f>
        <v>4.6587306583315404E-8</v>
      </c>
    </row>
    <row r="31" spans="2:12">
      <c r="B31" s="88" t="s">
        <v>2198</v>
      </c>
      <c r="C31" s="88" t="s">
        <v>2200</v>
      </c>
      <c r="D31">
        <v>10</v>
      </c>
      <c r="E31" t="s">
        <v>205</v>
      </c>
      <c r="F31" t="s">
        <v>206</v>
      </c>
      <c r="G31" t="s">
        <v>116</v>
      </c>
      <c r="H31" s="89">
        <v>0</v>
      </c>
      <c r="I31" s="89">
        <v>0</v>
      </c>
      <c r="J31" s="90">
        <f>0.462+0.16093598</f>
        <v>0.62293598000000006</v>
      </c>
      <c r="K31" s="89">
        <f t="shared" si="0"/>
        <v>1.0789001928656331E-4</v>
      </c>
      <c r="L31" s="89">
        <f>J31/'סכום נכסי הקרן'!$C$42</f>
        <v>5.1730676438570467E-6</v>
      </c>
    </row>
    <row r="32" spans="2:12">
      <c r="B32" s="88" t="s">
        <v>2209</v>
      </c>
      <c r="C32" s="88" t="s">
        <v>2211</v>
      </c>
      <c r="D32">
        <v>20</v>
      </c>
      <c r="E32" t="s">
        <v>205</v>
      </c>
      <c r="F32" t="s">
        <v>2189</v>
      </c>
      <c r="G32" t="s">
        <v>116</v>
      </c>
      <c r="H32" s="89">
        <v>0</v>
      </c>
      <c r="I32" s="89">
        <v>0</v>
      </c>
      <c r="J32" s="90">
        <v>8.184000000000001E-2</v>
      </c>
      <c r="K32" s="89">
        <f t="shared" si="0"/>
        <v>1.4174360547310722E-5</v>
      </c>
      <c r="L32" s="89">
        <f>J32/'סכום נכסי הקרן'!$C$42</f>
        <v>6.7962659015660117E-7</v>
      </c>
    </row>
    <row r="33" spans="2:12">
      <c r="B33" s="88" t="s">
        <v>2192</v>
      </c>
      <c r="C33" s="88" t="s">
        <v>2196</v>
      </c>
      <c r="D33">
        <v>12</v>
      </c>
      <c r="E33" t="s">
        <v>205</v>
      </c>
      <c r="F33" t="s">
        <v>2189</v>
      </c>
      <c r="G33" t="s">
        <v>199</v>
      </c>
      <c r="H33" s="89">
        <v>0</v>
      </c>
      <c r="I33" s="89">
        <v>0</v>
      </c>
      <c r="J33" s="90">
        <v>2.4E-2</v>
      </c>
      <c r="K33" s="89">
        <f t="shared" si="0"/>
        <v>4.156703972818393E-6</v>
      </c>
      <c r="L33" s="89">
        <f>J33/'סכום נכסי הקרן'!$C$42</f>
        <v>1.993039853831675E-7</v>
      </c>
    </row>
    <row r="34" spans="2:12">
      <c r="B34" s="88" t="s">
        <v>2198</v>
      </c>
      <c r="C34" s="88" t="s">
        <v>2205</v>
      </c>
      <c r="D34">
        <v>10</v>
      </c>
      <c r="E34" t="s">
        <v>205</v>
      </c>
      <c r="F34" t="s">
        <v>2189</v>
      </c>
      <c r="G34" t="s">
        <v>199</v>
      </c>
      <c r="H34" s="89">
        <v>0</v>
      </c>
      <c r="I34" s="89">
        <v>0</v>
      </c>
      <c r="J34" s="90">
        <v>2.3992399999999998</v>
      </c>
      <c r="K34" s="89">
        <f t="shared" si="0"/>
        <v>4.1553876832270002E-4</v>
      </c>
      <c r="L34" s="89">
        <f>J34/'סכום נכסי הקרן'!$C$42</f>
        <v>1.9924087245446281E-5</v>
      </c>
    </row>
    <row r="35" spans="2:12">
      <c r="B35" s="88" t="s">
        <v>2209</v>
      </c>
      <c r="C35" s="88" t="s">
        <v>2214</v>
      </c>
      <c r="D35">
        <v>20</v>
      </c>
      <c r="E35" t="s">
        <v>205</v>
      </c>
      <c r="F35" t="s">
        <v>2189</v>
      </c>
      <c r="G35" t="s">
        <v>199</v>
      </c>
      <c r="H35" s="89">
        <v>0</v>
      </c>
      <c r="I35" s="89">
        <v>0</v>
      </c>
      <c r="J35" s="90">
        <v>1.0000000000000001E-5</v>
      </c>
      <c r="K35" s="89">
        <f t="shared" si="0"/>
        <v>1.7319599886743306E-9</v>
      </c>
      <c r="L35" s="89">
        <f>J35/'סכום נכסי הקרן'!$C$42</f>
        <v>8.3043327242986457E-11</v>
      </c>
    </row>
    <row r="36" spans="2:12">
      <c r="B36" s="88" t="s">
        <v>2198</v>
      </c>
      <c r="C36" s="88" t="s">
        <v>2206</v>
      </c>
      <c r="D36">
        <v>10</v>
      </c>
      <c r="E36" t="s">
        <v>205</v>
      </c>
      <c r="F36" t="s">
        <v>2189</v>
      </c>
      <c r="G36" t="s">
        <v>202</v>
      </c>
      <c r="H36" s="89">
        <v>0</v>
      </c>
      <c r="I36" s="89">
        <v>0</v>
      </c>
      <c r="J36" s="90">
        <v>3.74946</v>
      </c>
      <c r="K36" s="89">
        <f t="shared" si="0"/>
        <v>6.4939146991348554E-4</v>
      </c>
      <c r="L36" s="89">
        <f>J36/'סכום נכסי הקרן'!$C$42</f>
        <v>3.1136763376448799E-5</v>
      </c>
    </row>
    <row r="37" spans="2:12">
      <c r="B37" s="88" t="s">
        <v>2198</v>
      </c>
      <c r="C37" s="88" t="s">
        <v>2207</v>
      </c>
      <c r="D37">
        <v>10</v>
      </c>
      <c r="E37" t="s">
        <v>205</v>
      </c>
      <c r="F37" t="s">
        <v>2189</v>
      </c>
      <c r="G37" t="s">
        <v>200</v>
      </c>
      <c r="H37" s="89">
        <v>0</v>
      </c>
      <c r="I37" s="89">
        <v>0</v>
      </c>
      <c r="J37" s="90">
        <v>9.9610000000000004E-2</v>
      </c>
      <c r="K37" s="89">
        <f t="shared" si="0"/>
        <v>1.7252053447185005E-5</v>
      </c>
      <c r="L37" s="89">
        <f>J37/'סכום נכסי הקרן'!$C$42</f>
        <v>8.2719458266738809E-7</v>
      </c>
    </row>
    <row r="38" spans="2:12">
      <c r="B38" s="88" t="s">
        <v>2187</v>
      </c>
      <c r="C38" s="88" t="s">
        <v>2190</v>
      </c>
      <c r="D38">
        <v>11</v>
      </c>
      <c r="E38" t="s">
        <v>205</v>
      </c>
      <c r="F38" t="s">
        <v>2189</v>
      </c>
      <c r="G38" t="s">
        <v>113</v>
      </c>
      <c r="H38" s="89">
        <v>0</v>
      </c>
      <c r="I38" s="89">
        <v>0</v>
      </c>
      <c r="J38" s="90">
        <v>3.8999999999999999E-4</v>
      </c>
      <c r="K38" s="89">
        <f t="shared" si="0"/>
        <v>6.754643955829889E-8</v>
      </c>
      <c r="L38" s="89">
        <f>J38/'סכום נכסי הקרן'!$C$42</f>
        <v>3.2386897624764715E-9</v>
      </c>
    </row>
    <row r="39" spans="2:12">
      <c r="B39" s="88" t="s">
        <v>2192</v>
      </c>
      <c r="C39" s="88" t="s">
        <v>2195</v>
      </c>
      <c r="D39">
        <v>12</v>
      </c>
      <c r="E39" t="s">
        <v>205</v>
      </c>
      <c r="F39" t="s">
        <v>206</v>
      </c>
      <c r="G39" t="s">
        <v>113</v>
      </c>
      <c r="H39" s="89">
        <v>4.6870000000000002E-2</v>
      </c>
      <c r="I39" s="89">
        <v>4.6870000000000002E-2</v>
      </c>
      <c r="J39" s="90">
        <v>26.60078</v>
      </c>
      <c r="K39" s="89">
        <f t="shared" si="0"/>
        <v>4.6071486627528354E-3</v>
      </c>
      <c r="L39" s="89">
        <f>J39/'סכום נכסי הקרן'!$C$42</f>
        <v>2.2090172784586891E-4</v>
      </c>
    </row>
    <row r="40" spans="2:12">
      <c r="B40" s="88" t="s">
        <v>2198</v>
      </c>
      <c r="C40" s="88" t="s">
        <v>2203</v>
      </c>
      <c r="D40">
        <v>10</v>
      </c>
      <c r="E40" t="s">
        <v>205</v>
      </c>
      <c r="F40" t="s">
        <v>206</v>
      </c>
      <c r="G40" t="s">
        <v>113</v>
      </c>
      <c r="H40" s="89">
        <v>4.632E-2</v>
      </c>
      <c r="I40" s="89">
        <v>4.632E-2</v>
      </c>
      <c r="J40" s="90">
        <f>25.18844+4.444838695</f>
        <v>29.633278695000001</v>
      </c>
      <c r="K40" s="89">
        <f t="shared" si="0"/>
        <v>5.1323653032975484E-3</v>
      </c>
      <c r="L40" s="89">
        <f>J40/'סכום נכסי הקרן'!$C$42</f>
        <v>2.4608460599515037E-4</v>
      </c>
    </row>
    <row r="41" spans="2:12">
      <c r="B41" s="88" t="s">
        <v>2209</v>
      </c>
      <c r="C41" s="88" t="s">
        <v>2213</v>
      </c>
      <c r="D41">
        <v>20</v>
      </c>
      <c r="E41" t="s">
        <v>205</v>
      </c>
      <c r="F41" t="s">
        <v>2189</v>
      </c>
      <c r="G41" t="s">
        <v>113</v>
      </c>
      <c r="H41" s="89">
        <v>4.4900000000000002E-2</v>
      </c>
      <c r="I41" s="89">
        <v>4.4900000000000002E-2</v>
      </c>
      <c r="J41" s="90">
        <v>3.6900000000000001E-3</v>
      </c>
      <c r="K41" s="89">
        <f t="shared" si="0"/>
        <v>6.3909323582082794E-7</v>
      </c>
      <c r="L41" s="89">
        <f>J41/'סכום נכסי הקרן'!$C$42</f>
        <v>3.0642987752662E-8</v>
      </c>
    </row>
    <row r="42" spans="2:12">
      <c r="B42" s="88" t="s">
        <v>2198</v>
      </c>
      <c r="C42" s="88" t="s">
        <v>2201</v>
      </c>
      <c r="D42">
        <v>10</v>
      </c>
      <c r="E42" t="s">
        <v>205</v>
      </c>
      <c r="F42" t="s">
        <v>2189</v>
      </c>
      <c r="G42" t="s">
        <v>198</v>
      </c>
      <c r="H42" s="89">
        <v>0</v>
      </c>
      <c r="I42" s="89">
        <v>0</v>
      </c>
      <c r="J42" s="90">
        <v>0.1187</v>
      </c>
      <c r="K42" s="89">
        <f t="shared" si="0"/>
        <v>2.0558365065564305E-5</v>
      </c>
      <c r="L42" s="89">
        <f>J42/'סכום נכסי הקרן'!$C$42</f>
        <v>9.857242943742492E-7</v>
      </c>
    </row>
    <row r="43" spans="2:12">
      <c r="B43" s="79" t="s">
        <v>211</v>
      </c>
      <c r="D43" s="16"/>
      <c r="I43" s="80">
        <v>0</v>
      </c>
      <c r="J43" s="81">
        <v>0</v>
      </c>
      <c r="K43" s="80">
        <f t="shared" si="0"/>
        <v>0</v>
      </c>
      <c r="L43" s="80">
        <f>J43/'סכום נכסי הקרן'!$C$42</f>
        <v>0</v>
      </c>
    </row>
    <row r="44" spans="2:12">
      <c r="B44" t="s">
        <v>208</v>
      </c>
      <c r="C44" t="s">
        <v>208</v>
      </c>
      <c r="D44"/>
      <c r="E44" t="s">
        <v>208</v>
      </c>
      <c r="F44"/>
      <c r="G44" t="s">
        <v>208</v>
      </c>
      <c r="H44" s="78">
        <v>0</v>
      </c>
      <c r="I44" s="78">
        <v>0</v>
      </c>
      <c r="J44" s="77">
        <v>0</v>
      </c>
      <c r="K44" s="78">
        <f t="shared" si="0"/>
        <v>0</v>
      </c>
      <c r="L44" s="78">
        <f>J44/'סכום נכסי הקרן'!$C$42</f>
        <v>0</v>
      </c>
    </row>
    <row r="45" spans="2:12">
      <c r="B45" s="79" t="s">
        <v>212</v>
      </c>
      <c r="D45" s="16"/>
      <c r="I45" s="80">
        <v>0</v>
      </c>
      <c r="J45" s="81">
        <v>0</v>
      </c>
      <c r="K45" s="80">
        <f t="shared" si="0"/>
        <v>0</v>
      </c>
      <c r="L45" s="80">
        <f>J45/'סכום נכסי הקרן'!$C$42</f>
        <v>0</v>
      </c>
    </row>
    <row r="46" spans="2:12">
      <c r="B46" t="s">
        <v>208</v>
      </c>
      <c r="C46" t="s">
        <v>208</v>
      </c>
      <c r="D46" s="16"/>
      <c r="E46" t="s">
        <v>208</v>
      </c>
      <c r="G46" t="s">
        <v>208</v>
      </c>
      <c r="H46" s="78">
        <v>0</v>
      </c>
      <c r="I46" s="78">
        <v>0</v>
      </c>
      <c r="J46" s="77">
        <v>0</v>
      </c>
      <c r="K46" s="78">
        <f t="shared" si="0"/>
        <v>0</v>
      </c>
      <c r="L46" s="78">
        <f>J46/'סכום נכסי הקרן'!$C$42</f>
        <v>0</v>
      </c>
    </row>
    <row r="47" spans="2:12">
      <c r="B47" s="79" t="s">
        <v>213</v>
      </c>
      <c r="D47" s="16"/>
      <c r="I47" s="80">
        <v>0</v>
      </c>
      <c r="J47" s="81">
        <v>0</v>
      </c>
      <c r="K47" s="80">
        <f t="shared" si="0"/>
        <v>0</v>
      </c>
      <c r="L47" s="80">
        <f>J47/'סכום נכסי הקרן'!$C$42</f>
        <v>0</v>
      </c>
    </row>
    <row r="48" spans="2:12">
      <c r="B48" t="s">
        <v>208</v>
      </c>
      <c r="C48" t="s">
        <v>208</v>
      </c>
      <c r="D48" s="16"/>
      <c r="E48" t="s">
        <v>208</v>
      </c>
      <c r="G48" t="s">
        <v>208</v>
      </c>
      <c r="H48" s="78">
        <v>0</v>
      </c>
      <c r="I48" s="78">
        <v>0</v>
      </c>
      <c r="J48" s="77">
        <v>0</v>
      </c>
      <c r="K48" s="78">
        <f t="shared" si="0"/>
        <v>0</v>
      </c>
      <c r="L48" s="78">
        <f>J48/'סכום נכסי הקרן'!$C$42</f>
        <v>0</v>
      </c>
    </row>
    <row r="49" spans="2:12">
      <c r="B49" s="79" t="s">
        <v>214</v>
      </c>
      <c r="D49" s="16"/>
      <c r="I49" s="80">
        <v>0</v>
      </c>
      <c r="J49" s="81">
        <v>0</v>
      </c>
      <c r="K49" s="80">
        <f t="shared" si="0"/>
        <v>0</v>
      </c>
      <c r="L49" s="80">
        <f>J49/'סכום נכסי הקרן'!$C$42</f>
        <v>0</v>
      </c>
    </row>
    <row r="50" spans="2:12">
      <c r="B50" t="s">
        <v>208</v>
      </c>
      <c r="C50" t="s">
        <v>208</v>
      </c>
      <c r="D50" s="16"/>
      <c r="E50" t="s">
        <v>208</v>
      </c>
      <c r="G50" t="s">
        <v>208</v>
      </c>
      <c r="H50" s="78">
        <v>0</v>
      </c>
      <c r="I50" s="78">
        <v>0</v>
      </c>
      <c r="J50" s="77">
        <v>0</v>
      </c>
      <c r="K50" s="78">
        <f t="shared" si="0"/>
        <v>0</v>
      </c>
      <c r="L50" s="78">
        <f>J50/'סכום נכסי הקרן'!$C$42</f>
        <v>0</v>
      </c>
    </row>
    <row r="51" spans="2:12">
      <c r="B51" s="79" t="s">
        <v>215</v>
      </c>
      <c r="D51" s="16"/>
      <c r="I51" s="80">
        <v>0</v>
      </c>
      <c r="J51" s="81">
        <v>0</v>
      </c>
      <c r="K51" s="80">
        <f t="shared" si="0"/>
        <v>0</v>
      </c>
      <c r="L51" s="80">
        <f>J51/'סכום נכסי הקרן'!$C$42</f>
        <v>0</v>
      </c>
    </row>
    <row r="52" spans="2:12">
      <c r="B52" t="s">
        <v>208</v>
      </c>
      <c r="C52" t="s">
        <v>208</v>
      </c>
      <c r="D52"/>
      <c r="E52" t="s">
        <v>208</v>
      </c>
      <c r="F52"/>
      <c r="G52" t="s">
        <v>208</v>
      </c>
      <c r="H52" s="78">
        <v>0</v>
      </c>
      <c r="I52" s="78">
        <v>0</v>
      </c>
      <c r="J52" s="77">
        <v>0</v>
      </c>
      <c r="K52" s="78">
        <f t="shared" si="0"/>
        <v>0</v>
      </c>
      <c r="L52" s="78">
        <f>J52/'סכום נכסי הקרן'!$C$42</f>
        <v>0</v>
      </c>
    </row>
    <row r="53" spans="2:12">
      <c r="B53" s="79" t="s">
        <v>216</v>
      </c>
      <c r="D53" s="16"/>
      <c r="I53" s="80">
        <v>0</v>
      </c>
      <c r="J53" s="81">
        <f>J54+J58</f>
        <v>134.68186</v>
      </c>
      <c r="K53" s="80">
        <f t="shared" si="0"/>
        <v>2.3326359272023776E-2</v>
      </c>
      <c r="L53" s="80">
        <f>J53/'סכום נכסי הקרן'!$C$42</f>
        <v>1.1184429773674087E-3</v>
      </c>
    </row>
    <row r="54" spans="2:12">
      <c r="B54" s="79" t="s">
        <v>217</v>
      </c>
      <c r="D54" s="16"/>
      <c r="I54" s="80">
        <v>0</v>
      </c>
      <c r="J54" s="81">
        <f>SUM(J55:J57)</f>
        <v>134.68186</v>
      </c>
      <c r="K54" s="80">
        <f t="shared" si="0"/>
        <v>2.3326359272023776E-2</v>
      </c>
      <c r="L54" s="80">
        <f>J54/'סכום נכסי הקרן'!$C$42</f>
        <v>1.1184429773674087E-3</v>
      </c>
    </row>
    <row r="55" spans="2:12">
      <c r="B55" s="88" t="s">
        <v>2220</v>
      </c>
      <c r="C55" s="88" t="s">
        <v>2221</v>
      </c>
      <c r="D55">
        <v>85</v>
      </c>
      <c r="E55" t="s">
        <v>906</v>
      </c>
      <c r="F55" t="s">
        <v>210</v>
      </c>
      <c r="G55" t="s">
        <v>110</v>
      </c>
      <c r="H55" s="89">
        <v>5.6300000000000003E-2</v>
      </c>
      <c r="I55" s="89">
        <v>5.6300000000000003E-2</v>
      </c>
      <c r="J55" s="90">
        <v>19.050919999999998</v>
      </c>
      <c r="K55" s="89">
        <f t="shared" si="0"/>
        <v>3.2995431187435574E-3</v>
      </c>
      <c r="L55" s="89">
        <f>J55/'סכום נכסי הקרן'!$C$42</f>
        <v>1.5820517838399553E-4</v>
      </c>
    </row>
    <row r="56" spans="2:12">
      <c r="B56" s="88" t="s">
        <v>2220</v>
      </c>
      <c r="C56" s="88" t="s">
        <v>2223</v>
      </c>
      <c r="D56">
        <v>85</v>
      </c>
      <c r="E56" t="s">
        <v>906</v>
      </c>
      <c r="F56" t="s">
        <v>210</v>
      </c>
      <c r="G56" t="s">
        <v>106</v>
      </c>
      <c r="H56" s="89">
        <v>5.2299999999999999E-2</v>
      </c>
      <c r="I56" s="89">
        <v>5.2299999999999999E-2</v>
      </c>
      <c r="J56" s="90">
        <v>110.00747</v>
      </c>
      <c r="K56" s="89">
        <f t="shared" si="0"/>
        <v>1.9052853649529175E-2</v>
      </c>
      <c r="L56" s="89">
        <f>J56/'סכום נכסי הקרן'!$C$42</f>
        <v>9.1353863303830145E-4</v>
      </c>
    </row>
    <row r="57" spans="2:12">
      <c r="B57" s="88" t="s">
        <v>2220</v>
      </c>
      <c r="C57" s="88" t="s">
        <v>2222</v>
      </c>
      <c r="D57">
        <v>85</v>
      </c>
      <c r="E57" t="s">
        <v>906</v>
      </c>
      <c r="F57" t="s">
        <v>210</v>
      </c>
      <c r="G57" t="s">
        <v>199</v>
      </c>
      <c r="H57" s="89">
        <v>0</v>
      </c>
      <c r="I57" s="89">
        <v>0</v>
      </c>
      <c r="J57" s="90">
        <v>5.6234700000000002</v>
      </c>
      <c r="K57" s="89">
        <f t="shared" si="0"/>
        <v>9.7396250375104379E-4</v>
      </c>
      <c r="L57" s="89">
        <f>J57/'סכום נכסי הקרן'!$C$42</f>
        <v>4.6699165945111705E-5</v>
      </c>
    </row>
    <row r="58" spans="2:12">
      <c r="B58" s="79" t="s">
        <v>215</v>
      </c>
      <c r="D58" s="16"/>
      <c r="I58" s="80">
        <v>0</v>
      </c>
      <c r="J58" s="81">
        <v>0</v>
      </c>
      <c r="K58" s="80">
        <f t="shared" si="0"/>
        <v>0</v>
      </c>
      <c r="L58" s="80">
        <f>J58/'סכום נכסי הקרן'!$C$42</f>
        <v>0</v>
      </c>
    </row>
    <row r="59" spans="2:12">
      <c r="B59" t="s">
        <v>208</v>
      </c>
      <c r="C59" t="s">
        <v>208</v>
      </c>
      <c r="D59" s="16"/>
      <c r="E59" t="s">
        <v>208</v>
      </c>
      <c r="G59" t="s">
        <v>208</v>
      </c>
      <c r="H59" s="78">
        <v>0</v>
      </c>
      <c r="I59" s="78">
        <v>0</v>
      </c>
      <c r="J59" s="77">
        <v>0</v>
      </c>
      <c r="K59" s="78">
        <f t="shared" si="0"/>
        <v>0</v>
      </c>
      <c r="L59" s="78">
        <f>J59/'סכום נכסי הקרן'!$C$42</f>
        <v>0</v>
      </c>
    </row>
    <row r="60" spans="2:12">
      <c r="B60" t="s">
        <v>218</v>
      </c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5">
      <c r="D497" s="16"/>
    </row>
    <row r="498" spans="4:5">
      <c r="D498" s="16"/>
    </row>
    <row r="499" spans="4:5">
      <c r="D499" s="16"/>
    </row>
    <row r="500" spans="4:5">
      <c r="D500" s="16"/>
    </row>
    <row r="501" spans="4:5">
      <c r="D501" s="16"/>
    </row>
    <row r="502" spans="4:5">
      <c r="E502" s="15"/>
    </row>
  </sheetData>
  <sortState xmlns:xlrd2="http://schemas.microsoft.com/office/spreadsheetml/2017/richdata2" ref="B19:AM42">
    <sortCondition ref="G19:G42"/>
    <sortCondition ref="B19:B42"/>
  </sortState>
  <mergeCells count="1">
    <mergeCell ref="B7:L7"/>
  </mergeCells>
  <dataValidations count="1">
    <dataValidation allowBlank="1" showInputMessage="1" showErrorMessage="1" sqref="E11 C1:C4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0"/>
  <sheetViews>
    <sheetView rightToLeft="1" workbookViewId="0">
      <selection activeCell="N15" sqref="N15:N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45197</v>
      </c>
    </row>
    <row r="2" spans="2:49" s="1" customFormat="1">
      <c r="B2" s="2" t="s">
        <v>1</v>
      </c>
      <c r="C2" s="12" t="s">
        <v>2161</v>
      </c>
    </row>
    <row r="3" spans="2:49" s="1" customFormat="1">
      <c r="B3" s="2" t="s">
        <v>2</v>
      </c>
      <c r="C3" s="26" t="s">
        <v>2162</v>
      </c>
    </row>
    <row r="4" spans="2:49" s="1" customFormat="1">
      <c r="B4" s="2" t="s">
        <v>3</v>
      </c>
      <c r="C4" s="83" t="s">
        <v>196</v>
      </c>
    </row>
    <row r="6" spans="2:49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49" ht="26.25" customHeight="1">
      <c r="B7" s="115" t="s">
        <v>143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57</v>
      </c>
      <c r="K8" s="36" t="s">
        <v>182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117</v>
      </c>
      <c r="C11" s="7"/>
      <c r="D11" s="7"/>
      <c r="E11" s="7"/>
      <c r="F11" s="7"/>
      <c r="G11" s="75"/>
      <c r="H11" s="7"/>
      <c r="I11" s="75">
        <f>I12+I371</f>
        <v>-586.67523218527026</v>
      </c>
      <c r="J11" s="76">
        <f>I11/$I$11</f>
        <v>1</v>
      </c>
      <c r="K11" s="76">
        <f>I11/'סכום נכסי הקרן'!$C$42</f>
        <v>-4.8719463291716459E-3</v>
      </c>
      <c r="N11" s="81"/>
      <c r="O11" s="81"/>
      <c r="P11" s="81"/>
      <c r="AW11" s="16"/>
    </row>
    <row r="12" spans="2:49">
      <c r="B12" s="79" t="s">
        <v>2227</v>
      </c>
      <c r="C12" s="16"/>
      <c r="D12" s="16"/>
      <c r="G12" s="81"/>
      <c r="I12" s="81">
        <f>I13+I23+I288+I365+I369</f>
        <v>-602.11845402827021</v>
      </c>
      <c r="J12" s="80">
        <f t="shared" ref="J12:J75" si="0">I12/$I$11</f>
        <v>1.0263232892676863</v>
      </c>
      <c r="K12" s="80">
        <f>I12/'סכום נכסי הקרן'!$C$42</f>
        <v>-5.0001919816910741E-3</v>
      </c>
    </row>
    <row r="13" spans="2:49">
      <c r="B13" s="79" t="s">
        <v>1924</v>
      </c>
      <c r="C13" s="16"/>
      <c r="D13" s="16"/>
      <c r="G13" s="81"/>
      <c r="I13" s="81">
        <v>2.6903289400000001</v>
      </c>
      <c r="J13" s="80">
        <f t="shared" si="0"/>
        <v>-4.5857210129341243E-3</v>
      </c>
      <c r="K13" s="80">
        <f>I13/'סכום נכסי הקרן'!$C$42</f>
        <v>2.2341386655569689E-5</v>
      </c>
    </row>
    <row r="14" spans="2:49">
      <c r="B14" t="s">
        <v>2228</v>
      </c>
      <c r="C14" t="s">
        <v>2229</v>
      </c>
      <c r="D14" t="s">
        <v>2224</v>
      </c>
      <c r="E14" t="s">
        <v>102</v>
      </c>
      <c r="F14" s="86">
        <v>44952</v>
      </c>
      <c r="G14" s="77">
        <v>7660.7514970000011</v>
      </c>
      <c r="H14" s="77">
        <v>-35.108198000000002</v>
      </c>
      <c r="I14" s="77">
        <v>-2.6895518360000001</v>
      </c>
      <c r="J14" s="78">
        <f t="shared" si="0"/>
        <v>4.5843964231826436E-3</v>
      </c>
      <c r="K14" s="78">
        <f>I14/'סכום נכסי הקרן'!$C$42</f>
        <v>-2.2334933325392303E-5</v>
      </c>
    </row>
    <row r="15" spans="2:49">
      <c r="B15" t="s">
        <v>2230</v>
      </c>
      <c r="C15" t="s">
        <v>2231</v>
      </c>
      <c r="D15" t="s">
        <v>2224</v>
      </c>
      <c r="E15" t="s">
        <v>102</v>
      </c>
      <c r="F15" s="86">
        <v>44952</v>
      </c>
      <c r="G15" s="77">
        <v>12750.386793</v>
      </c>
      <c r="H15" s="77">
        <v>-6.1429830000000001</v>
      </c>
      <c r="I15" s="77">
        <v>-0.78325405400000003</v>
      </c>
      <c r="J15" s="78">
        <f t="shared" si="0"/>
        <v>1.3350726450177648E-3</v>
      </c>
      <c r="K15" s="78">
        <f>I15/'סכום נכסי הקרן'!$C$42</f>
        <v>-6.5044022720717781E-6</v>
      </c>
    </row>
    <row r="16" spans="2:49">
      <c r="B16" t="s">
        <v>2232</v>
      </c>
      <c r="C16" t="s">
        <v>2233</v>
      </c>
      <c r="D16" t="s">
        <v>2224</v>
      </c>
      <c r="E16" t="s">
        <v>102</v>
      </c>
      <c r="F16" s="86">
        <v>44882</v>
      </c>
      <c r="G16" s="77">
        <v>3446.5383160000001</v>
      </c>
      <c r="H16" s="77">
        <v>1.6043970000000001</v>
      </c>
      <c r="I16" s="77">
        <v>5.5296172999999997E-2</v>
      </c>
      <c r="J16" s="78">
        <f t="shared" si="0"/>
        <v>-9.4253464210566221E-5</v>
      </c>
      <c r="K16" s="78">
        <f>I16/'סכום נכסי הקרן'!$C$42</f>
        <v>4.5919781897237917E-7</v>
      </c>
    </row>
    <row r="17" spans="2:11">
      <c r="B17" t="s">
        <v>2232</v>
      </c>
      <c r="C17" t="s">
        <v>2234</v>
      </c>
      <c r="D17" t="s">
        <v>2224</v>
      </c>
      <c r="E17" t="s">
        <v>102</v>
      </c>
      <c r="F17" s="86">
        <v>44965</v>
      </c>
      <c r="G17" s="77">
        <v>3583.095984</v>
      </c>
      <c r="H17" s="77">
        <v>2.1593149999999999</v>
      </c>
      <c r="I17" s="77">
        <v>7.7370330999999987E-2</v>
      </c>
      <c r="J17" s="78">
        <f t="shared" si="0"/>
        <v>-1.3187932054299962E-4</v>
      </c>
      <c r="K17" s="78">
        <f>I17/'סכום נכסי הקרן'!$C$42</f>
        <v>6.4250897161311784E-7</v>
      </c>
    </row>
    <row r="18" spans="2:11">
      <c r="B18" t="s">
        <v>2235</v>
      </c>
      <c r="C18" t="s">
        <v>2236</v>
      </c>
      <c r="D18" t="s">
        <v>2224</v>
      </c>
      <c r="E18" t="s">
        <v>102</v>
      </c>
      <c r="F18" s="86">
        <v>44965</v>
      </c>
      <c r="G18" s="77">
        <v>3064.2401399999999</v>
      </c>
      <c r="H18" s="77">
        <v>19.176314000000001</v>
      </c>
      <c r="I18" s="77">
        <v>0.58760830600000002</v>
      </c>
      <c r="J18" s="78">
        <f t="shared" si="0"/>
        <v>-1.0015904435086754E-3</v>
      </c>
      <c r="K18" s="78">
        <f>I18/'סכום נכסי הקרן'!$C$42</f>
        <v>4.8796948845854926E-6</v>
      </c>
    </row>
    <row r="19" spans="2:11">
      <c r="B19" t="s">
        <v>2235</v>
      </c>
      <c r="C19" t="s">
        <v>2237</v>
      </c>
      <c r="D19" t="s">
        <v>2224</v>
      </c>
      <c r="E19" t="s">
        <v>102</v>
      </c>
      <c r="F19" s="86">
        <v>44952</v>
      </c>
      <c r="G19" s="77">
        <v>8822.2183980000009</v>
      </c>
      <c r="H19" s="77">
        <v>31.616206999999999</v>
      </c>
      <c r="I19" s="77">
        <v>2.7892507900000001</v>
      </c>
      <c r="J19" s="78">
        <f t="shared" si="0"/>
        <v>-4.7543353408844146E-3</v>
      </c>
      <c r="K19" s="78">
        <f>I19/'סכום נכסי הקרן'!$C$42</f>
        <v>2.3162866611672851E-5</v>
      </c>
    </row>
    <row r="20" spans="2:11">
      <c r="B20" t="s">
        <v>2238</v>
      </c>
      <c r="C20" t="s">
        <v>2239</v>
      </c>
      <c r="D20" t="s">
        <v>2224</v>
      </c>
      <c r="E20" t="s">
        <v>102</v>
      </c>
      <c r="F20" s="86">
        <v>45091</v>
      </c>
      <c r="G20" s="77">
        <v>7507.1114300000008</v>
      </c>
      <c r="H20" s="77">
        <v>14.644228</v>
      </c>
      <c r="I20" s="77">
        <v>1.0993585260000001</v>
      </c>
      <c r="J20" s="78">
        <f t="shared" si="0"/>
        <v>-1.8738792191807169E-3</v>
      </c>
      <c r="K20" s="78">
        <f>I20/'סכום נכסי הקרן'!$C$42</f>
        <v>9.1294389831985232E-6</v>
      </c>
    </row>
    <row r="21" spans="2:11">
      <c r="B21" t="s">
        <v>2240</v>
      </c>
      <c r="C21" t="s">
        <v>2241</v>
      </c>
      <c r="D21" t="s">
        <v>2224</v>
      </c>
      <c r="E21" t="s">
        <v>102</v>
      </c>
      <c r="F21" s="86">
        <v>44917</v>
      </c>
      <c r="G21" s="77">
        <v>12136.547742999999</v>
      </c>
      <c r="H21" s="77">
        <v>4.2166980000000001</v>
      </c>
      <c r="I21" s="77">
        <v>0.51176162199999997</v>
      </c>
      <c r="J21" s="78">
        <f t="shared" si="0"/>
        <v>-8.7230821061555779E-4</v>
      </c>
      <c r="K21" s="78">
        <f>I21/'סכום נכסי הקרן'!$C$42</f>
        <v>4.2498387846147533E-6</v>
      </c>
    </row>
    <row r="22" spans="2:11">
      <c r="B22" t="s">
        <v>2240</v>
      </c>
      <c r="C22" t="s">
        <v>2242</v>
      </c>
      <c r="D22" t="s">
        <v>2224</v>
      </c>
      <c r="E22" t="s">
        <v>102</v>
      </c>
      <c r="F22" s="86">
        <v>45043</v>
      </c>
      <c r="G22" s="77">
        <v>10002.09756</v>
      </c>
      <c r="H22" s="77">
        <v>10.422705000000001</v>
      </c>
      <c r="I22" s="77">
        <v>1.0424890820000001</v>
      </c>
      <c r="J22" s="78">
        <f t="shared" si="0"/>
        <v>-1.7769440821916022E-3</v>
      </c>
      <c r="K22" s="78">
        <f>I22/'סכום נכסי הקרן'!$C$42</f>
        <v>8.6571761983766545E-6</v>
      </c>
    </row>
    <row r="23" spans="2:11" s="92" customFormat="1">
      <c r="B23" s="93" t="s">
        <v>2886</v>
      </c>
      <c r="C23" s="93"/>
      <c r="D23" s="93"/>
      <c r="E23" s="93"/>
      <c r="F23" s="94"/>
      <c r="G23" s="95"/>
      <c r="H23" s="95"/>
      <c r="I23" s="95">
        <f>SUM(I24:I287)</f>
        <v>-741.02063914927021</v>
      </c>
      <c r="J23" s="96">
        <f t="shared" si="0"/>
        <v>1.263084920747529</v>
      </c>
      <c r="K23" s="96">
        <f>I23/'סכום נכסי הקרן'!$C$42</f>
        <v>-6.1536819430679825E-3</v>
      </c>
    </row>
    <row r="24" spans="2:11">
      <c r="B24" t="s">
        <v>2243</v>
      </c>
      <c r="C24" t="s">
        <v>2244</v>
      </c>
      <c r="D24" t="s">
        <v>2224</v>
      </c>
      <c r="E24" t="s">
        <v>106</v>
      </c>
      <c r="F24" s="86">
        <v>44951</v>
      </c>
      <c r="G24" s="77">
        <v>11387.93915</v>
      </c>
      <c r="H24" s="77">
        <v>-16.205981999999999</v>
      </c>
      <c r="I24" s="77">
        <v>-1.8455273540000001</v>
      </c>
      <c r="J24" s="78">
        <f t="shared" si="0"/>
        <v>3.1457393337122985E-3</v>
      </c>
      <c r="K24" s="78">
        <f>I24/'סכום נכסי הקרן'!$C$42</f>
        <v>-1.532587319941049E-5</v>
      </c>
    </row>
    <row r="25" spans="2:11">
      <c r="B25" t="s">
        <v>2243</v>
      </c>
      <c r="C25" t="s">
        <v>2245</v>
      </c>
      <c r="D25" t="s">
        <v>2224</v>
      </c>
      <c r="E25" t="s">
        <v>106</v>
      </c>
      <c r="F25" s="86">
        <v>44951</v>
      </c>
      <c r="G25" s="77">
        <v>3928.2087000000001</v>
      </c>
      <c r="H25" s="77">
        <v>-16.205981999999999</v>
      </c>
      <c r="I25" s="77">
        <v>-0.63660479000000003</v>
      </c>
      <c r="J25" s="78">
        <f t="shared" si="0"/>
        <v>1.0851059582466952E-3</v>
      </c>
      <c r="K25" s="78">
        <f>I25/'סכום נכסי הקרן'!$C$42</f>
        <v>-5.2865779900422673E-6</v>
      </c>
    </row>
    <row r="26" spans="2:11">
      <c r="B26" t="s">
        <v>2246</v>
      </c>
      <c r="C26" t="s">
        <v>2247</v>
      </c>
      <c r="D26" t="s">
        <v>2224</v>
      </c>
      <c r="E26" t="s">
        <v>106</v>
      </c>
      <c r="F26" s="86">
        <v>44951</v>
      </c>
      <c r="G26" s="77">
        <v>13014.7876</v>
      </c>
      <c r="H26" s="77">
        <v>-16.205981999999999</v>
      </c>
      <c r="I26" s="77">
        <v>-2.109174119</v>
      </c>
      <c r="J26" s="78">
        <f t="shared" si="0"/>
        <v>3.5951306673432724E-3</v>
      </c>
      <c r="K26" s="78">
        <f>I26/'סכום נכסי הקרן'!$C$42</f>
        <v>-1.7515283657655464E-5</v>
      </c>
    </row>
    <row r="27" spans="2:11">
      <c r="B27" t="s">
        <v>2248</v>
      </c>
      <c r="C27" t="s">
        <v>2249</v>
      </c>
      <c r="D27" t="s">
        <v>2224</v>
      </c>
      <c r="E27" t="s">
        <v>106</v>
      </c>
      <c r="F27" s="86">
        <v>44951</v>
      </c>
      <c r="G27" s="77">
        <v>244438.3725</v>
      </c>
      <c r="H27" s="77">
        <v>-16.153344000000001</v>
      </c>
      <c r="I27" s="77">
        <v>-39.484972169999999</v>
      </c>
      <c r="J27" s="78">
        <f t="shared" si="0"/>
        <v>6.7302947190943901E-2</v>
      </c>
      <c r="K27" s="78">
        <f>I27/'סכום נכסי הקרן'!$C$42</f>
        <v>-3.2789634650935229E-4</v>
      </c>
    </row>
    <row r="28" spans="2:11">
      <c r="B28" t="s">
        <v>2248</v>
      </c>
      <c r="C28" t="s">
        <v>2250</v>
      </c>
      <c r="D28" t="s">
        <v>2224</v>
      </c>
      <c r="E28" t="s">
        <v>106</v>
      </c>
      <c r="F28" s="86">
        <v>44951</v>
      </c>
      <c r="G28" s="77">
        <v>24413.785388000004</v>
      </c>
      <c r="H28" s="77">
        <v>-16.153344000000001</v>
      </c>
      <c r="I28" s="77">
        <v>-3.9436428360000004</v>
      </c>
      <c r="J28" s="78">
        <f t="shared" si="0"/>
        <v>6.7220203268349502E-3</v>
      </c>
      <c r="K28" s="78">
        <f>I28/'סכום נכסי הקרן'!$C$42</f>
        <v>-3.2749322255940717E-5</v>
      </c>
    </row>
    <row r="29" spans="2:11">
      <c r="B29" t="s">
        <v>2251</v>
      </c>
      <c r="C29" t="s">
        <v>2252</v>
      </c>
      <c r="D29" t="s">
        <v>2224</v>
      </c>
      <c r="E29" t="s">
        <v>106</v>
      </c>
      <c r="F29" s="86">
        <v>44950</v>
      </c>
      <c r="G29" s="77">
        <v>11862.95292</v>
      </c>
      <c r="H29" s="77">
        <v>-15.443427</v>
      </c>
      <c r="I29" s="77">
        <v>-1.8320465180000001</v>
      </c>
      <c r="J29" s="78">
        <f t="shared" si="0"/>
        <v>3.1227609714763712E-3</v>
      </c>
      <c r="K29" s="78">
        <f>I29/'סכום נכסי הקרן'!$C$42</f>
        <v>-1.5213923851864787E-5</v>
      </c>
    </row>
    <row r="30" spans="2:11">
      <c r="B30" t="s">
        <v>2253</v>
      </c>
      <c r="C30" t="s">
        <v>2254</v>
      </c>
      <c r="D30" t="s">
        <v>2224</v>
      </c>
      <c r="E30" t="s">
        <v>106</v>
      </c>
      <c r="F30" s="86">
        <v>44950</v>
      </c>
      <c r="G30" s="77">
        <v>19674.348252</v>
      </c>
      <c r="H30" s="77">
        <v>-15.311919</v>
      </c>
      <c r="I30" s="77">
        <v>-3.0125203039999997</v>
      </c>
      <c r="J30" s="78">
        <f t="shared" si="0"/>
        <v>5.1349028197063126E-3</v>
      </c>
      <c r="K30" s="78">
        <f>I30/'סכום נכסי הקרן'!$C$42</f>
        <v>-2.5016970943121299E-5</v>
      </c>
    </row>
    <row r="31" spans="2:11">
      <c r="B31" t="s">
        <v>2255</v>
      </c>
      <c r="C31" t="s">
        <v>2256</v>
      </c>
      <c r="D31" t="s">
        <v>2224</v>
      </c>
      <c r="E31" t="s">
        <v>106</v>
      </c>
      <c r="F31" s="86">
        <v>44950</v>
      </c>
      <c r="G31" s="77">
        <v>11477.391240000001</v>
      </c>
      <c r="H31" s="77">
        <v>-15.305006000000001</v>
      </c>
      <c r="I31" s="77">
        <v>-1.7566154169999999</v>
      </c>
      <c r="J31" s="78">
        <f t="shared" si="0"/>
        <v>2.994187108354467E-3</v>
      </c>
      <c r="K31" s="78">
        <f>I31/'סכום נכסי הקרן'!$C$42</f>
        <v>-1.4587518891400611E-5</v>
      </c>
    </row>
    <row r="32" spans="2:11">
      <c r="B32" t="s">
        <v>2257</v>
      </c>
      <c r="C32" t="s">
        <v>2258</v>
      </c>
      <c r="D32" t="s">
        <v>2224</v>
      </c>
      <c r="E32" t="s">
        <v>106</v>
      </c>
      <c r="F32" s="86">
        <v>44952</v>
      </c>
      <c r="G32" s="77">
        <v>15427.280978000001</v>
      </c>
      <c r="H32" s="77">
        <v>-15.185104000000001</v>
      </c>
      <c r="I32" s="77">
        <v>-2.3426486940000002</v>
      </c>
      <c r="J32" s="78">
        <f t="shared" si="0"/>
        <v>3.9930928825374357E-3</v>
      </c>
      <c r="K32" s="78">
        <f>I32/'סכום נכסי הקרן'!$C$42</f>
        <v>-1.9454134211119686E-5</v>
      </c>
    </row>
    <row r="33" spans="2:11">
      <c r="B33" t="s">
        <v>2259</v>
      </c>
      <c r="C33" t="s">
        <v>2260</v>
      </c>
      <c r="D33" t="s">
        <v>2224</v>
      </c>
      <c r="E33" t="s">
        <v>106</v>
      </c>
      <c r="F33" s="86">
        <v>44952</v>
      </c>
      <c r="G33" s="77">
        <v>31190.272700000001</v>
      </c>
      <c r="H33" s="77">
        <v>-15.157515</v>
      </c>
      <c r="I33" s="77">
        <v>-4.7276702539999995</v>
      </c>
      <c r="J33" s="78">
        <f t="shared" si="0"/>
        <v>8.0584111866972685E-3</v>
      </c>
      <c r="K33" s="78">
        <f>I33/'סכום נכסי הקרן'!$C$42</f>
        <v>-3.9260146799985484E-5</v>
      </c>
    </row>
    <row r="34" spans="2:11">
      <c r="B34" t="s">
        <v>2261</v>
      </c>
      <c r="C34" t="s">
        <v>2262</v>
      </c>
      <c r="D34" t="s">
        <v>2224</v>
      </c>
      <c r="E34" t="s">
        <v>106</v>
      </c>
      <c r="F34" s="86">
        <v>44952</v>
      </c>
      <c r="G34" s="77">
        <v>15765.429538</v>
      </c>
      <c r="H34" s="77">
        <v>-15.112710999999999</v>
      </c>
      <c r="I34" s="77">
        <v>-2.3825837440000002</v>
      </c>
      <c r="J34" s="78">
        <f t="shared" si="0"/>
        <v>4.0611629966468181E-3</v>
      </c>
      <c r="K34" s="78">
        <f>I34/'סכום נכסי הקרן'!$C$42</f>
        <v>-1.9785768153681188E-5</v>
      </c>
    </row>
    <row r="35" spans="2:11">
      <c r="B35" t="s">
        <v>2263</v>
      </c>
      <c r="C35" t="s">
        <v>2264</v>
      </c>
      <c r="D35" t="s">
        <v>2224</v>
      </c>
      <c r="E35" t="s">
        <v>106</v>
      </c>
      <c r="F35" s="86">
        <v>44959</v>
      </c>
      <c r="G35" s="77">
        <v>20560.533396999999</v>
      </c>
      <c r="H35" s="77">
        <v>-13.976167999999999</v>
      </c>
      <c r="I35" s="77">
        <v>-2.8735746669999997</v>
      </c>
      <c r="J35" s="78">
        <f t="shared" si="0"/>
        <v>4.8980671236049959E-3</v>
      </c>
      <c r="K35" s="78">
        <f>I35/'סכום נכסי הקרן'!$C$42</f>
        <v>-2.3863120142883681E-5</v>
      </c>
    </row>
    <row r="36" spans="2:11">
      <c r="B36" t="s">
        <v>2265</v>
      </c>
      <c r="C36" t="s">
        <v>2266</v>
      </c>
      <c r="D36" t="s">
        <v>2224</v>
      </c>
      <c r="E36" t="s">
        <v>106</v>
      </c>
      <c r="F36" s="86">
        <v>44959</v>
      </c>
      <c r="G36" s="77">
        <v>26015.800579999996</v>
      </c>
      <c r="H36" s="77">
        <v>-13.962656000000001</v>
      </c>
      <c r="I36" s="77">
        <v>-3.632496637</v>
      </c>
      <c r="J36" s="78">
        <f t="shared" si="0"/>
        <v>6.1916652309822904E-3</v>
      </c>
      <c r="K36" s="78">
        <f>I36/'סכום נכסי הקרן'!$C$42</f>
        <v>-3.0165460693543877E-5</v>
      </c>
    </row>
    <row r="37" spans="2:11">
      <c r="B37" t="s">
        <v>2267</v>
      </c>
      <c r="C37" t="s">
        <v>2268</v>
      </c>
      <c r="D37" t="s">
        <v>2224</v>
      </c>
      <c r="E37" t="s">
        <v>106</v>
      </c>
      <c r="F37" s="86">
        <v>44959</v>
      </c>
      <c r="G37" s="77">
        <v>16596.311665000001</v>
      </c>
      <c r="H37" s="77">
        <v>-13.871530999999999</v>
      </c>
      <c r="I37" s="77">
        <v>-2.3021625800000001</v>
      </c>
      <c r="J37" s="78">
        <f t="shared" si="0"/>
        <v>3.9240834685057647E-3</v>
      </c>
      <c r="K37" s="78">
        <f>I37/'סכום נכסי הקרן'!$C$42</f>
        <v>-1.9117924049749797E-5</v>
      </c>
    </row>
    <row r="38" spans="2:11">
      <c r="B38" t="s">
        <v>2267</v>
      </c>
      <c r="C38" t="s">
        <v>2269</v>
      </c>
      <c r="D38" t="s">
        <v>2224</v>
      </c>
      <c r="E38" t="s">
        <v>106</v>
      </c>
      <c r="F38" s="86">
        <v>44959</v>
      </c>
      <c r="G38" s="77">
        <v>10686.310024</v>
      </c>
      <c r="H38" s="77">
        <v>-13.871530999999999</v>
      </c>
      <c r="I38" s="77">
        <v>-1.4823548479999999</v>
      </c>
      <c r="J38" s="78">
        <f t="shared" si="0"/>
        <v>2.5267043275006991E-3</v>
      </c>
      <c r="K38" s="78">
        <f>I38/'סכום נכסי הקרן'!$C$42</f>
        <v>-1.2309967873269144E-5</v>
      </c>
    </row>
    <row r="39" spans="2:11">
      <c r="B39" t="s">
        <v>2270</v>
      </c>
      <c r="C39" t="s">
        <v>2271</v>
      </c>
      <c r="D39" t="s">
        <v>2224</v>
      </c>
      <c r="E39" t="s">
        <v>106</v>
      </c>
      <c r="F39" s="86">
        <v>44958</v>
      </c>
      <c r="G39" s="77">
        <v>8049.8609100000003</v>
      </c>
      <c r="H39" s="77">
        <v>-13.379503</v>
      </c>
      <c r="I39" s="77">
        <v>-1.077031412</v>
      </c>
      <c r="J39" s="78">
        <f t="shared" si="0"/>
        <v>1.8358221941434825E-3</v>
      </c>
      <c r="K39" s="78">
        <f>I39/'סכום נכסי הקרן'!$C$42</f>
        <v>-8.9440271997691766E-6</v>
      </c>
    </row>
    <row r="40" spans="2:11">
      <c r="B40" t="s">
        <v>2270</v>
      </c>
      <c r="C40" t="s">
        <v>2272</v>
      </c>
      <c r="D40" t="s">
        <v>2224</v>
      </c>
      <c r="E40" t="s">
        <v>106</v>
      </c>
      <c r="F40" s="86">
        <v>44958</v>
      </c>
      <c r="G40" s="77">
        <v>24003.436212000001</v>
      </c>
      <c r="H40" s="77">
        <v>-13.379503</v>
      </c>
      <c r="I40" s="77">
        <v>-3.2115405580000003</v>
      </c>
      <c r="J40" s="78">
        <f t="shared" si="0"/>
        <v>5.474136936099265E-3</v>
      </c>
      <c r="K40" s="78">
        <f>I40/'סכום נכסי הקרן'!$C$42</f>
        <v>-2.6669701351211735E-5</v>
      </c>
    </row>
    <row r="41" spans="2:11">
      <c r="B41" t="s">
        <v>2273</v>
      </c>
      <c r="C41" t="s">
        <v>2274</v>
      </c>
      <c r="D41" t="s">
        <v>2224</v>
      </c>
      <c r="E41" t="s">
        <v>106</v>
      </c>
      <c r="F41" s="86">
        <v>44958</v>
      </c>
      <c r="G41" s="77">
        <v>109881.67390200001</v>
      </c>
      <c r="H41" s="77">
        <v>-13.32938</v>
      </c>
      <c r="I41" s="77">
        <v>-14.646545653999999</v>
      </c>
      <c r="J41" s="78">
        <f t="shared" si="0"/>
        <v>2.4965338317494652E-2</v>
      </c>
      <c r="K41" s="78">
        <f>I41/'סכום נכסי הקרן'!$C$42</f>
        <v>-1.2162978837244629E-4</v>
      </c>
    </row>
    <row r="42" spans="2:11">
      <c r="B42" t="s">
        <v>2273</v>
      </c>
      <c r="C42" t="s">
        <v>2275</v>
      </c>
      <c r="D42" t="s">
        <v>2224</v>
      </c>
      <c r="E42" t="s">
        <v>106</v>
      </c>
      <c r="F42" s="86">
        <v>44958</v>
      </c>
      <c r="G42" s="77">
        <v>15008.782815</v>
      </c>
      <c r="H42" s="77">
        <v>-13.32938</v>
      </c>
      <c r="I42" s="77">
        <v>-2.0005776660000003</v>
      </c>
      <c r="J42" s="78">
        <f t="shared" si="0"/>
        <v>3.4100257795921813E-3</v>
      </c>
      <c r="K42" s="78">
        <f>I42/'סכום נכסי הקרן'!$C$42</f>
        <v>-1.6613462579264808E-5</v>
      </c>
    </row>
    <row r="43" spans="2:11">
      <c r="B43" t="s">
        <v>2276</v>
      </c>
      <c r="C43" t="s">
        <v>2277</v>
      </c>
      <c r="D43" t="s">
        <v>2224</v>
      </c>
      <c r="E43" t="s">
        <v>106</v>
      </c>
      <c r="F43" s="86">
        <v>44958</v>
      </c>
      <c r="G43" s="77">
        <v>12341.645877999999</v>
      </c>
      <c r="H43" s="77">
        <v>-13.31936</v>
      </c>
      <c r="I43" s="77">
        <v>-1.6438282959999999</v>
      </c>
      <c r="J43" s="78">
        <f t="shared" si="0"/>
        <v>2.8019391408036871E-3</v>
      </c>
      <c r="K43" s="78">
        <f>I43/'סכום נכסי הקרן'!$C$42</f>
        <v>-1.3650897111600879E-5</v>
      </c>
    </row>
    <row r="44" spans="2:11">
      <c r="B44" t="s">
        <v>2276</v>
      </c>
      <c r="C44" t="s">
        <v>2278</v>
      </c>
      <c r="D44" t="s">
        <v>2224</v>
      </c>
      <c r="E44" t="s">
        <v>106</v>
      </c>
      <c r="F44" s="86">
        <v>44958</v>
      </c>
      <c r="G44" s="77">
        <v>130823.082555</v>
      </c>
      <c r="H44" s="77">
        <v>-13.31936</v>
      </c>
      <c r="I44" s="77">
        <v>-17.424797872999999</v>
      </c>
      <c r="J44" s="78">
        <f t="shared" si="0"/>
        <v>2.9700926367890883E-2</v>
      </c>
      <c r="K44" s="78">
        <f>I44/'סכום נכסי הקרן'!$C$42</f>
        <v>-1.4470131919104332E-4</v>
      </c>
    </row>
    <row r="45" spans="2:11">
      <c r="B45" t="s">
        <v>2279</v>
      </c>
      <c r="C45" t="s">
        <v>2280</v>
      </c>
      <c r="D45" t="s">
        <v>2224</v>
      </c>
      <c r="E45" t="s">
        <v>106</v>
      </c>
      <c r="F45" s="86">
        <v>44963</v>
      </c>
      <c r="G45" s="77">
        <v>15015.417998000001</v>
      </c>
      <c r="H45" s="77">
        <v>-13.249682</v>
      </c>
      <c r="I45" s="77">
        <v>-1.9894950849999999</v>
      </c>
      <c r="J45" s="78">
        <f t="shared" si="0"/>
        <v>3.3911352923310786E-3</v>
      </c>
      <c r="K45" s="78">
        <f>I45/'סכום נכסי הקרן'!$C$42</f>
        <v>-1.6521429139196814E-5</v>
      </c>
    </row>
    <row r="46" spans="2:11">
      <c r="B46" t="s">
        <v>2281</v>
      </c>
      <c r="C46" t="s">
        <v>2282</v>
      </c>
      <c r="D46" t="s">
        <v>2224</v>
      </c>
      <c r="E46" t="s">
        <v>106</v>
      </c>
      <c r="F46" s="86">
        <v>44963</v>
      </c>
      <c r="G46" s="77">
        <v>261808.08918000001</v>
      </c>
      <c r="H46" s="77">
        <v>-13.244389</v>
      </c>
      <c r="I46" s="77">
        <v>-34.67488299</v>
      </c>
      <c r="J46" s="78">
        <f t="shared" si="0"/>
        <v>5.9104051249686602E-2</v>
      </c>
      <c r="K46" s="78">
        <f>I46/'סכום נכסי הקרן'!$C$42</f>
        <v>-2.8795176552508348E-4</v>
      </c>
    </row>
    <row r="47" spans="2:11">
      <c r="B47" t="s">
        <v>2283</v>
      </c>
      <c r="C47" t="s">
        <v>2284</v>
      </c>
      <c r="D47" t="s">
        <v>2224</v>
      </c>
      <c r="E47" t="s">
        <v>106</v>
      </c>
      <c r="F47" s="86">
        <v>44963</v>
      </c>
      <c r="G47" s="77">
        <v>13356.868119999999</v>
      </c>
      <c r="H47" s="77">
        <v>-13.166335999999999</v>
      </c>
      <c r="I47" s="77">
        <v>-1.7586101750000003</v>
      </c>
      <c r="J47" s="78">
        <f t="shared" si="0"/>
        <v>2.9975872143936638E-3</v>
      </c>
      <c r="K47" s="78">
        <f>I47/'סכום נכסי הקרן'!$C$42</f>
        <v>-1.460408402553707E-5</v>
      </c>
    </row>
    <row r="48" spans="2:11">
      <c r="B48" t="s">
        <v>2285</v>
      </c>
      <c r="C48" t="s">
        <v>2286</v>
      </c>
      <c r="D48" t="s">
        <v>2224</v>
      </c>
      <c r="E48" t="s">
        <v>106</v>
      </c>
      <c r="F48" s="86">
        <v>44963</v>
      </c>
      <c r="G48" s="77">
        <v>20721.429199999999</v>
      </c>
      <c r="H48" s="77">
        <v>-13.066484000000001</v>
      </c>
      <c r="I48" s="77">
        <v>-2.707562158</v>
      </c>
      <c r="J48" s="78">
        <f t="shared" si="0"/>
        <v>4.6150953874680703E-3</v>
      </c>
      <c r="K48" s="78">
        <f>I48/'סכום נכסי הקרן'!$C$42</f>
        <v>-2.248449703175206E-5</v>
      </c>
    </row>
    <row r="49" spans="2:11">
      <c r="B49" t="s">
        <v>2287</v>
      </c>
      <c r="C49" t="s">
        <v>2288</v>
      </c>
      <c r="D49" t="s">
        <v>2224</v>
      </c>
      <c r="E49" t="s">
        <v>106</v>
      </c>
      <c r="F49" s="86">
        <v>44964</v>
      </c>
      <c r="G49" s="77">
        <v>216642.807</v>
      </c>
      <c r="H49" s="77">
        <v>-12.258423000000001</v>
      </c>
      <c r="I49" s="77">
        <v>-26.556992000999998</v>
      </c>
      <c r="J49" s="78">
        <f t="shared" si="0"/>
        <v>4.5266939090098456E-2</v>
      </c>
      <c r="K49" s="78">
        <f>I49/'סכום נכסי הקרן'!$C$42</f>
        <v>-2.2053809773284164E-4</v>
      </c>
    </row>
    <row r="50" spans="2:11">
      <c r="B50" t="s">
        <v>2289</v>
      </c>
      <c r="C50" t="s">
        <v>2290</v>
      </c>
      <c r="D50" t="s">
        <v>2224</v>
      </c>
      <c r="E50" t="s">
        <v>106</v>
      </c>
      <c r="F50" s="86">
        <v>44964</v>
      </c>
      <c r="G50" s="77">
        <v>188231.56123200001</v>
      </c>
      <c r="H50" s="77">
        <v>-12.255145000000001</v>
      </c>
      <c r="I50" s="77">
        <v>-23.068050322999998</v>
      </c>
      <c r="J50" s="78">
        <f t="shared" si="0"/>
        <v>3.9319966239371049E-2</v>
      </c>
      <c r="K50" s="78">
        <f>I50/'סכום נכסי הקרן'!$C$42</f>
        <v>-1.9156476518305681E-4</v>
      </c>
    </row>
    <row r="51" spans="2:11">
      <c r="B51" t="s">
        <v>2289</v>
      </c>
      <c r="C51" t="s">
        <v>2291</v>
      </c>
      <c r="D51" t="s">
        <v>2224</v>
      </c>
      <c r="E51" t="s">
        <v>106</v>
      </c>
      <c r="F51" s="86">
        <v>44964</v>
      </c>
      <c r="G51" s="77">
        <v>52805.752428</v>
      </c>
      <c r="H51" s="77">
        <v>-12.255145000000001</v>
      </c>
      <c r="I51" s="77">
        <v>-6.4714214039999991</v>
      </c>
      <c r="J51" s="78">
        <f t="shared" si="0"/>
        <v>1.1030670887357904E-2</v>
      </c>
      <c r="K51" s="78">
        <f>I51/'סכום נכסי הקרן'!$C$42</f>
        <v>-5.3740836537963876E-5</v>
      </c>
    </row>
    <row r="52" spans="2:11">
      <c r="B52" t="s">
        <v>2292</v>
      </c>
      <c r="C52" t="s">
        <v>2293</v>
      </c>
      <c r="D52" t="s">
        <v>2224</v>
      </c>
      <c r="E52" t="s">
        <v>106</v>
      </c>
      <c r="F52" s="86">
        <v>44964</v>
      </c>
      <c r="G52" s="77">
        <v>6734.0712939999994</v>
      </c>
      <c r="H52" s="77">
        <v>-12.219094999999999</v>
      </c>
      <c r="I52" s="77">
        <v>-0.82284258100000007</v>
      </c>
      <c r="J52" s="78">
        <f t="shared" si="0"/>
        <v>1.4025521035463601E-3</v>
      </c>
      <c r="K52" s="78">
        <f>I52/'סכום נכסי הקרן'!$C$42</f>
        <v>-6.8331585723446595E-6</v>
      </c>
    </row>
    <row r="53" spans="2:11">
      <c r="B53" t="s">
        <v>2292</v>
      </c>
      <c r="C53" t="s">
        <v>2294</v>
      </c>
      <c r="D53" t="s">
        <v>2224</v>
      </c>
      <c r="E53" t="s">
        <v>106</v>
      </c>
      <c r="F53" s="86">
        <v>44964</v>
      </c>
      <c r="G53" s="77">
        <v>52822.715902000004</v>
      </c>
      <c r="H53" s="77">
        <v>-12.219094999999999</v>
      </c>
      <c r="I53" s="77">
        <v>-6.4544579299999993</v>
      </c>
      <c r="J53" s="78">
        <f t="shared" si="0"/>
        <v>1.1001756297020054E-2</v>
      </c>
      <c r="K53" s="78">
        <f>I53/'סכום נכסי הקרן'!$C$42</f>
        <v>-5.3599966205707889E-5</v>
      </c>
    </row>
    <row r="54" spans="2:11">
      <c r="B54" t="s">
        <v>2292</v>
      </c>
      <c r="C54" t="s">
        <v>2295</v>
      </c>
      <c r="D54" t="s">
        <v>2224</v>
      </c>
      <c r="E54" t="s">
        <v>106</v>
      </c>
      <c r="F54" s="86">
        <v>44964</v>
      </c>
      <c r="G54" s="77">
        <v>5420.0577080000003</v>
      </c>
      <c r="H54" s="77">
        <v>-12.219094999999999</v>
      </c>
      <c r="I54" s="77">
        <v>-0.66228200999999998</v>
      </c>
      <c r="J54" s="78">
        <f t="shared" si="0"/>
        <v>1.1288733078659325E-3</v>
      </c>
      <c r="K54" s="78">
        <f>I54/'סכום נכסי הקרן'!$C$42</f>
        <v>-5.4998101683572826E-6</v>
      </c>
    </row>
    <row r="55" spans="2:11">
      <c r="B55" t="s">
        <v>2296</v>
      </c>
      <c r="C55" t="s">
        <v>2297</v>
      </c>
      <c r="D55" t="s">
        <v>2224</v>
      </c>
      <c r="E55" t="s">
        <v>106</v>
      </c>
      <c r="F55" s="86">
        <v>44964</v>
      </c>
      <c r="G55" s="77">
        <v>158509.785324</v>
      </c>
      <c r="H55" s="77">
        <v>-12.189617</v>
      </c>
      <c r="I55" s="77">
        <v>-19.321736171000001</v>
      </c>
      <c r="J55" s="78">
        <f t="shared" si="0"/>
        <v>3.2934296713071833E-2</v>
      </c>
      <c r="K55" s="78">
        <f>I55/'סכום נכסי הקרן'!$C$42</f>
        <v>-1.6045412597510012E-4</v>
      </c>
    </row>
    <row r="56" spans="2:11">
      <c r="B56" t="s">
        <v>2298</v>
      </c>
      <c r="C56" t="s">
        <v>2299</v>
      </c>
      <c r="D56" t="s">
        <v>2224</v>
      </c>
      <c r="E56" t="s">
        <v>106</v>
      </c>
      <c r="F56" s="86">
        <v>44964</v>
      </c>
      <c r="G56" s="77">
        <v>11797.010439</v>
      </c>
      <c r="H56" s="77">
        <v>-12.107398</v>
      </c>
      <c r="I56" s="77">
        <v>-1.428310958</v>
      </c>
      <c r="J56" s="78">
        <f t="shared" si="0"/>
        <v>2.4345854054205985E-3</v>
      </c>
      <c r="K56" s="78">
        <f>I56/'סכום נכסי הקרן'!$C$42</f>
        <v>-1.1861169428993747E-5</v>
      </c>
    </row>
    <row r="57" spans="2:11">
      <c r="B57" t="s">
        <v>2300</v>
      </c>
      <c r="C57" t="s">
        <v>2301</v>
      </c>
      <c r="D57" t="s">
        <v>2224</v>
      </c>
      <c r="E57" t="s">
        <v>106</v>
      </c>
      <c r="F57" s="86">
        <v>44956</v>
      </c>
      <c r="G57" s="77">
        <v>15172.450650000002</v>
      </c>
      <c r="H57" s="77">
        <v>-12.116547000000001</v>
      </c>
      <c r="I57" s="77">
        <v>-1.8383771529999999</v>
      </c>
      <c r="J57" s="78">
        <f t="shared" si="0"/>
        <v>3.1335516690424148E-3</v>
      </c>
      <c r="K57" s="78">
        <f>I57/'סכום נכסי הקרן'!$C$42</f>
        <v>-1.5266495551260877E-5</v>
      </c>
    </row>
    <row r="58" spans="2:11">
      <c r="B58" t="s">
        <v>2302</v>
      </c>
      <c r="C58" t="s">
        <v>2303</v>
      </c>
      <c r="D58" t="s">
        <v>2224</v>
      </c>
      <c r="E58" t="s">
        <v>106</v>
      </c>
      <c r="F58" s="86">
        <v>44956</v>
      </c>
      <c r="G58" s="77">
        <v>6743.3114000000005</v>
      </c>
      <c r="H58" s="77">
        <v>-12.116547000000001</v>
      </c>
      <c r="I58" s="77">
        <v>-0.81705651300000004</v>
      </c>
      <c r="J58" s="78">
        <f t="shared" si="0"/>
        <v>1.3926896316324737E-3</v>
      </c>
      <c r="K58" s="78">
        <f>I58/'סכום נכסי הקרן'!$C$42</f>
        <v>-6.7851091385072418E-6</v>
      </c>
    </row>
    <row r="59" spans="2:11">
      <c r="B59" t="s">
        <v>2304</v>
      </c>
      <c r="C59" t="s">
        <v>2305</v>
      </c>
      <c r="D59" t="s">
        <v>2224</v>
      </c>
      <c r="E59" t="s">
        <v>106</v>
      </c>
      <c r="F59" s="86">
        <v>44957</v>
      </c>
      <c r="G59" s="77">
        <v>52291.13603999999</v>
      </c>
      <c r="H59" s="77">
        <v>-12.046379</v>
      </c>
      <c r="I59" s="77">
        <v>-6.2991882280000002</v>
      </c>
      <c r="J59" s="78">
        <f t="shared" si="0"/>
        <v>1.0737095896372758E-2</v>
      </c>
      <c r="K59" s="78">
        <f>I59/'סכום נכסי הקרן'!$C$42</f>
        <v>-5.2310554938297198E-5</v>
      </c>
    </row>
    <row r="60" spans="2:11">
      <c r="B60" t="s">
        <v>2306</v>
      </c>
      <c r="C60" t="s">
        <v>2307</v>
      </c>
      <c r="D60" t="s">
        <v>2224</v>
      </c>
      <c r="E60" t="s">
        <v>106</v>
      </c>
      <c r="F60" s="86">
        <v>44964</v>
      </c>
      <c r="G60" s="77">
        <v>214386.74400000004</v>
      </c>
      <c r="H60" s="77">
        <v>-12.006135</v>
      </c>
      <c r="I60" s="77">
        <v>-25.739562082000003</v>
      </c>
      <c r="J60" s="78">
        <f t="shared" si="0"/>
        <v>4.3873612980258769E-2</v>
      </c>
      <c r="K60" s="78">
        <f>I60/'סכום נכסי הקרן'!$C$42</f>
        <v>-2.1374988770666919E-4</v>
      </c>
    </row>
    <row r="61" spans="2:11">
      <c r="B61" t="s">
        <v>2306</v>
      </c>
      <c r="C61" t="s">
        <v>2308</v>
      </c>
      <c r="D61" t="s">
        <v>2224</v>
      </c>
      <c r="E61" t="s">
        <v>106</v>
      </c>
      <c r="F61" s="86">
        <v>44964</v>
      </c>
      <c r="G61" s="77">
        <v>226289.51331499999</v>
      </c>
      <c r="H61" s="77">
        <v>-12.006135</v>
      </c>
      <c r="I61" s="77">
        <v>-27.168624640999997</v>
      </c>
      <c r="J61" s="78">
        <f t="shared" si="0"/>
        <v>4.63094795050428E-2</v>
      </c>
      <c r="K61" s="78">
        <f>I61/'סכום נכסי הקרן'!$C$42</f>
        <v>-2.2561729868044282E-4</v>
      </c>
    </row>
    <row r="62" spans="2:11">
      <c r="B62" t="s">
        <v>2309</v>
      </c>
      <c r="C62" t="s">
        <v>2310</v>
      </c>
      <c r="D62" t="s">
        <v>2224</v>
      </c>
      <c r="E62" t="s">
        <v>106</v>
      </c>
      <c r="F62" s="86">
        <v>44956</v>
      </c>
      <c r="G62" s="77">
        <v>15525.442359000001</v>
      </c>
      <c r="H62" s="77">
        <v>-12.002259</v>
      </c>
      <c r="I62" s="77">
        <v>-1.8634038399999999</v>
      </c>
      <c r="J62" s="78">
        <f t="shared" si="0"/>
        <v>3.176210171782985E-3</v>
      </c>
      <c r="K62" s="78">
        <f>I62/'סכום נכסי הקרן'!$C$42</f>
        <v>-1.5474325487095756E-5</v>
      </c>
    </row>
    <row r="63" spans="2:11">
      <c r="B63" t="s">
        <v>2311</v>
      </c>
      <c r="C63" t="s">
        <v>2312</v>
      </c>
      <c r="D63" t="s">
        <v>2224</v>
      </c>
      <c r="E63" t="s">
        <v>106</v>
      </c>
      <c r="F63" s="86">
        <v>44956</v>
      </c>
      <c r="G63" s="77">
        <v>12150.700069999999</v>
      </c>
      <c r="H63" s="77">
        <v>-11.998996999999999</v>
      </c>
      <c r="I63" s="77">
        <v>-1.4579621729999999</v>
      </c>
      <c r="J63" s="78">
        <f t="shared" si="0"/>
        <v>2.4851265112544921E-3</v>
      </c>
      <c r="K63" s="78">
        <f>I63/'סכום נכסי הקרן'!$C$42</f>
        <v>-1.2107402984033461E-5</v>
      </c>
    </row>
    <row r="64" spans="2:11">
      <c r="B64" t="s">
        <v>2313</v>
      </c>
      <c r="C64" t="s">
        <v>2314</v>
      </c>
      <c r="D64" t="s">
        <v>2224</v>
      </c>
      <c r="E64" t="s">
        <v>106</v>
      </c>
      <c r="F64" s="86">
        <v>44972</v>
      </c>
      <c r="G64" s="77">
        <v>94131.859360000002</v>
      </c>
      <c r="H64" s="77">
        <v>-10.195836999999999</v>
      </c>
      <c r="I64" s="77">
        <v>-9.5975304990000012</v>
      </c>
      <c r="J64" s="78">
        <f t="shared" si="0"/>
        <v>1.6359188137618753E-2</v>
      </c>
      <c r="K64" s="78">
        <f>I64/'סכום נכסי הקרן'!$C$42</f>
        <v>-7.970108659530001E-5</v>
      </c>
    </row>
    <row r="65" spans="2:11">
      <c r="B65" t="s">
        <v>2315</v>
      </c>
      <c r="C65" t="s">
        <v>2316</v>
      </c>
      <c r="D65" t="s">
        <v>2224</v>
      </c>
      <c r="E65" t="s">
        <v>106</v>
      </c>
      <c r="F65" s="86">
        <v>44972</v>
      </c>
      <c r="G65" s="77">
        <v>53820.476600000002</v>
      </c>
      <c r="H65" s="77">
        <v>-10.132687000000001</v>
      </c>
      <c r="I65" s="77">
        <v>-5.4534604619999998</v>
      </c>
      <c r="J65" s="78">
        <f t="shared" si="0"/>
        <v>9.2955355242912551E-3</v>
      </c>
      <c r="K65" s="78">
        <f>I65/'סכום נכסי הקרן'!$C$42</f>
        <v>-4.5287350175255405E-5</v>
      </c>
    </row>
    <row r="66" spans="2:11">
      <c r="B66" t="s">
        <v>2317</v>
      </c>
      <c r="C66" t="s">
        <v>2318</v>
      </c>
      <c r="D66" t="s">
        <v>2224</v>
      </c>
      <c r="E66" t="s">
        <v>106</v>
      </c>
      <c r="F66" s="86">
        <v>44972</v>
      </c>
      <c r="G66" s="77">
        <v>17158.09045</v>
      </c>
      <c r="H66" s="77">
        <v>-10.101139</v>
      </c>
      <c r="I66" s="77">
        <v>-1.7331626419999999</v>
      </c>
      <c r="J66" s="78">
        <f t="shared" si="0"/>
        <v>2.9542113709901297E-3</v>
      </c>
      <c r="K66" s="78">
        <f>I66/'סכום נכסי הקרן'!$C$42</f>
        <v>-1.4392759244492498E-5</v>
      </c>
    </row>
    <row r="67" spans="2:11">
      <c r="B67" t="s">
        <v>2317</v>
      </c>
      <c r="C67" t="s">
        <v>2319</v>
      </c>
      <c r="D67" t="s">
        <v>2224</v>
      </c>
      <c r="E67" t="s">
        <v>106</v>
      </c>
      <c r="F67" s="86">
        <v>44972</v>
      </c>
      <c r="G67" s="77">
        <v>11048.037520000002</v>
      </c>
      <c r="H67" s="77">
        <v>-10.101139</v>
      </c>
      <c r="I67" s="77">
        <v>-1.115977676</v>
      </c>
      <c r="J67" s="78">
        <f t="shared" si="0"/>
        <v>1.9022069021785082E-3</v>
      </c>
      <c r="K67" s="78">
        <f>I67/'סכום נכסי הקרן'!$C$42</f>
        <v>-9.2674499343935515E-6</v>
      </c>
    </row>
    <row r="68" spans="2:11">
      <c r="B68" t="s">
        <v>2320</v>
      </c>
      <c r="C68" t="s">
        <v>2321</v>
      </c>
      <c r="D68" t="s">
        <v>2224</v>
      </c>
      <c r="E68" t="s">
        <v>106</v>
      </c>
      <c r="F68" s="86">
        <v>44972</v>
      </c>
      <c r="G68" s="77">
        <v>3432.2078840000004</v>
      </c>
      <c r="H68" s="77">
        <v>-10.08222</v>
      </c>
      <c r="I68" s="77">
        <v>-0.34604273400000002</v>
      </c>
      <c r="J68" s="78">
        <f t="shared" si="0"/>
        <v>5.8983695751233076E-4</v>
      </c>
      <c r="K68" s="78">
        <f>I68/'סכום נכסי הקרן'!$C$42</f>
        <v>-2.8736539999619717E-6</v>
      </c>
    </row>
    <row r="69" spans="2:11">
      <c r="B69" t="s">
        <v>2322</v>
      </c>
      <c r="C69" t="s">
        <v>2323</v>
      </c>
      <c r="D69" t="s">
        <v>2224</v>
      </c>
      <c r="E69" t="s">
        <v>106</v>
      </c>
      <c r="F69" s="86">
        <v>44973</v>
      </c>
      <c r="G69" s="77">
        <v>17212.154900000001</v>
      </c>
      <c r="H69" s="77">
        <v>-9.7217570000000002</v>
      </c>
      <c r="I69" s="77">
        <v>-1.6733238879999999</v>
      </c>
      <c r="J69" s="78">
        <f t="shared" si="0"/>
        <v>2.852214984033226E-3</v>
      </c>
      <c r="K69" s="78">
        <f>I69/'סכום נכסי הקרן'!$C$42</f>
        <v>-1.389583832146904E-5</v>
      </c>
    </row>
    <row r="70" spans="2:11">
      <c r="B70" t="s">
        <v>2324</v>
      </c>
      <c r="C70" t="s">
        <v>2325</v>
      </c>
      <c r="D70" t="s">
        <v>2224</v>
      </c>
      <c r="E70" t="s">
        <v>106</v>
      </c>
      <c r="F70" s="86">
        <v>44973</v>
      </c>
      <c r="G70" s="77">
        <v>42691.01978200001</v>
      </c>
      <c r="H70" s="77">
        <v>-9.7092259999999992</v>
      </c>
      <c r="I70" s="77">
        <v>-4.1449676110000002</v>
      </c>
      <c r="J70" s="78">
        <f t="shared" si="0"/>
        <v>7.0651825466718048E-3</v>
      </c>
      <c r="K70" s="78">
        <f>I70/'סכום נכסי הקרן'!$C$42</f>
        <v>-3.4421190173185279E-5</v>
      </c>
    </row>
    <row r="71" spans="2:11">
      <c r="B71" t="s">
        <v>2326</v>
      </c>
      <c r="C71" t="s">
        <v>2327</v>
      </c>
      <c r="D71" t="s">
        <v>2224</v>
      </c>
      <c r="E71" t="s">
        <v>106</v>
      </c>
      <c r="F71" s="86">
        <v>44977</v>
      </c>
      <c r="G71" s="77">
        <v>30044.076870000001</v>
      </c>
      <c r="H71" s="77">
        <v>-9.369707</v>
      </c>
      <c r="I71" s="77">
        <v>-2.8150418909999995</v>
      </c>
      <c r="J71" s="78">
        <f t="shared" si="0"/>
        <v>4.7982968030104564E-3</v>
      </c>
      <c r="K71" s="78">
        <f>I71/'סכום נכסי הקרן'!$C$42</f>
        <v>-2.3377044495702834E-5</v>
      </c>
    </row>
    <row r="72" spans="2:11">
      <c r="B72" t="s">
        <v>2328</v>
      </c>
      <c r="C72" t="s">
        <v>2329</v>
      </c>
      <c r="D72" t="s">
        <v>2224</v>
      </c>
      <c r="E72" t="s">
        <v>106</v>
      </c>
      <c r="F72" s="86">
        <v>44977</v>
      </c>
      <c r="G72" s="77">
        <v>26136.172416000001</v>
      </c>
      <c r="H72" s="77">
        <v>-9.3323610000000006</v>
      </c>
      <c r="I72" s="77">
        <v>-2.4391219940000002</v>
      </c>
      <c r="J72" s="78">
        <f t="shared" si="0"/>
        <v>4.1575336066509332E-3</v>
      </c>
      <c r="K72" s="78">
        <f>I72/'סכום נכסי הקרן'!$C$42</f>
        <v>-2.0255280593330765E-5</v>
      </c>
    </row>
    <row r="73" spans="2:11">
      <c r="B73" t="s">
        <v>2330</v>
      </c>
      <c r="C73" t="s">
        <v>2331</v>
      </c>
      <c r="D73" t="s">
        <v>2224</v>
      </c>
      <c r="E73" t="s">
        <v>106</v>
      </c>
      <c r="F73" s="86">
        <v>45013</v>
      </c>
      <c r="G73" s="77">
        <v>17285.879150000001</v>
      </c>
      <c r="H73" s="77">
        <v>-9.1732849999999999</v>
      </c>
      <c r="I73" s="77">
        <v>-1.5856829569999999</v>
      </c>
      <c r="J73" s="78">
        <f t="shared" si="0"/>
        <v>2.7028292145444555E-3</v>
      </c>
      <c r="K73" s="78">
        <f>I73/'סכום נכסי הקרן'!$C$42</f>
        <v>-1.3168038870177742E-5</v>
      </c>
    </row>
    <row r="74" spans="2:11">
      <c r="B74" t="s">
        <v>2330</v>
      </c>
      <c r="C74" t="s">
        <v>2332</v>
      </c>
      <c r="D74" t="s">
        <v>2224</v>
      </c>
      <c r="E74" t="s">
        <v>106</v>
      </c>
      <c r="F74" s="86">
        <v>45013</v>
      </c>
      <c r="G74" s="77">
        <v>4173.8700900000003</v>
      </c>
      <c r="H74" s="77">
        <v>-9.1732849999999999</v>
      </c>
      <c r="I74" s="77">
        <v>-0.38288099799999997</v>
      </c>
      <c r="J74" s="78">
        <f t="shared" si="0"/>
        <v>6.5262853618999772E-4</v>
      </c>
      <c r="K74" s="78">
        <f>I74/'סכום נכסי הקרן'!$C$42</f>
        <v>-3.1795712012035239E-6</v>
      </c>
    </row>
    <row r="75" spans="2:11">
      <c r="B75" t="s">
        <v>2333</v>
      </c>
      <c r="C75" t="s">
        <v>2334</v>
      </c>
      <c r="D75" t="s">
        <v>2224</v>
      </c>
      <c r="E75" t="s">
        <v>106</v>
      </c>
      <c r="F75" s="86">
        <v>45013</v>
      </c>
      <c r="G75" s="77">
        <v>5882.21216</v>
      </c>
      <c r="H75" s="77">
        <v>-9.0802399999999999</v>
      </c>
      <c r="I75" s="77">
        <v>-0.53411895600000003</v>
      </c>
      <c r="J75" s="78">
        <f t="shared" si="0"/>
        <v>9.1041674626435721E-4</v>
      </c>
      <c r="K75" s="78">
        <f>I75/'סכום נכסי הקרן'!$C$42</f>
        <v>-4.4355015249790288E-6</v>
      </c>
    </row>
    <row r="76" spans="2:11">
      <c r="B76" t="s">
        <v>2335</v>
      </c>
      <c r="C76" t="s">
        <v>2336</v>
      </c>
      <c r="D76" t="s">
        <v>2224</v>
      </c>
      <c r="E76" t="s">
        <v>106</v>
      </c>
      <c r="F76" s="86">
        <v>45013</v>
      </c>
      <c r="G76" s="77">
        <v>6928.1135199999999</v>
      </c>
      <c r="H76" s="77">
        <v>-8.9564249999999994</v>
      </c>
      <c r="I76" s="77">
        <v>-0.62051132299999989</v>
      </c>
      <c r="J76" s="78">
        <f t="shared" ref="J76:J139" si="1">I76/$I$11</f>
        <v>1.057674312734655E-3</v>
      </c>
      <c r="K76" s="78">
        <f>I76/'סכום נכסי הקרן'!$C$42</f>
        <v>-5.1529324853867453E-6</v>
      </c>
    </row>
    <row r="77" spans="2:11">
      <c r="B77" t="s">
        <v>2337</v>
      </c>
      <c r="C77" t="s">
        <v>2338</v>
      </c>
      <c r="D77" t="s">
        <v>2224</v>
      </c>
      <c r="E77" t="s">
        <v>106</v>
      </c>
      <c r="F77" s="86">
        <v>45014</v>
      </c>
      <c r="G77" s="77">
        <v>5892.2386580000002</v>
      </c>
      <c r="H77" s="77">
        <v>-8.8678559999999997</v>
      </c>
      <c r="I77" s="77">
        <v>-0.52251523499999997</v>
      </c>
      <c r="J77" s="78">
        <f t="shared" si="1"/>
        <v>8.9063796515444378E-4</v>
      </c>
      <c r="K77" s="78">
        <f>I77/'סכום נכסי הקרן'!$C$42</f>
        <v>-4.3391403649550965E-6</v>
      </c>
    </row>
    <row r="78" spans="2:11">
      <c r="B78" t="s">
        <v>2337</v>
      </c>
      <c r="C78" t="s">
        <v>2339</v>
      </c>
      <c r="D78" t="s">
        <v>2224</v>
      </c>
      <c r="E78" t="s">
        <v>106</v>
      </c>
      <c r="F78" s="86">
        <v>45014</v>
      </c>
      <c r="G78" s="77">
        <v>6974.2516999999989</v>
      </c>
      <c r="H78" s="77">
        <v>-8.8678559999999997</v>
      </c>
      <c r="I78" s="77">
        <v>-0.61846659299999995</v>
      </c>
      <c r="J78" s="78">
        <f t="shared" si="1"/>
        <v>1.0541890283936345E-3</v>
      </c>
      <c r="K78" s="78">
        <f>I78/'סכום נכסי הקרן'!$C$42</f>
        <v>-5.1359523671353907E-6</v>
      </c>
    </row>
    <row r="79" spans="2:11">
      <c r="B79" t="s">
        <v>2340</v>
      </c>
      <c r="C79" t="s">
        <v>2341</v>
      </c>
      <c r="D79" t="s">
        <v>2224</v>
      </c>
      <c r="E79" t="s">
        <v>106</v>
      </c>
      <c r="F79" s="86">
        <v>45012</v>
      </c>
      <c r="G79" s="77">
        <v>24272.480575000001</v>
      </c>
      <c r="H79" s="77">
        <v>-8.8269129999999993</v>
      </c>
      <c r="I79" s="77">
        <v>-2.1425108180000003</v>
      </c>
      <c r="J79" s="78">
        <f t="shared" si="1"/>
        <v>3.6519537564582271E-3</v>
      </c>
      <c r="K79" s="78">
        <f>I79/'סכום נכסי הקרן'!$C$42</f>
        <v>-1.779212269808126E-5</v>
      </c>
    </row>
    <row r="80" spans="2:11">
      <c r="B80" t="s">
        <v>2342</v>
      </c>
      <c r="C80" t="s">
        <v>2343</v>
      </c>
      <c r="D80" t="s">
        <v>2224</v>
      </c>
      <c r="E80" t="s">
        <v>106</v>
      </c>
      <c r="F80" s="86">
        <v>45014</v>
      </c>
      <c r="G80" s="77">
        <v>29477.904119999999</v>
      </c>
      <c r="H80" s="77">
        <v>-8.8061389999999999</v>
      </c>
      <c r="I80" s="77">
        <v>-2.595865345</v>
      </c>
      <c r="J80" s="78">
        <f t="shared" si="1"/>
        <v>4.4247058723287528E-3</v>
      </c>
      <c r="K80" s="78">
        <f>I80/'סכום נכסי הקרן'!$C$42</f>
        <v>-2.1556929532356294E-5</v>
      </c>
    </row>
    <row r="81" spans="2:11">
      <c r="B81" t="s">
        <v>2344</v>
      </c>
      <c r="C81" t="s">
        <v>2345</v>
      </c>
      <c r="D81" t="s">
        <v>2224</v>
      </c>
      <c r="E81" t="s">
        <v>106</v>
      </c>
      <c r="F81" s="86">
        <v>45012</v>
      </c>
      <c r="G81" s="77">
        <v>10409.864100000001</v>
      </c>
      <c r="H81" s="77">
        <v>-8.7498400000000007</v>
      </c>
      <c r="I81" s="77">
        <v>-0.91084649699999998</v>
      </c>
      <c r="J81" s="78">
        <f t="shared" si="1"/>
        <v>1.552556588433509E-3</v>
      </c>
      <c r="K81" s="78">
        <f>I81/'סכום נכסי הקרן'!$C$42</f>
        <v>-7.563972371849888E-6</v>
      </c>
    </row>
    <row r="82" spans="2:11">
      <c r="B82" t="s">
        <v>2346</v>
      </c>
      <c r="C82" t="s">
        <v>2347</v>
      </c>
      <c r="D82" t="s">
        <v>2224</v>
      </c>
      <c r="E82" t="s">
        <v>106</v>
      </c>
      <c r="F82" s="86">
        <v>45090</v>
      </c>
      <c r="G82" s="77">
        <v>29553.102855000001</v>
      </c>
      <c r="H82" s="77">
        <v>-8.4759170000000008</v>
      </c>
      <c r="I82" s="77">
        <v>-2.5048965999999999</v>
      </c>
      <c r="J82" s="78">
        <f t="shared" si="1"/>
        <v>4.2696477754304808E-3</v>
      </c>
      <c r="K82" s="78">
        <f>I82/'סכום נכסי הקרן'!$C$42</f>
        <v>-2.0801494806364413E-5</v>
      </c>
    </row>
    <row r="83" spans="2:11">
      <c r="B83" t="s">
        <v>2348</v>
      </c>
      <c r="C83" t="s">
        <v>2349</v>
      </c>
      <c r="D83" t="s">
        <v>2224</v>
      </c>
      <c r="E83" t="s">
        <v>106</v>
      </c>
      <c r="F83" s="86">
        <v>45090</v>
      </c>
      <c r="G83" s="77">
        <v>12186.12703</v>
      </c>
      <c r="H83" s="77">
        <v>-8.3227890000000002</v>
      </c>
      <c r="I83" s="77">
        <v>-1.0142256869999999</v>
      </c>
      <c r="J83" s="78">
        <f t="shared" si="1"/>
        <v>1.7287685440923993E-3</v>
      </c>
      <c r="K83" s="78">
        <f>I83/'סכום נכסי הקרן'!$C$42</f>
        <v>-8.4224675623783748E-6</v>
      </c>
    </row>
    <row r="84" spans="2:11">
      <c r="B84" t="s">
        <v>2350</v>
      </c>
      <c r="C84" t="s">
        <v>2351</v>
      </c>
      <c r="D84" t="s">
        <v>2224</v>
      </c>
      <c r="E84" t="s">
        <v>106</v>
      </c>
      <c r="F84" s="86">
        <v>45090</v>
      </c>
      <c r="G84" s="77">
        <v>119648.04246</v>
      </c>
      <c r="H84" s="77">
        <v>-8.1700929999999996</v>
      </c>
      <c r="I84" s="77">
        <v>-9.7753563849999985</v>
      </c>
      <c r="J84" s="78">
        <f t="shared" si="1"/>
        <v>1.6662296017829793E-2</v>
      </c>
      <c r="K84" s="78">
        <f>I84/'סכום נכסי הקרן'!$C$42</f>
        <v>-8.1177811919637194E-5</v>
      </c>
    </row>
    <row r="85" spans="2:11">
      <c r="B85" t="s">
        <v>2350</v>
      </c>
      <c r="C85" t="s">
        <v>2352</v>
      </c>
      <c r="D85" t="s">
        <v>2224</v>
      </c>
      <c r="E85" t="s">
        <v>106</v>
      </c>
      <c r="F85" s="86">
        <v>45090</v>
      </c>
      <c r="G85" s="77">
        <v>5612.6309199999996</v>
      </c>
      <c r="H85" s="77">
        <v>-8.1700929999999996</v>
      </c>
      <c r="I85" s="77">
        <v>-0.45855716800000007</v>
      </c>
      <c r="J85" s="78">
        <f t="shared" si="1"/>
        <v>7.8162012446298247E-4</v>
      </c>
      <c r="K85" s="78">
        <f>I85/'סכום נכסי הקרן'!$C$42</f>
        <v>-3.808011296184112E-6</v>
      </c>
    </row>
    <row r="86" spans="2:11">
      <c r="B86" t="s">
        <v>2353</v>
      </c>
      <c r="C86" t="s">
        <v>2354</v>
      </c>
      <c r="D86" t="s">
        <v>2224</v>
      </c>
      <c r="E86" t="s">
        <v>106</v>
      </c>
      <c r="F86" s="86">
        <v>44993</v>
      </c>
      <c r="G86" s="77">
        <v>95805.07475</v>
      </c>
      <c r="H86" s="77">
        <v>-8.1637520000000006</v>
      </c>
      <c r="I86" s="77">
        <v>-7.8212888139999999</v>
      </c>
      <c r="J86" s="78">
        <f t="shared" si="1"/>
        <v>1.333154765178507E-2</v>
      </c>
      <c r="K86" s="78">
        <f>I86/'סכום נכסי הקרן'!$C$42</f>
        <v>-6.4950584644291143E-5</v>
      </c>
    </row>
    <row r="87" spans="2:11">
      <c r="B87" t="s">
        <v>2355</v>
      </c>
      <c r="C87" t="s">
        <v>2356</v>
      </c>
      <c r="D87" t="s">
        <v>2224</v>
      </c>
      <c r="E87" t="s">
        <v>106</v>
      </c>
      <c r="F87" s="86">
        <v>45019</v>
      </c>
      <c r="G87" s="77">
        <v>29703.500325000001</v>
      </c>
      <c r="H87" s="77">
        <v>-7.9744539999999997</v>
      </c>
      <c r="I87" s="77">
        <v>-2.3686919139999998</v>
      </c>
      <c r="J87" s="78">
        <f t="shared" si="1"/>
        <v>4.0374840866845632E-3</v>
      </c>
      <c r="K87" s="78">
        <f>I87/'סכום נכסי הקרן'!$C$42</f>
        <v>-1.9670405775211791E-5</v>
      </c>
    </row>
    <row r="88" spans="2:11">
      <c r="B88" t="s">
        <v>2355</v>
      </c>
      <c r="C88" t="s">
        <v>2357</v>
      </c>
      <c r="D88" t="s">
        <v>2224</v>
      </c>
      <c r="E88" t="s">
        <v>106</v>
      </c>
      <c r="F88" s="86">
        <v>45019</v>
      </c>
      <c r="G88" s="77">
        <v>9844.2571499999995</v>
      </c>
      <c r="H88" s="77">
        <v>-7.9744539999999997</v>
      </c>
      <c r="I88" s="77">
        <v>-0.78502574000000003</v>
      </c>
      <c r="J88" s="78">
        <f t="shared" si="1"/>
        <v>1.3380925202448146E-3</v>
      </c>
      <c r="K88" s="78">
        <f>I88/'סכום נכסי הקרן'!$C$42</f>
        <v>-6.51911494209876E-6</v>
      </c>
    </row>
    <row r="89" spans="2:11">
      <c r="B89" t="s">
        <v>2358</v>
      </c>
      <c r="C89" t="s">
        <v>2359</v>
      </c>
      <c r="D89" t="s">
        <v>2224</v>
      </c>
      <c r="E89" t="s">
        <v>106</v>
      </c>
      <c r="F89" s="86">
        <v>45019</v>
      </c>
      <c r="G89" s="77">
        <v>4221.1035359999996</v>
      </c>
      <c r="H89" s="77">
        <v>-7.9198110000000002</v>
      </c>
      <c r="I89" s="77">
        <v>-0.33430341599999996</v>
      </c>
      <c r="J89" s="78">
        <f t="shared" si="1"/>
        <v>5.6982704852695737E-4</v>
      </c>
      <c r="K89" s="78">
        <f>I89/'סכום נכסי הקרן'!$C$42</f>
        <v>-2.7761667973336229E-6</v>
      </c>
    </row>
    <row r="90" spans="2:11">
      <c r="B90" t="s">
        <v>2358</v>
      </c>
      <c r="C90" t="s">
        <v>2360</v>
      </c>
      <c r="D90" t="s">
        <v>2224</v>
      </c>
      <c r="E90" t="s">
        <v>106</v>
      </c>
      <c r="F90" s="86">
        <v>45019</v>
      </c>
      <c r="G90" s="77">
        <v>111091.3128</v>
      </c>
      <c r="H90" s="77">
        <v>-7.9198110000000002</v>
      </c>
      <c r="I90" s="77">
        <v>-8.7982218720000009</v>
      </c>
      <c r="J90" s="78">
        <f t="shared" si="1"/>
        <v>1.499675014271192E-2</v>
      </c>
      <c r="K90" s="78">
        <f>I90/'סכום נכסי הקרן'!$C$42</f>
        <v>-7.3063361807289696E-5</v>
      </c>
    </row>
    <row r="91" spans="2:11">
      <c r="B91" t="s">
        <v>2358</v>
      </c>
      <c r="C91" t="s">
        <v>2361</v>
      </c>
      <c r="D91" t="s">
        <v>2224</v>
      </c>
      <c r="E91" t="s">
        <v>106</v>
      </c>
      <c r="F91" s="86">
        <v>45019</v>
      </c>
      <c r="G91" s="77">
        <v>6992.5976639999999</v>
      </c>
      <c r="H91" s="77">
        <v>-7.9198110000000002</v>
      </c>
      <c r="I91" s="77">
        <v>-0.55380051000000008</v>
      </c>
      <c r="J91" s="78">
        <f t="shared" si="1"/>
        <v>9.4396435986769515E-4</v>
      </c>
      <c r="K91" s="78">
        <f>I91/'סכום נכסי הקרן'!$C$42</f>
        <v>-4.5989436979262802E-6</v>
      </c>
    </row>
    <row r="92" spans="2:11">
      <c r="B92" t="s">
        <v>2362</v>
      </c>
      <c r="C92" t="s">
        <v>2363</v>
      </c>
      <c r="D92" t="s">
        <v>2224</v>
      </c>
      <c r="E92" t="s">
        <v>106</v>
      </c>
      <c r="F92" s="86">
        <v>45091</v>
      </c>
      <c r="G92" s="77">
        <v>15201.099576000001</v>
      </c>
      <c r="H92" s="77">
        <v>-8.0831250000000008</v>
      </c>
      <c r="I92" s="77">
        <v>-1.2287238090000001</v>
      </c>
      <c r="J92" s="78">
        <f t="shared" si="1"/>
        <v>2.0943850048402465E-3</v>
      </c>
      <c r="K92" s="78">
        <f>I92/'סכום נכסי הקרן'!$C$42</f>
        <v>-1.0203731336203579E-5</v>
      </c>
    </row>
    <row r="93" spans="2:11">
      <c r="B93" t="s">
        <v>2364</v>
      </c>
      <c r="C93" t="s">
        <v>2365</v>
      </c>
      <c r="D93" t="s">
        <v>2224</v>
      </c>
      <c r="E93" t="s">
        <v>106</v>
      </c>
      <c r="F93" s="86">
        <v>45019</v>
      </c>
      <c r="G93" s="77">
        <v>3497.4784199999999</v>
      </c>
      <c r="H93" s="77">
        <v>-7.883413</v>
      </c>
      <c r="I93" s="77">
        <v>-0.27572066699999997</v>
      </c>
      <c r="J93" s="78">
        <f t="shared" si="1"/>
        <v>4.699715479260734E-4</v>
      </c>
      <c r="K93" s="78">
        <f>I93/'סכום נכסי הקרן'!$C$42</f>
        <v>-2.2896761577335493E-6</v>
      </c>
    </row>
    <row r="94" spans="2:11">
      <c r="B94" t="s">
        <v>2366</v>
      </c>
      <c r="C94" t="s">
        <v>2367</v>
      </c>
      <c r="D94" t="s">
        <v>2224</v>
      </c>
      <c r="E94" t="s">
        <v>106</v>
      </c>
      <c r="F94" s="86">
        <v>45091</v>
      </c>
      <c r="G94" s="77">
        <v>12674.703600000001</v>
      </c>
      <c r="H94" s="77">
        <v>-8.0224039999999999</v>
      </c>
      <c r="I94" s="77">
        <v>-1.016815888</v>
      </c>
      <c r="J94" s="78">
        <f t="shared" si="1"/>
        <v>1.7331835949721713E-3</v>
      </c>
      <c r="K94" s="78">
        <f>I94/'סכום נכסי הקרן'!$C$42</f>
        <v>-8.4439774533051854E-6</v>
      </c>
    </row>
    <row r="95" spans="2:11">
      <c r="B95" t="s">
        <v>2366</v>
      </c>
      <c r="C95" t="s">
        <v>2368</v>
      </c>
      <c r="D95" t="s">
        <v>2224</v>
      </c>
      <c r="E95" t="s">
        <v>106</v>
      </c>
      <c r="F95" s="86">
        <v>45091</v>
      </c>
      <c r="G95" s="77">
        <v>131759.92895999999</v>
      </c>
      <c r="H95" s="77">
        <v>-8.0224039999999999</v>
      </c>
      <c r="I95" s="77">
        <v>-10.570313390999999</v>
      </c>
      <c r="J95" s="78">
        <f t="shared" si="1"/>
        <v>1.8017316585237957E-2</v>
      </c>
      <c r="K95" s="78">
        <f>I95/'סכום נכסי הקרן'!$C$42</f>
        <v>-8.7779399398973476E-5</v>
      </c>
    </row>
    <row r="96" spans="2:11">
      <c r="B96" t="s">
        <v>2369</v>
      </c>
      <c r="C96" t="s">
        <v>2370</v>
      </c>
      <c r="D96" t="s">
        <v>2224</v>
      </c>
      <c r="E96" t="s">
        <v>106</v>
      </c>
      <c r="F96" s="86">
        <v>45131</v>
      </c>
      <c r="G96" s="77">
        <v>109799.9408</v>
      </c>
      <c r="H96" s="77">
        <v>-7.4373379999999996</v>
      </c>
      <c r="I96" s="77">
        <v>-8.1661927270000003</v>
      </c>
      <c r="J96" s="78">
        <f t="shared" si="1"/>
        <v>1.3919443465479622E-2</v>
      </c>
      <c r="K96" s="78">
        <f>I96/'סכום נכסי הקרן'!$C$42</f>
        <v>-6.7814781495755693E-5</v>
      </c>
    </row>
    <row r="97" spans="2:11">
      <c r="B97" t="s">
        <v>2369</v>
      </c>
      <c r="C97" t="s">
        <v>2371</v>
      </c>
      <c r="D97" t="s">
        <v>2224</v>
      </c>
      <c r="E97" t="s">
        <v>106</v>
      </c>
      <c r="F97" s="86">
        <v>45131</v>
      </c>
      <c r="G97" s="77">
        <v>12597.999839999999</v>
      </c>
      <c r="H97" s="77">
        <v>-7.4373379999999996</v>
      </c>
      <c r="I97" s="77">
        <v>-0.93695583000000005</v>
      </c>
      <c r="J97" s="78">
        <f t="shared" si="1"/>
        <v>1.5970604835489498E-3</v>
      </c>
      <c r="K97" s="78">
        <f>I97/'סכום נכסי הקרן'!$C$42</f>
        <v>-7.780792960291398E-6</v>
      </c>
    </row>
    <row r="98" spans="2:11">
      <c r="B98" t="s">
        <v>2372</v>
      </c>
      <c r="C98" t="s">
        <v>2373</v>
      </c>
      <c r="D98" t="s">
        <v>2224</v>
      </c>
      <c r="E98" t="s">
        <v>106</v>
      </c>
      <c r="F98" s="86">
        <v>45019</v>
      </c>
      <c r="G98" s="77">
        <v>112554.423444</v>
      </c>
      <c r="H98" s="77">
        <v>-7.8137189999999999</v>
      </c>
      <c r="I98" s="77">
        <v>-8.7946862239999994</v>
      </c>
      <c r="J98" s="78">
        <f t="shared" si="1"/>
        <v>1.4990723557974686E-2</v>
      </c>
      <c r="K98" s="78">
        <f>I98/'סכום נכסי הקרן'!$C$42</f>
        <v>-7.3034000609901675E-5</v>
      </c>
    </row>
    <row r="99" spans="2:11">
      <c r="B99" t="s">
        <v>2374</v>
      </c>
      <c r="C99" t="s">
        <v>2375</v>
      </c>
      <c r="D99" t="s">
        <v>2224</v>
      </c>
      <c r="E99" t="s">
        <v>106</v>
      </c>
      <c r="F99" s="86">
        <v>44993</v>
      </c>
      <c r="G99" s="77">
        <v>9805.6004869999997</v>
      </c>
      <c r="H99" s="77">
        <v>-7.7865029999999997</v>
      </c>
      <c r="I99" s="77">
        <v>-0.76351340700000003</v>
      </c>
      <c r="J99" s="78">
        <f t="shared" si="1"/>
        <v>1.3014243061805016E-3</v>
      </c>
      <c r="K99" s="78">
        <f>I99/'סכום נכסי הקרן'!$C$42</f>
        <v>-6.3404693711908506E-6</v>
      </c>
    </row>
    <row r="100" spans="2:11">
      <c r="B100" t="s">
        <v>2376</v>
      </c>
      <c r="C100" t="s">
        <v>2377</v>
      </c>
      <c r="D100" t="s">
        <v>2224</v>
      </c>
      <c r="E100" t="s">
        <v>106</v>
      </c>
      <c r="F100" s="86">
        <v>45131</v>
      </c>
      <c r="G100" s="77">
        <v>145607.521213</v>
      </c>
      <c r="H100" s="77">
        <v>-7.3468770000000001</v>
      </c>
      <c r="I100" s="77">
        <v>-10.697605711</v>
      </c>
      <c r="J100" s="78">
        <f t="shared" si="1"/>
        <v>1.8234288962827271E-2</v>
      </c>
      <c r="K100" s="78">
        <f>I100/'סכום נכסי הקרן'!$C$42</f>
        <v>-8.8836477177501371E-5</v>
      </c>
    </row>
    <row r="101" spans="2:11">
      <c r="B101" t="s">
        <v>2378</v>
      </c>
      <c r="C101" t="s">
        <v>2379</v>
      </c>
      <c r="D101" t="s">
        <v>2224</v>
      </c>
      <c r="E101" t="s">
        <v>106</v>
      </c>
      <c r="F101" s="86">
        <v>45131</v>
      </c>
      <c r="G101" s="77">
        <v>12630.757823999998</v>
      </c>
      <c r="H101" s="77">
        <v>-7.316757</v>
      </c>
      <c r="I101" s="77">
        <v>-0.92416190500000017</v>
      </c>
      <c r="J101" s="78">
        <f t="shared" si="1"/>
        <v>1.5752529752409126E-3</v>
      </c>
      <c r="K101" s="78">
        <f>I101/'סכום נכסי הקרן'!$C$42</f>
        <v>-7.6745479502416768E-6</v>
      </c>
    </row>
    <row r="102" spans="2:11">
      <c r="B102" t="s">
        <v>2380</v>
      </c>
      <c r="C102" t="s">
        <v>2381</v>
      </c>
      <c r="D102" t="s">
        <v>2224</v>
      </c>
      <c r="E102" t="s">
        <v>106</v>
      </c>
      <c r="F102" s="86">
        <v>44993</v>
      </c>
      <c r="G102" s="77">
        <v>12267.322004</v>
      </c>
      <c r="H102" s="77">
        <v>-7.6958149999999996</v>
      </c>
      <c r="I102" s="77">
        <v>-0.94407036300000002</v>
      </c>
      <c r="J102" s="78">
        <f t="shared" si="1"/>
        <v>1.6091873513792133E-3</v>
      </c>
      <c r="K102" s="78">
        <f>I102/'סכום נכסי הקרן'!$C$42</f>
        <v>-7.8398744095014019E-6</v>
      </c>
    </row>
    <row r="103" spans="2:11">
      <c r="B103" t="s">
        <v>2382</v>
      </c>
      <c r="C103" t="s">
        <v>2383</v>
      </c>
      <c r="D103" t="s">
        <v>2224</v>
      </c>
      <c r="E103" t="s">
        <v>106</v>
      </c>
      <c r="F103" s="86">
        <v>44993</v>
      </c>
      <c r="G103" s="77">
        <v>213829.03862399998</v>
      </c>
      <c r="H103" s="77">
        <v>-7.6927940000000001</v>
      </c>
      <c r="I103" s="77">
        <v>-16.449428138999998</v>
      </c>
      <c r="J103" s="78">
        <f t="shared" si="1"/>
        <v>2.8038388594876489E-2</v>
      </c>
      <c r="K103" s="78">
        <f>I103/'סכום נכסי הקרן'!$C$42</f>
        <v>-1.3660152439069664E-4</v>
      </c>
    </row>
    <row r="104" spans="2:11">
      <c r="B104" t="s">
        <v>2382</v>
      </c>
      <c r="C104" t="s">
        <v>2384</v>
      </c>
      <c r="D104" t="s">
        <v>2224</v>
      </c>
      <c r="E104" t="s">
        <v>106</v>
      </c>
      <c r="F104" s="86">
        <v>44993</v>
      </c>
      <c r="G104" s="77">
        <v>28915.300724000001</v>
      </c>
      <c r="H104" s="77">
        <v>-7.6927940000000001</v>
      </c>
      <c r="I104" s="77">
        <v>-2.2243946110000001</v>
      </c>
      <c r="J104" s="78">
        <f t="shared" si="1"/>
        <v>3.791526365813144E-3</v>
      </c>
      <c r="K104" s="78">
        <f>I104/'סכום נכסי הקרן'!$C$42</f>
        <v>-1.8472112959880855E-5</v>
      </c>
    </row>
    <row r="105" spans="2:11">
      <c r="B105" t="s">
        <v>2385</v>
      </c>
      <c r="C105" t="s">
        <v>2386</v>
      </c>
      <c r="D105" t="s">
        <v>2224</v>
      </c>
      <c r="E105" t="s">
        <v>106</v>
      </c>
      <c r="F105" s="86">
        <v>44986</v>
      </c>
      <c r="G105" s="77">
        <v>180443.55047399999</v>
      </c>
      <c r="H105" s="77">
        <v>-7.7094550000000002</v>
      </c>
      <c r="I105" s="77">
        <v>-13.911213449</v>
      </c>
      <c r="J105" s="78">
        <f t="shared" si="1"/>
        <v>2.3711949449754306E-2</v>
      </c>
      <c r="K105" s="78">
        <f>I105/'סכום נכסי הקרן'!$C$42</f>
        <v>-1.1552334507923412E-4</v>
      </c>
    </row>
    <row r="106" spans="2:11">
      <c r="B106" t="s">
        <v>2385</v>
      </c>
      <c r="C106" t="s">
        <v>2387</v>
      </c>
      <c r="D106" t="s">
        <v>2224</v>
      </c>
      <c r="E106" t="s">
        <v>106</v>
      </c>
      <c r="F106" s="86">
        <v>44986</v>
      </c>
      <c r="G106" s="77">
        <v>17878.248584000001</v>
      </c>
      <c r="H106" s="77">
        <v>-7.7094550000000002</v>
      </c>
      <c r="I106" s="77">
        <v>-1.3783154430000002</v>
      </c>
      <c r="J106" s="78">
        <f t="shared" si="1"/>
        <v>2.3493670217950026E-3</v>
      </c>
      <c r="K106" s="78">
        <f>I106/'סכום נכסי הקרן'!$C$42</f>
        <v>-1.1445990037711085E-5</v>
      </c>
    </row>
    <row r="107" spans="2:11">
      <c r="B107" t="s">
        <v>2388</v>
      </c>
      <c r="C107" t="s">
        <v>2389</v>
      </c>
      <c r="D107" t="s">
        <v>2224</v>
      </c>
      <c r="E107" t="s">
        <v>106</v>
      </c>
      <c r="F107" s="86">
        <v>44986</v>
      </c>
      <c r="G107" s="77">
        <v>16130.000869</v>
      </c>
      <c r="H107" s="77">
        <v>-7.6792600000000002</v>
      </c>
      <c r="I107" s="77">
        <v>-1.2386647239999999</v>
      </c>
      <c r="J107" s="78">
        <f t="shared" si="1"/>
        <v>2.1113294989225546E-3</v>
      </c>
      <c r="K107" s="78">
        <f>I107/'סכום נכסי הקרן'!$C$42</f>
        <v>-1.0286284001947549E-5</v>
      </c>
    </row>
    <row r="108" spans="2:11">
      <c r="B108" t="s">
        <v>2390</v>
      </c>
      <c r="C108" t="s">
        <v>2391</v>
      </c>
      <c r="D108" t="s">
        <v>2224</v>
      </c>
      <c r="E108" t="s">
        <v>106</v>
      </c>
      <c r="F108" s="86">
        <v>44993</v>
      </c>
      <c r="G108" s="77">
        <v>21055.645800000002</v>
      </c>
      <c r="H108" s="77">
        <v>-7.5630800000000002</v>
      </c>
      <c r="I108" s="77">
        <v>-1.592455401</v>
      </c>
      <c r="J108" s="78">
        <f t="shared" si="1"/>
        <v>2.7143729846381302E-3</v>
      </c>
      <c r="K108" s="78">
        <f>I108/'סכום נכסי הקרן'!$C$42</f>
        <v>-1.3224279498510422E-5</v>
      </c>
    </row>
    <row r="109" spans="2:11">
      <c r="B109" t="s">
        <v>2390</v>
      </c>
      <c r="C109" t="s">
        <v>2392</v>
      </c>
      <c r="D109" t="s">
        <v>2224</v>
      </c>
      <c r="E109" t="s">
        <v>106</v>
      </c>
      <c r="F109" s="86">
        <v>44993</v>
      </c>
      <c r="G109" s="77">
        <v>2824.5126</v>
      </c>
      <c r="H109" s="77">
        <v>-7.5630800000000002</v>
      </c>
      <c r="I109" s="77">
        <v>-0.21362015600000003</v>
      </c>
      <c r="J109" s="78">
        <f t="shared" si="1"/>
        <v>3.6411994964283652E-4</v>
      </c>
      <c r="K109" s="78">
        <f>I109/'סכום נכסי הקרן'!$C$42</f>
        <v>-1.7739728520405818E-6</v>
      </c>
    </row>
    <row r="110" spans="2:11">
      <c r="B110" t="s">
        <v>2393</v>
      </c>
      <c r="C110" t="s">
        <v>2394</v>
      </c>
      <c r="D110" t="s">
        <v>2224</v>
      </c>
      <c r="E110" t="s">
        <v>106</v>
      </c>
      <c r="F110" s="86">
        <v>44980</v>
      </c>
      <c r="G110" s="77">
        <v>12716.359227000001</v>
      </c>
      <c r="H110" s="77">
        <v>-7.5541650000000002</v>
      </c>
      <c r="I110" s="77">
        <v>-0.96061471800000009</v>
      </c>
      <c r="J110" s="78">
        <f t="shared" si="1"/>
        <v>1.6373875447611207E-3</v>
      </c>
      <c r="K110" s="78">
        <f>I110/'סכום נכסי הקרן'!$C$42</f>
        <v>-7.9772642381303151E-6</v>
      </c>
    </row>
    <row r="111" spans="2:11">
      <c r="B111" t="s">
        <v>2393</v>
      </c>
      <c r="C111" t="s">
        <v>2395</v>
      </c>
      <c r="D111" t="s">
        <v>2224</v>
      </c>
      <c r="E111" t="s">
        <v>106</v>
      </c>
      <c r="F111" s="86">
        <v>44980</v>
      </c>
      <c r="G111" s="77">
        <v>82620.600116999994</v>
      </c>
      <c r="H111" s="77">
        <v>-7.5541650000000002</v>
      </c>
      <c r="I111" s="77">
        <v>-6.2412961950000003</v>
      </c>
      <c r="J111" s="78">
        <f t="shared" si="1"/>
        <v>1.0638417735400526E-2</v>
      </c>
      <c r="K111" s="78">
        <f>I111/'סכום נכסי הקרן'!$C$42</f>
        <v>-5.1829800234179121E-5</v>
      </c>
    </row>
    <row r="112" spans="2:11">
      <c r="B112" t="s">
        <v>2393</v>
      </c>
      <c r="C112" t="s">
        <v>2396</v>
      </c>
      <c r="D112" t="s">
        <v>2224</v>
      </c>
      <c r="E112" t="s">
        <v>106</v>
      </c>
      <c r="F112" s="86">
        <v>44980</v>
      </c>
      <c r="G112" s="77">
        <v>14043.781532000001</v>
      </c>
      <c r="H112" s="77">
        <v>-7.5541650000000002</v>
      </c>
      <c r="I112" s="77">
        <v>-1.060890385</v>
      </c>
      <c r="J112" s="78">
        <f t="shared" si="1"/>
        <v>1.8083094816332284E-3</v>
      </c>
      <c r="K112" s="78">
        <f>I112/'סכום נכסי הקרן'!$C$42</f>
        <v>-8.8099867410492884E-6</v>
      </c>
    </row>
    <row r="113" spans="2:11">
      <c r="B113" t="s">
        <v>2397</v>
      </c>
      <c r="C113" t="s">
        <v>2398</v>
      </c>
      <c r="D113" t="s">
        <v>2224</v>
      </c>
      <c r="E113" t="s">
        <v>106</v>
      </c>
      <c r="F113" s="86">
        <v>44998</v>
      </c>
      <c r="G113" s="77">
        <v>10533.72084</v>
      </c>
      <c r="H113" s="77">
        <v>-7.3144119999999999</v>
      </c>
      <c r="I113" s="77">
        <v>-0.77047975099999999</v>
      </c>
      <c r="J113" s="78">
        <f t="shared" si="1"/>
        <v>1.3132985828123128E-3</v>
      </c>
      <c r="K113" s="78">
        <f>I113/'סכום נכסי הקרן'!$C$42</f>
        <v>-6.3983202096387714E-6</v>
      </c>
    </row>
    <row r="114" spans="2:11">
      <c r="B114" t="s">
        <v>2399</v>
      </c>
      <c r="C114" t="s">
        <v>2400</v>
      </c>
      <c r="D114" t="s">
        <v>2224</v>
      </c>
      <c r="E114" t="s">
        <v>106</v>
      </c>
      <c r="F114" s="86">
        <v>45126</v>
      </c>
      <c r="G114" s="77">
        <v>20630.493208</v>
      </c>
      <c r="H114" s="77">
        <v>-7.4711470000000002</v>
      </c>
      <c r="I114" s="77">
        <v>-1.5413344520000001</v>
      </c>
      <c r="J114" s="78">
        <f t="shared" si="1"/>
        <v>2.6272362756115998E-3</v>
      </c>
      <c r="K114" s="78">
        <f>I114/'סכום נכסי הקרן'!$C$42</f>
        <v>-1.279975412883252E-5</v>
      </c>
    </row>
    <row r="115" spans="2:11">
      <c r="B115" t="s">
        <v>2401</v>
      </c>
      <c r="C115" t="s">
        <v>2402</v>
      </c>
      <c r="D115" t="s">
        <v>2224</v>
      </c>
      <c r="E115" t="s">
        <v>106</v>
      </c>
      <c r="F115" s="86">
        <v>44991</v>
      </c>
      <c r="G115" s="77">
        <v>110290.33941199999</v>
      </c>
      <c r="H115" s="77">
        <v>-7.3856080000000004</v>
      </c>
      <c r="I115" s="77">
        <v>-8.1456124560000003</v>
      </c>
      <c r="J115" s="78">
        <f t="shared" si="1"/>
        <v>1.3884363970264968E-2</v>
      </c>
      <c r="K115" s="78">
        <f>I115/'סכום נכסי הקרן'!$C$42</f>
        <v>-6.7643876077815466E-5</v>
      </c>
    </row>
    <row r="116" spans="2:11">
      <c r="B116" t="s">
        <v>2403</v>
      </c>
      <c r="C116" t="s">
        <v>2404</v>
      </c>
      <c r="D116" t="s">
        <v>2224</v>
      </c>
      <c r="E116" t="s">
        <v>106</v>
      </c>
      <c r="F116" s="86">
        <v>44991</v>
      </c>
      <c r="G116" s="77">
        <v>96614.695099999997</v>
      </c>
      <c r="H116" s="77">
        <v>-7.4462289999999998</v>
      </c>
      <c r="I116" s="77">
        <v>-7.1941514930000006</v>
      </c>
      <c r="J116" s="78">
        <f t="shared" si="1"/>
        <v>1.2262579189175843E-2</v>
      </c>
      <c r="K116" s="78">
        <f>I116/'סכום נכסי הקרן'!$C$42</f>
        <v>-5.974262766688186E-5</v>
      </c>
    </row>
    <row r="117" spans="2:11">
      <c r="B117" t="s">
        <v>2405</v>
      </c>
      <c r="C117" t="s">
        <v>2406</v>
      </c>
      <c r="D117" t="s">
        <v>2224</v>
      </c>
      <c r="E117" t="s">
        <v>106</v>
      </c>
      <c r="F117" s="86">
        <v>45092</v>
      </c>
      <c r="G117" s="77">
        <v>17004.040560000001</v>
      </c>
      <c r="H117" s="77">
        <v>-7.3543190000000003</v>
      </c>
      <c r="I117" s="77">
        <v>-1.2505314209999998</v>
      </c>
      <c r="J117" s="78">
        <f t="shared" si="1"/>
        <v>2.1315565280333598E-3</v>
      </c>
      <c r="K117" s="78">
        <f>I117/'סכום נכסי הקרן'!$C$42</f>
        <v>-1.0384829002173985E-5</v>
      </c>
    </row>
    <row r="118" spans="2:11">
      <c r="B118" t="s">
        <v>2407</v>
      </c>
      <c r="C118" t="s">
        <v>2408</v>
      </c>
      <c r="D118" t="s">
        <v>2224</v>
      </c>
      <c r="E118" t="s">
        <v>106</v>
      </c>
      <c r="F118" s="86">
        <v>44998</v>
      </c>
      <c r="G118" s="77">
        <v>17635.82359</v>
      </c>
      <c r="H118" s="77">
        <v>-6.8299089999999998</v>
      </c>
      <c r="I118" s="77">
        <v>-1.204510728</v>
      </c>
      <c r="J118" s="78">
        <f t="shared" si="1"/>
        <v>2.0531133102609303E-3</v>
      </c>
      <c r="K118" s="78">
        <f>I118/'סכום נכסי הקרן'!$C$42</f>
        <v>-1.0002657855299185E-5</v>
      </c>
    </row>
    <row r="119" spans="2:11">
      <c r="B119" t="s">
        <v>2407</v>
      </c>
      <c r="C119" t="s">
        <v>2409</v>
      </c>
      <c r="D119" t="s">
        <v>2224</v>
      </c>
      <c r="E119" t="s">
        <v>106</v>
      </c>
      <c r="F119" s="86">
        <v>44998</v>
      </c>
      <c r="G119" s="77">
        <v>14194.560380000003</v>
      </c>
      <c r="H119" s="77">
        <v>-6.8299089999999998</v>
      </c>
      <c r="I119" s="77">
        <v>-0.96947557800000006</v>
      </c>
      <c r="J119" s="78">
        <f t="shared" si="1"/>
        <v>1.6524910628813499E-3</v>
      </c>
      <c r="K119" s="78">
        <f>I119/'סכום נכסי הקרן'!$C$42</f>
        <v>-8.0508477677937446E-6</v>
      </c>
    </row>
    <row r="120" spans="2:11">
      <c r="B120" t="s">
        <v>2410</v>
      </c>
      <c r="C120" t="s">
        <v>2411</v>
      </c>
      <c r="D120" t="s">
        <v>2224</v>
      </c>
      <c r="E120" t="s">
        <v>106</v>
      </c>
      <c r="F120" s="86">
        <v>45098</v>
      </c>
      <c r="G120" s="77">
        <v>538665</v>
      </c>
      <c r="H120" s="77">
        <v>-6.813701</v>
      </c>
      <c r="I120" s="77">
        <v>-36.703019999999995</v>
      </c>
      <c r="J120" s="78">
        <f t="shared" si="1"/>
        <v>6.2561052497967548E-2</v>
      </c>
      <c r="K120" s="78">
        <f>I120/'סכום נכסי הקרן'!$C$42</f>
        <v>-3.0479409006658765E-4</v>
      </c>
    </row>
    <row r="121" spans="2:11">
      <c r="B121" t="s">
        <v>2412</v>
      </c>
      <c r="C121" t="s">
        <v>2413</v>
      </c>
      <c r="D121" t="s">
        <v>2224</v>
      </c>
      <c r="E121" t="s">
        <v>106</v>
      </c>
      <c r="F121" s="86">
        <v>44987</v>
      </c>
      <c r="G121" s="77">
        <v>13859.929324999999</v>
      </c>
      <c r="H121" s="77">
        <v>-6.9160159999999999</v>
      </c>
      <c r="I121" s="77">
        <v>-0.95855494099999994</v>
      </c>
      <c r="J121" s="78">
        <f t="shared" si="1"/>
        <v>1.6338766124991129E-3</v>
      </c>
      <c r="K121" s="78">
        <f>I121/'סכום נכסי הקרן'!$C$42</f>
        <v>-7.9601591645844563E-6</v>
      </c>
    </row>
    <row r="122" spans="2:11">
      <c r="B122" t="s">
        <v>2412</v>
      </c>
      <c r="C122" t="s">
        <v>2414</v>
      </c>
      <c r="D122" t="s">
        <v>2224</v>
      </c>
      <c r="E122" t="s">
        <v>106</v>
      </c>
      <c r="F122" s="86">
        <v>44987</v>
      </c>
      <c r="G122" s="77">
        <v>9955.0223499999993</v>
      </c>
      <c r="H122" s="77">
        <v>-6.9160159999999999</v>
      </c>
      <c r="I122" s="77">
        <v>-0.68849094600000005</v>
      </c>
      <c r="J122" s="78">
        <f t="shared" si="1"/>
        <v>1.1735469783435083E-3</v>
      </c>
      <c r="K122" s="78">
        <f>I122/'סכום נכסי הקרן'!$C$42</f>
        <v>-5.7174578932511321E-6</v>
      </c>
    </row>
    <row r="123" spans="2:11">
      <c r="B123" t="s">
        <v>2415</v>
      </c>
      <c r="C123" t="s">
        <v>2416</v>
      </c>
      <c r="D123" t="s">
        <v>2224</v>
      </c>
      <c r="E123" t="s">
        <v>106</v>
      </c>
      <c r="F123" s="86">
        <v>45097</v>
      </c>
      <c r="G123" s="77">
        <v>10604.49612</v>
      </c>
      <c r="H123" s="77">
        <v>-6.897958</v>
      </c>
      <c r="I123" s="77">
        <v>-0.73149364800000005</v>
      </c>
      <c r="J123" s="78">
        <f t="shared" si="1"/>
        <v>1.2468459683823785E-3</v>
      </c>
      <c r="K123" s="78">
        <f>I123/'סכום נכסי הקרן'!$C$42</f>
        <v>-6.0745666387029947E-6</v>
      </c>
    </row>
    <row r="124" spans="2:11">
      <c r="B124" t="s">
        <v>2417</v>
      </c>
      <c r="C124" t="s">
        <v>2418</v>
      </c>
      <c r="D124" t="s">
        <v>2224</v>
      </c>
      <c r="E124" t="s">
        <v>106</v>
      </c>
      <c r="F124" s="86">
        <v>44987</v>
      </c>
      <c r="G124" s="77">
        <v>83182.70796</v>
      </c>
      <c r="H124" s="77">
        <v>-6.8862839999999998</v>
      </c>
      <c r="I124" s="77">
        <v>-5.7281976329999997</v>
      </c>
      <c r="J124" s="78">
        <f t="shared" si="1"/>
        <v>9.7638306830567755E-3</v>
      </c>
      <c r="K124" s="78">
        <f>I124/'סכום נכסי הקרן'!$C$42</f>
        <v>-4.7568859054971936E-5</v>
      </c>
    </row>
    <row r="125" spans="2:11">
      <c r="B125" t="s">
        <v>2419</v>
      </c>
      <c r="C125" t="s">
        <v>2420</v>
      </c>
      <c r="D125" t="s">
        <v>2224</v>
      </c>
      <c r="E125" t="s">
        <v>106</v>
      </c>
      <c r="F125" s="86">
        <v>44987</v>
      </c>
      <c r="G125" s="77">
        <v>15579.211912000001</v>
      </c>
      <c r="H125" s="77">
        <v>-6.6336979999999999</v>
      </c>
      <c r="I125" s="77">
        <v>-1.0334778610000002</v>
      </c>
      <c r="J125" s="78">
        <f t="shared" si="1"/>
        <v>1.7615842706542467E-3</v>
      </c>
      <c r="K125" s="78">
        <f>I125/'סכום נכסי הקרן'!$C$42</f>
        <v>-8.5823440209404683E-6</v>
      </c>
    </row>
    <row r="126" spans="2:11">
      <c r="B126" t="s">
        <v>2421</v>
      </c>
      <c r="C126" t="s">
        <v>2422</v>
      </c>
      <c r="D126" t="s">
        <v>2224</v>
      </c>
      <c r="E126" t="s">
        <v>106</v>
      </c>
      <c r="F126" s="86">
        <v>44987</v>
      </c>
      <c r="G126" s="77">
        <v>21244.37988</v>
      </c>
      <c r="H126" s="77">
        <v>-6.6336979999999999</v>
      </c>
      <c r="I126" s="77">
        <v>-1.4092879920000001</v>
      </c>
      <c r="J126" s="78">
        <f t="shared" si="1"/>
        <v>2.4021603686091033E-3</v>
      </c>
      <c r="K126" s="78">
        <f>I126/'סכום נכסי הקרן'!$C$42</f>
        <v>-1.1703196389926729E-5</v>
      </c>
    </row>
    <row r="127" spans="2:11">
      <c r="B127" t="s">
        <v>2423</v>
      </c>
      <c r="C127" t="s">
        <v>2424</v>
      </c>
      <c r="D127" t="s">
        <v>2224</v>
      </c>
      <c r="E127" t="s">
        <v>106</v>
      </c>
      <c r="F127" s="86">
        <v>44987</v>
      </c>
      <c r="G127" s="77">
        <v>22506.860100000002</v>
      </c>
      <c r="H127" s="77">
        <v>-6.6093409999999997</v>
      </c>
      <c r="I127" s="77">
        <v>-1.4875552059999999</v>
      </c>
      <c r="J127" s="78">
        <f t="shared" si="1"/>
        <v>2.5355684446726982E-3</v>
      </c>
      <c r="K127" s="78">
        <f>I127/'סכום נכסי הקרן'!$C$42</f>
        <v>-1.2353153376386612E-5</v>
      </c>
    </row>
    <row r="128" spans="2:11">
      <c r="B128" t="s">
        <v>2425</v>
      </c>
      <c r="C128" t="s">
        <v>2426</v>
      </c>
      <c r="D128" t="s">
        <v>2224</v>
      </c>
      <c r="E128" t="s">
        <v>106</v>
      </c>
      <c r="F128" s="86">
        <v>44987</v>
      </c>
      <c r="G128" s="77">
        <v>17708.564849999999</v>
      </c>
      <c r="H128" s="77">
        <v>-6.6041020000000001</v>
      </c>
      <c r="I128" s="77">
        <v>-1.16949171</v>
      </c>
      <c r="J128" s="78">
        <f t="shared" si="1"/>
        <v>1.9934226738085271E-3</v>
      </c>
      <c r="K128" s="78">
        <f>I128/'סכום נכסי הקרן'!$C$42</f>
        <v>-9.7118482781489812E-6</v>
      </c>
    </row>
    <row r="129" spans="2:11">
      <c r="B129" t="s">
        <v>2427</v>
      </c>
      <c r="C129" t="s">
        <v>2428</v>
      </c>
      <c r="D129" t="s">
        <v>2224</v>
      </c>
      <c r="E129" t="s">
        <v>106</v>
      </c>
      <c r="F129" s="86">
        <v>44987</v>
      </c>
      <c r="G129" s="77">
        <v>24090.332527999999</v>
      </c>
      <c r="H129" s="77">
        <v>-6.5745230000000001</v>
      </c>
      <c r="I129" s="77">
        <v>-1.5838243929999998</v>
      </c>
      <c r="J129" s="78">
        <f t="shared" si="1"/>
        <v>2.6996612539794979E-3</v>
      </c>
      <c r="K129" s="78">
        <f>I129/'סכום נכסי הקרן'!$C$42</f>
        <v>-1.3152604736332337E-5</v>
      </c>
    </row>
    <row r="130" spans="2:11">
      <c r="B130" t="s">
        <v>2429</v>
      </c>
      <c r="C130" t="s">
        <v>2430</v>
      </c>
      <c r="D130" t="s">
        <v>2224</v>
      </c>
      <c r="E130" t="s">
        <v>106</v>
      </c>
      <c r="F130" s="86">
        <v>45033</v>
      </c>
      <c r="G130" s="77">
        <v>17713.971294999999</v>
      </c>
      <c r="H130" s="77">
        <v>-6.5715659999999998</v>
      </c>
      <c r="I130" s="77">
        <v>-1.164085265</v>
      </c>
      <c r="J130" s="78">
        <f t="shared" si="1"/>
        <v>1.9842072771062294E-3</v>
      </c>
      <c r="K130" s="78">
        <f>I130/'סכום נכסי הקרן'!$C$42</f>
        <v>-9.6669513600133599E-6</v>
      </c>
    </row>
    <row r="131" spans="2:11">
      <c r="B131" t="s">
        <v>2431</v>
      </c>
      <c r="C131" t="s">
        <v>2432</v>
      </c>
      <c r="D131" t="s">
        <v>2224</v>
      </c>
      <c r="E131" t="s">
        <v>106</v>
      </c>
      <c r="F131" s="86">
        <v>45034</v>
      </c>
      <c r="G131" s="77">
        <v>14176.681780000001</v>
      </c>
      <c r="H131" s="77">
        <v>-6.4359450000000002</v>
      </c>
      <c r="I131" s="77">
        <v>-0.912403454</v>
      </c>
      <c r="J131" s="78">
        <f t="shared" si="1"/>
        <v>1.5552104536635113E-3</v>
      </c>
      <c r="K131" s="78">
        <f>I131/'סכום נכסי הקרן'!$C$42</f>
        <v>-7.5769018608153139E-6</v>
      </c>
    </row>
    <row r="132" spans="2:11">
      <c r="B132" t="s">
        <v>2433</v>
      </c>
      <c r="C132" t="s">
        <v>2434</v>
      </c>
      <c r="D132" t="s">
        <v>2224</v>
      </c>
      <c r="E132" t="s">
        <v>106</v>
      </c>
      <c r="F132" s="86">
        <v>45033</v>
      </c>
      <c r="G132" s="77">
        <v>14184.938896</v>
      </c>
      <c r="H132" s="77">
        <v>-6.4681730000000002</v>
      </c>
      <c r="I132" s="77">
        <v>-0.91750635199999997</v>
      </c>
      <c r="J132" s="78">
        <f t="shared" si="1"/>
        <v>1.5639084482609524E-3</v>
      </c>
      <c r="K132" s="78">
        <f>I132/'סכום נכסי הקרן'!$C$42</f>
        <v>-7.6192780236654719E-6</v>
      </c>
    </row>
    <row r="133" spans="2:11">
      <c r="B133" t="s">
        <v>2435</v>
      </c>
      <c r="C133" t="s">
        <v>2436</v>
      </c>
      <c r="D133" t="s">
        <v>2224</v>
      </c>
      <c r="E133" t="s">
        <v>106</v>
      </c>
      <c r="F133" s="86">
        <v>45034</v>
      </c>
      <c r="G133" s="77">
        <v>13777.230818</v>
      </c>
      <c r="H133" s="77">
        <v>-6.3621949999999998</v>
      </c>
      <c r="I133" s="77">
        <v>-0.87653430700000001</v>
      </c>
      <c r="J133" s="78">
        <f t="shared" si="1"/>
        <v>1.4940707548451494E-3</v>
      </c>
      <c r="K133" s="78">
        <f>I133/'סכום נכסי הקרן'!$C$42</f>
        <v>-7.2790325295905351E-6</v>
      </c>
    </row>
    <row r="134" spans="2:11">
      <c r="B134" t="s">
        <v>2437</v>
      </c>
      <c r="C134" t="s">
        <v>2438</v>
      </c>
      <c r="D134" t="s">
        <v>2224</v>
      </c>
      <c r="E134" t="s">
        <v>106</v>
      </c>
      <c r="F134" s="86">
        <v>45034</v>
      </c>
      <c r="G134" s="77">
        <v>17735.597075000001</v>
      </c>
      <c r="H134" s="77">
        <v>-6.3474570000000003</v>
      </c>
      <c r="I134" s="77">
        <v>-1.125759468</v>
      </c>
      <c r="J134" s="78">
        <f t="shared" si="1"/>
        <v>1.9188801678344733E-3</v>
      </c>
      <c r="K134" s="78">
        <f>I134/'סכום נכסי הקרן'!$C$42</f>
        <v>-9.348681189801434E-6</v>
      </c>
    </row>
    <row r="135" spans="2:11">
      <c r="B135" t="s">
        <v>2437</v>
      </c>
      <c r="C135" t="s">
        <v>2439</v>
      </c>
      <c r="D135" t="s">
        <v>2224</v>
      </c>
      <c r="E135" t="s">
        <v>106</v>
      </c>
      <c r="F135" s="86">
        <v>45034</v>
      </c>
      <c r="G135" s="77">
        <v>17129.838179999999</v>
      </c>
      <c r="H135" s="77">
        <v>-6.3474570000000003</v>
      </c>
      <c r="I135" s="77">
        <v>-1.0873091799999999</v>
      </c>
      <c r="J135" s="78">
        <f t="shared" si="1"/>
        <v>1.8533408610926854E-3</v>
      </c>
      <c r="K135" s="78">
        <f>I135/'סכום נכסי הקרן'!$C$42</f>
        <v>-9.0293772049043248E-6</v>
      </c>
    </row>
    <row r="136" spans="2:11">
      <c r="B136" t="s">
        <v>2440</v>
      </c>
      <c r="C136" t="s">
        <v>2441</v>
      </c>
      <c r="D136" t="s">
        <v>2224</v>
      </c>
      <c r="E136" t="s">
        <v>106</v>
      </c>
      <c r="F136" s="86">
        <v>45034</v>
      </c>
      <c r="G136" s="77">
        <v>15962.037367999998</v>
      </c>
      <c r="H136" s="77">
        <v>-6.3474570000000003</v>
      </c>
      <c r="I136" s="77">
        <v>-1.013183521</v>
      </c>
      <c r="J136" s="78">
        <f t="shared" si="1"/>
        <v>1.7269921507101218E-3</v>
      </c>
      <c r="K136" s="78">
        <f>I136/'סכום נכסי הקרן'!$C$42</f>
        <v>-8.4138130691604226E-6</v>
      </c>
    </row>
    <row r="137" spans="2:11">
      <c r="B137" t="s">
        <v>2442</v>
      </c>
      <c r="C137" t="s">
        <v>2443</v>
      </c>
      <c r="D137" t="s">
        <v>2224</v>
      </c>
      <c r="E137" t="s">
        <v>106</v>
      </c>
      <c r="F137" s="86">
        <v>45034</v>
      </c>
      <c r="G137" s="77">
        <v>14191.230031999999</v>
      </c>
      <c r="H137" s="77">
        <v>-6.3895929999999996</v>
      </c>
      <c r="I137" s="77">
        <v>-0.90676187800000008</v>
      </c>
      <c r="J137" s="78">
        <f t="shared" si="1"/>
        <v>1.5455942713355375E-3</v>
      </c>
      <c r="K137" s="78">
        <f>I137/'סכום נכסי הקרן'!$C$42</f>
        <v>-7.5300523366218967E-6</v>
      </c>
    </row>
    <row r="138" spans="2:11">
      <c r="B138" t="s">
        <v>2444</v>
      </c>
      <c r="C138" t="s">
        <v>2445</v>
      </c>
      <c r="D138" t="s">
        <v>2224</v>
      </c>
      <c r="E138" t="s">
        <v>106</v>
      </c>
      <c r="F138" s="86">
        <v>45007</v>
      </c>
      <c r="G138" s="77">
        <v>20587.545962</v>
      </c>
      <c r="H138" s="77">
        <v>-6.1623479999999997</v>
      </c>
      <c r="I138" s="77">
        <v>-1.2686763050000001</v>
      </c>
      <c r="J138" s="78">
        <f t="shared" si="1"/>
        <v>2.1624848560154587E-3</v>
      </c>
      <c r="K138" s="78">
        <f>I138/'סכום נכסי הקרן'!$C$42</f>
        <v>-1.053551015615379E-5</v>
      </c>
    </row>
    <row r="139" spans="2:11">
      <c r="B139" t="s">
        <v>2446</v>
      </c>
      <c r="C139" t="s">
        <v>2447</v>
      </c>
      <c r="D139" t="s">
        <v>2224</v>
      </c>
      <c r="E139" t="s">
        <v>106</v>
      </c>
      <c r="F139" s="86">
        <v>45007</v>
      </c>
      <c r="G139" s="77">
        <v>26629.199100000002</v>
      </c>
      <c r="H139" s="77">
        <v>-6.1329570000000002</v>
      </c>
      <c r="I139" s="77">
        <v>-1.63315728</v>
      </c>
      <c r="J139" s="78">
        <f t="shared" si="1"/>
        <v>2.7837501745501571E-3</v>
      </c>
      <c r="K139" s="78">
        <f>I139/'סכום נכסי הקרן'!$C$42</f>
        <v>-1.3562281444230566E-5</v>
      </c>
    </row>
    <row r="140" spans="2:11">
      <c r="B140" t="s">
        <v>2448</v>
      </c>
      <c r="C140" t="s">
        <v>2449</v>
      </c>
      <c r="D140" t="s">
        <v>2224</v>
      </c>
      <c r="E140" t="s">
        <v>106</v>
      </c>
      <c r="F140" s="86">
        <v>45034</v>
      </c>
      <c r="G140" s="77">
        <v>17753.78239</v>
      </c>
      <c r="H140" s="77">
        <v>-6.3012350000000001</v>
      </c>
      <c r="I140" s="77">
        <v>-1.1187074970000002</v>
      </c>
      <c r="J140" s="78">
        <f t="shared" ref="J140:J203" si="2">I140/$I$11</f>
        <v>1.9068599382199855E-3</v>
      </c>
      <c r="K140" s="78">
        <f>I140/'סכום נכסי הקרן'!$C$42</f>
        <v>-9.2901192762553299E-6</v>
      </c>
    </row>
    <row r="141" spans="2:11">
      <c r="B141" t="s">
        <v>2450</v>
      </c>
      <c r="C141" t="s">
        <v>2451</v>
      </c>
      <c r="D141" t="s">
        <v>2224</v>
      </c>
      <c r="E141" t="s">
        <v>106</v>
      </c>
      <c r="F141" s="86">
        <v>44985</v>
      </c>
      <c r="G141" s="77">
        <v>10653.154124999999</v>
      </c>
      <c r="H141" s="77">
        <v>-6.3342099999999997</v>
      </c>
      <c r="I141" s="77">
        <v>-0.67479314400000001</v>
      </c>
      <c r="J141" s="78">
        <f t="shared" si="2"/>
        <v>1.1501987930980226E-3</v>
      </c>
      <c r="K141" s="78">
        <f>I141/'סכום נכסי הקרן'!$C$42</f>
        <v>-5.6037067878515684E-6</v>
      </c>
    </row>
    <row r="142" spans="2:11">
      <c r="B142" t="s">
        <v>2450</v>
      </c>
      <c r="C142" t="s">
        <v>2452</v>
      </c>
      <c r="D142" t="s">
        <v>2224</v>
      </c>
      <c r="E142" t="s">
        <v>106</v>
      </c>
      <c r="F142" s="86">
        <v>44985</v>
      </c>
      <c r="G142" s="77">
        <v>139273.97687499999</v>
      </c>
      <c r="H142" s="77">
        <v>-6.3342099999999997</v>
      </c>
      <c r="I142" s="77">
        <v>-8.8219060450000004</v>
      </c>
      <c r="J142" s="78">
        <f t="shared" si="2"/>
        <v>1.5037120302726652E-2</v>
      </c>
      <c r="K142" s="78">
        <f>I142/'סכום נכסי הקרן'!$C$42</f>
        <v>-7.3260043060181546E-5</v>
      </c>
    </row>
    <row r="143" spans="2:11">
      <c r="B143" t="s">
        <v>2453</v>
      </c>
      <c r="C143" t="s">
        <v>2454</v>
      </c>
      <c r="D143" t="s">
        <v>2224</v>
      </c>
      <c r="E143" t="s">
        <v>106</v>
      </c>
      <c r="F143" s="86">
        <v>44991</v>
      </c>
      <c r="G143" s="77">
        <v>83564.386125000005</v>
      </c>
      <c r="H143" s="77">
        <v>-6.3028579999999996</v>
      </c>
      <c r="I143" s="77">
        <v>-5.2669443130000007</v>
      </c>
      <c r="J143" s="78">
        <f t="shared" si="2"/>
        <v>8.977614912055322E-3</v>
      </c>
      <c r="K143" s="78">
        <f>I143/'סכום נכסי הקרן'!$C$42</f>
        <v>-4.3738458015504552E-5</v>
      </c>
    </row>
    <row r="144" spans="2:11">
      <c r="B144" t="s">
        <v>2455</v>
      </c>
      <c r="C144" t="s">
        <v>2456</v>
      </c>
      <c r="D144" t="s">
        <v>2224</v>
      </c>
      <c r="E144" t="s">
        <v>106</v>
      </c>
      <c r="F144" s="86">
        <v>44985</v>
      </c>
      <c r="G144" s="77">
        <v>4287.6839440000003</v>
      </c>
      <c r="H144" s="77">
        <v>-6.3223719999999997</v>
      </c>
      <c r="I144" s="77">
        <v>-0.271083348</v>
      </c>
      <c r="J144" s="78">
        <f t="shared" si="2"/>
        <v>4.6206714231016439E-4</v>
      </c>
      <c r="K144" s="78">
        <f>I144/'סכום נכסי הקרן'!$C$42</f>
        <v>-2.2511663178088375E-6</v>
      </c>
    </row>
    <row r="145" spans="2:11">
      <c r="B145" t="s">
        <v>2457</v>
      </c>
      <c r="C145" t="s">
        <v>2458</v>
      </c>
      <c r="D145" t="s">
        <v>2224</v>
      </c>
      <c r="E145" t="s">
        <v>106</v>
      </c>
      <c r="F145" s="86">
        <v>44985</v>
      </c>
      <c r="G145" s="77">
        <v>10654.62861</v>
      </c>
      <c r="H145" s="77">
        <v>-6.3194939999999997</v>
      </c>
      <c r="I145" s="77">
        <v>-0.67331865899999999</v>
      </c>
      <c r="J145" s="78">
        <f t="shared" si="2"/>
        <v>1.1476855030883048E-3</v>
      </c>
      <c r="K145" s="78">
        <f>I145/'סכום נכסי הקרן'!$C$42</f>
        <v>-5.5914621738145802E-6</v>
      </c>
    </row>
    <row r="146" spans="2:11">
      <c r="B146" t="s">
        <v>2459</v>
      </c>
      <c r="C146" t="s">
        <v>2460</v>
      </c>
      <c r="D146" t="s">
        <v>2224</v>
      </c>
      <c r="E146" t="s">
        <v>106</v>
      </c>
      <c r="F146" s="86">
        <v>44985</v>
      </c>
      <c r="G146" s="77">
        <v>40505.518455999998</v>
      </c>
      <c r="H146" s="77">
        <v>-6.2724320000000002</v>
      </c>
      <c r="I146" s="77">
        <v>-2.5406811679999999</v>
      </c>
      <c r="J146" s="78">
        <f t="shared" si="2"/>
        <v>4.3306433076037215E-3</v>
      </c>
      <c r="K146" s="78">
        <f>I146/'סכום נכסי הקרן'!$C$42</f>
        <v>-2.1098661765431702E-5</v>
      </c>
    </row>
    <row r="147" spans="2:11">
      <c r="B147" t="s">
        <v>2459</v>
      </c>
      <c r="C147" t="s">
        <v>2461</v>
      </c>
      <c r="D147" t="s">
        <v>2224</v>
      </c>
      <c r="E147" t="s">
        <v>106</v>
      </c>
      <c r="F147" s="86">
        <v>44985</v>
      </c>
      <c r="G147" s="77">
        <v>285.97992299999999</v>
      </c>
      <c r="H147" s="77">
        <v>-6.2724320000000002</v>
      </c>
      <c r="I147" s="77">
        <v>-1.7937895999999998E-2</v>
      </c>
      <c r="J147" s="78">
        <f t="shared" si="2"/>
        <v>3.0575512678768184E-5</v>
      </c>
      <c r="K147" s="78">
        <f>I147/'סכום נכסי הקרן'!$C$42</f>
        <v>-1.4896225675786575E-7</v>
      </c>
    </row>
    <row r="148" spans="2:11">
      <c r="B148" t="s">
        <v>2462</v>
      </c>
      <c r="C148" t="s">
        <v>2463</v>
      </c>
      <c r="D148" t="s">
        <v>2224</v>
      </c>
      <c r="E148" t="s">
        <v>106</v>
      </c>
      <c r="F148" s="86">
        <v>44991</v>
      </c>
      <c r="G148" s="77">
        <v>11440.146328000001</v>
      </c>
      <c r="H148" s="77">
        <v>-6.2322810000000004</v>
      </c>
      <c r="I148" s="77">
        <v>-0.71298208899999993</v>
      </c>
      <c r="J148" s="78">
        <f t="shared" si="2"/>
        <v>1.2152926353210056E-3</v>
      </c>
      <c r="K148" s="78">
        <f>I148/'סכום נכסי הקרן'!$C$42</f>
        <v>-5.9208404935215084E-6</v>
      </c>
    </row>
    <row r="149" spans="2:11">
      <c r="B149" t="s">
        <v>2464</v>
      </c>
      <c r="C149" t="s">
        <v>2465</v>
      </c>
      <c r="D149" t="s">
        <v>2224</v>
      </c>
      <c r="E149" t="s">
        <v>106</v>
      </c>
      <c r="F149" s="86">
        <v>45035</v>
      </c>
      <c r="G149" s="77">
        <v>47261.667705</v>
      </c>
      <c r="H149" s="77">
        <v>-6.1492779999999998</v>
      </c>
      <c r="I149" s="77">
        <v>-2.9062513390000002</v>
      </c>
      <c r="J149" s="78">
        <f t="shared" si="2"/>
        <v>4.9537651831230104E-3</v>
      </c>
      <c r="K149" s="78">
        <f>I149/'סכום נכסי הקרן'!$C$42</f>
        <v>-2.4134478099494459E-5</v>
      </c>
    </row>
    <row r="150" spans="2:11">
      <c r="B150" t="s">
        <v>2466</v>
      </c>
      <c r="C150" t="s">
        <v>2467</v>
      </c>
      <c r="D150" t="s">
        <v>2224</v>
      </c>
      <c r="E150" t="s">
        <v>106</v>
      </c>
      <c r="F150" s="86">
        <v>45035</v>
      </c>
      <c r="G150" s="77">
        <v>38130.720000000001</v>
      </c>
      <c r="H150" s="77">
        <v>-6.119923</v>
      </c>
      <c r="I150" s="77">
        <v>-2.333570538</v>
      </c>
      <c r="J150" s="78">
        <f t="shared" si="2"/>
        <v>3.9776189789158603E-3</v>
      </c>
      <c r="K150" s="78">
        <f>I150/'סכום נכסי הקרן'!$C$42</f>
        <v>-1.9378746183172597E-5</v>
      </c>
    </row>
    <row r="151" spans="2:11">
      <c r="B151" t="s">
        <v>2466</v>
      </c>
      <c r="C151" t="s">
        <v>2468</v>
      </c>
      <c r="D151" t="s">
        <v>2224</v>
      </c>
      <c r="E151" t="s">
        <v>106</v>
      </c>
      <c r="F151" s="86">
        <v>45035</v>
      </c>
      <c r="G151" s="77">
        <v>90352.268800000005</v>
      </c>
      <c r="H151" s="77">
        <v>-6.119923</v>
      </c>
      <c r="I151" s="77">
        <v>-5.5294888879999995</v>
      </c>
      <c r="J151" s="78">
        <f t="shared" si="2"/>
        <v>9.4251275401614418E-3</v>
      </c>
      <c r="K151" s="78">
        <f>I151/'סכום נכסי הקרן'!$C$42</f>
        <v>-4.5918715521264122E-5</v>
      </c>
    </row>
    <row r="152" spans="2:11">
      <c r="B152" t="s">
        <v>2469</v>
      </c>
      <c r="C152" t="s">
        <v>2470</v>
      </c>
      <c r="D152" t="s">
        <v>2224</v>
      </c>
      <c r="E152" t="s">
        <v>106</v>
      </c>
      <c r="F152" s="86">
        <v>45035</v>
      </c>
      <c r="G152" s="77">
        <v>119891.665696</v>
      </c>
      <c r="H152" s="77">
        <v>-6.119923</v>
      </c>
      <c r="I152" s="77">
        <v>-7.337277104</v>
      </c>
      <c r="J152" s="78">
        <f t="shared" si="2"/>
        <v>1.2506539736933893E-2</v>
      </c>
      <c r="K152" s="78">
        <f>I152/'סכום נכסי הקרן'!$C$42</f>
        <v>-6.0931190361994393E-5</v>
      </c>
    </row>
    <row r="153" spans="2:11">
      <c r="B153" t="s">
        <v>2471</v>
      </c>
      <c r="C153" t="s">
        <v>2472</v>
      </c>
      <c r="D153" t="s">
        <v>2224</v>
      </c>
      <c r="E153" t="s">
        <v>106</v>
      </c>
      <c r="F153" s="86">
        <v>44991</v>
      </c>
      <c r="G153" s="77">
        <v>119924.82157700001</v>
      </c>
      <c r="H153" s="77">
        <v>-6.170604</v>
      </c>
      <c r="I153" s="77">
        <v>-7.4000853839999996</v>
      </c>
      <c r="J153" s="78">
        <f t="shared" si="2"/>
        <v>1.2613597742035026E-2</v>
      </c>
      <c r="K153" s="78">
        <f>I153/'סכום נכסי הקרן'!$C$42</f>
        <v>-6.1452771216955309E-5</v>
      </c>
    </row>
    <row r="154" spans="2:11">
      <c r="B154" t="s">
        <v>2473</v>
      </c>
      <c r="C154" t="s">
        <v>2474</v>
      </c>
      <c r="D154" t="s">
        <v>2224</v>
      </c>
      <c r="E154" t="s">
        <v>106</v>
      </c>
      <c r="F154" s="86">
        <v>45007</v>
      </c>
      <c r="G154" s="77">
        <v>14221.89932</v>
      </c>
      <c r="H154" s="77">
        <v>-6.1549469999999999</v>
      </c>
      <c r="I154" s="77">
        <v>-0.87535036600000016</v>
      </c>
      <c r="J154" s="78">
        <f t="shared" si="2"/>
        <v>1.492052703059343E-3</v>
      </c>
      <c r="K154" s="78">
        <f>I154/'סכום נכסי הקרן'!$C$42</f>
        <v>-7.2692006896005972E-6</v>
      </c>
    </row>
    <row r="155" spans="2:11">
      <c r="B155" t="s">
        <v>2473</v>
      </c>
      <c r="C155" t="s">
        <v>2475</v>
      </c>
      <c r="D155" t="s">
        <v>2224</v>
      </c>
      <c r="E155" t="s">
        <v>106</v>
      </c>
      <c r="F155" s="86">
        <v>45007</v>
      </c>
      <c r="G155" s="77">
        <v>41834.240084999998</v>
      </c>
      <c r="H155" s="77">
        <v>-6.1549469999999999</v>
      </c>
      <c r="I155" s="77">
        <v>-2.5748753010000001</v>
      </c>
      <c r="J155" s="78">
        <f t="shared" si="2"/>
        <v>4.3889279106073837E-3</v>
      </c>
      <c r="K155" s="78">
        <f>I155/'סכום נכסי הקרן'!$C$42</f>
        <v>-2.1382621223082625E-5</v>
      </c>
    </row>
    <row r="156" spans="2:11">
      <c r="B156" t="s">
        <v>2473</v>
      </c>
      <c r="C156" t="s">
        <v>2476</v>
      </c>
      <c r="D156" t="s">
        <v>2224</v>
      </c>
      <c r="E156" t="s">
        <v>106</v>
      </c>
      <c r="F156" s="86">
        <v>45007</v>
      </c>
      <c r="G156" s="77">
        <v>45188.627800000002</v>
      </c>
      <c r="H156" s="77">
        <v>-6.1549469999999999</v>
      </c>
      <c r="I156" s="77">
        <v>-2.781336091</v>
      </c>
      <c r="J156" s="78">
        <f t="shared" si="2"/>
        <v>4.7408445736493313E-3</v>
      </c>
      <c r="K156" s="78">
        <f>I156/'סכום נכסי הקרן'!$C$42</f>
        <v>-2.3097140317764175E-5</v>
      </c>
    </row>
    <row r="157" spans="2:11">
      <c r="B157" t="s">
        <v>2477</v>
      </c>
      <c r="C157" t="s">
        <v>2478</v>
      </c>
      <c r="D157" t="s">
        <v>2224</v>
      </c>
      <c r="E157" t="s">
        <v>106</v>
      </c>
      <c r="F157" s="86">
        <v>45036</v>
      </c>
      <c r="G157" s="77">
        <v>28443.798640000001</v>
      </c>
      <c r="H157" s="77">
        <v>-6.0836269999999999</v>
      </c>
      <c r="I157" s="77">
        <v>-1.7304147039999997</v>
      </c>
      <c r="J157" s="78">
        <f t="shared" si="2"/>
        <v>2.9495274541495218E-3</v>
      </c>
      <c r="K157" s="78">
        <f>I157/'סכום נכסי הקרן'!$C$42</f>
        <v>-1.4369939453034751E-5</v>
      </c>
    </row>
    <row r="158" spans="2:11">
      <c r="B158" t="s">
        <v>2479</v>
      </c>
      <c r="C158" t="s">
        <v>2480</v>
      </c>
      <c r="D158" t="s">
        <v>2224</v>
      </c>
      <c r="E158" t="s">
        <v>106</v>
      </c>
      <c r="F158" s="86">
        <v>45055</v>
      </c>
      <c r="G158" s="77">
        <v>117233.02668</v>
      </c>
      <c r="H158" s="77">
        <v>-5.9540110000000004</v>
      </c>
      <c r="I158" s="77">
        <v>-6.9800673619999989</v>
      </c>
      <c r="J158" s="78">
        <f t="shared" si="2"/>
        <v>1.1897668384602463E-2</v>
      </c>
      <c r="K158" s="78">
        <f>I158/'סכום נכסי הקרן'!$C$42</f>
        <v>-5.796480181206551E-5</v>
      </c>
    </row>
    <row r="159" spans="2:11">
      <c r="B159" t="s">
        <v>2481</v>
      </c>
      <c r="C159" t="s">
        <v>2482</v>
      </c>
      <c r="D159" t="s">
        <v>2224</v>
      </c>
      <c r="E159" t="s">
        <v>106</v>
      </c>
      <c r="F159" s="86">
        <v>45055</v>
      </c>
      <c r="G159" s="77">
        <v>97694.188899999994</v>
      </c>
      <c r="H159" s="77">
        <v>-5.9540110000000004</v>
      </c>
      <c r="I159" s="77">
        <v>-5.8167228020000001</v>
      </c>
      <c r="J159" s="78">
        <f t="shared" si="2"/>
        <v>9.9147236544035611E-3</v>
      </c>
      <c r="K159" s="78">
        <f>I159/'סכום נכסי הקרן'!$C$42</f>
        <v>-4.8304001512822708E-5</v>
      </c>
    </row>
    <row r="160" spans="2:11">
      <c r="B160" t="s">
        <v>2483</v>
      </c>
      <c r="C160" t="s">
        <v>2484</v>
      </c>
      <c r="D160" t="s">
        <v>2224</v>
      </c>
      <c r="E160" t="s">
        <v>106</v>
      </c>
      <c r="F160" s="86">
        <v>45036</v>
      </c>
      <c r="G160" s="77">
        <v>14233.6952</v>
      </c>
      <c r="H160" s="77">
        <v>-5.9957130000000003</v>
      </c>
      <c r="I160" s="77">
        <v>-0.85341147200000012</v>
      </c>
      <c r="J160" s="78">
        <f t="shared" si="2"/>
        <v>1.4546574069970203E-3</v>
      </c>
      <c r="K160" s="78">
        <f>I160/'סכום נכסי הקרן'!$C$42</f>
        <v>-7.0870128142214781E-6</v>
      </c>
    </row>
    <row r="161" spans="2:11">
      <c r="B161" t="s">
        <v>2483</v>
      </c>
      <c r="C161" t="s">
        <v>2485</v>
      </c>
      <c r="D161" t="s">
        <v>2224</v>
      </c>
      <c r="E161" t="s">
        <v>106</v>
      </c>
      <c r="F161" s="86">
        <v>45036</v>
      </c>
      <c r="G161" s="77">
        <v>55825.250800000002</v>
      </c>
      <c r="H161" s="77">
        <v>-5.9957130000000003</v>
      </c>
      <c r="I161" s="77">
        <v>-3.3471216560000001</v>
      </c>
      <c r="J161" s="78">
        <f t="shared" si="2"/>
        <v>5.7052377062732198E-3</v>
      </c>
      <c r="K161" s="78">
        <f>I161/'סכום נכסי הקרן'!$C$42</f>
        <v>-2.7795611900129474E-5</v>
      </c>
    </row>
    <row r="162" spans="2:11">
      <c r="B162" t="s">
        <v>2486</v>
      </c>
      <c r="C162" t="s">
        <v>2487</v>
      </c>
      <c r="D162" t="s">
        <v>2224</v>
      </c>
      <c r="E162" t="s">
        <v>106</v>
      </c>
      <c r="F162" s="86">
        <v>45036</v>
      </c>
      <c r="G162" s="77">
        <v>69781.563500000004</v>
      </c>
      <c r="H162" s="77">
        <v>-5.9957130000000003</v>
      </c>
      <c r="I162" s="77">
        <v>-4.1839020700000003</v>
      </c>
      <c r="J162" s="78">
        <f t="shared" si="2"/>
        <v>7.1315471328415253E-3</v>
      </c>
      <c r="K162" s="78">
        <f>I162/'סכום נכסי הקרן'!$C$42</f>
        <v>-3.4744514875161845E-5</v>
      </c>
    </row>
    <row r="163" spans="2:11">
      <c r="B163" t="s">
        <v>2486</v>
      </c>
      <c r="C163" t="s">
        <v>2488</v>
      </c>
      <c r="D163" t="s">
        <v>2224</v>
      </c>
      <c r="E163" t="s">
        <v>106</v>
      </c>
      <c r="F163" s="86">
        <v>45036</v>
      </c>
      <c r="G163" s="77">
        <v>17792.118999999999</v>
      </c>
      <c r="H163" s="77">
        <v>-5.9957130000000003</v>
      </c>
      <c r="I163" s="77">
        <v>-1.06676434</v>
      </c>
      <c r="J163" s="78">
        <f t="shared" si="2"/>
        <v>1.8183217587462751E-3</v>
      </c>
      <c r="K163" s="78">
        <f>I163/'סכום נכסי הקרן'!$C$42</f>
        <v>-8.8587660177768458E-6</v>
      </c>
    </row>
    <row r="164" spans="2:11">
      <c r="B164" t="s">
        <v>2489</v>
      </c>
      <c r="C164" t="s">
        <v>2490</v>
      </c>
      <c r="D164" t="s">
        <v>2224</v>
      </c>
      <c r="E164" t="s">
        <v>106</v>
      </c>
      <c r="F164" s="86">
        <v>45036</v>
      </c>
      <c r="G164" s="77">
        <v>14233.6952</v>
      </c>
      <c r="H164" s="77">
        <v>-5.9957130000000003</v>
      </c>
      <c r="I164" s="77">
        <v>-0.85341147200000012</v>
      </c>
      <c r="J164" s="78">
        <f t="shared" si="2"/>
        <v>1.4546574069970203E-3</v>
      </c>
      <c r="K164" s="78">
        <f>I164/'סכום נכסי הקרן'!$C$42</f>
        <v>-7.0870128142214781E-6</v>
      </c>
    </row>
    <row r="165" spans="2:11">
      <c r="B165" t="s">
        <v>2491</v>
      </c>
      <c r="C165" t="s">
        <v>2492</v>
      </c>
      <c r="D165" t="s">
        <v>2224</v>
      </c>
      <c r="E165" t="s">
        <v>106</v>
      </c>
      <c r="F165" s="86">
        <v>45061</v>
      </c>
      <c r="G165" s="77">
        <v>125606.8143</v>
      </c>
      <c r="H165" s="77">
        <v>-5.9887620000000004</v>
      </c>
      <c r="I165" s="77">
        <v>-7.5222937050000001</v>
      </c>
      <c r="J165" s="78">
        <f t="shared" si="2"/>
        <v>1.2821904338761113E-2</v>
      </c>
      <c r="K165" s="78">
        <f>I165/'סכום נכסי הקרן'!$C$42</f>
        <v>-6.2467629776217202E-5</v>
      </c>
    </row>
    <row r="166" spans="2:11">
      <c r="B166" t="s">
        <v>2493</v>
      </c>
      <c r="C166" t="s">
        <v>2494</v>
      </c>
      <c r="D166" t="s">
        <v>2224</v>
      </c>
      <c r="E166" t="s">
        <v>106</v>
      </c>
      <c r="F166" s="86">
        <v>45055</v>
      </c>
      <c r="G166" s="77">
        <v>147977.78117100001</v>
      </c>
      <c r="H166" s="77">
        <v>-5.9247500000000004</v>
      </c>
      <c r="I166" s="77">
        <v>-8.7673136920000001</v>
      </c>
      <c r="J166" s="78">
        <f t="shared" si="2"/>
        <v>1.494406651418226E-2</v>
      </c>
      <c r="K166" s="78">
        <f>I166/'סכום נכסי הקרן'!$C$42</f>
        <v>-7.2806689996667177E-5</v>
      </c>
    </row>
    <row r="167" spans="2:11">
      <c r="B167" t="s">
        <v>2495</v>
      </c>
      <c r="C167" t="s">
        <v>2370</v>
      </c>
      <c r="D167" t="s">
        <v>2224</v>
      </c>
      <c r="E167" t="s">
        <v>106</v>
      </c>
      <c r="F167" s="86">
        <v>45040</v>
      </c>
      <c r="G167" s="77">
        <v>1738704</v>
      </c>
      <c r="H167" s="77">
        <v>-5.8936809999999999</v>
      </c>
      <c r="I167" s="77">
        <f>-102.47366-0.084210335269745</f>
        <v>-102.55787033526974</v>
      </c>
      <c r="J167" s="78">
        <f t="shared" si="2"/>
        <v>0.17481199939744904</v>
      </c>
      <c r="K167" s="78">
        <f>I167/'סכום נכסי הקרן'!$C$42</f>
        <v>-8.5167467875955775E-4</v>
      </c>
    </row>
    <row r="168" spans="2:11">
      <c r="B168" t="s">
        <v>2496</v>
      </c>
      <c r="C168" t="s">
        <v>2497</v>
      </c>
      <c r="D168" t="s">
        <v>2224</v>
      </c>
      <c r="E168" t="s">
        <v>106</v>
      </c>
      <c r="F168" s="86">
        <v>44984</v>
      </c>
      <c r="G168" s="77">
        <v>10690.016250000001</v>
      </c>
      <c r="H168" s="77">
        <v>-5.9675399999999996</v>
      </c>
      <c r="I168" s="77">
        <v>-0.63793101900000004</v>
      </c>
      <c r="J168" s="78">
        <f t="shared" si="2"/>
        <v>1.0873665428550823E-3</v>
      </c>
      <c r="K168" s="78">
        <f>I168/'סכום נכסי הקרן'!$C$42</f>
        <v>-5.2975914369268808E-6</v>
      </c>
    </row>
    <row r="169" spans="2:11">
      <c r="B169" t="s">
        <v>2498</v>
      </c>
      <c r="C169" t="s">
        <v>2499</v>
      </c>
      <c r="D169" t="s">
        <v>2224</v>
      </c>
      <c r="E169" t="s">
        <v>106</v>
      </c>
      <c r="F169" s="86">
        <v>45061</v>
      </c>
      <c r="G169" s="77">
        <v>14273.014799999999</v>
      </c>
      <c r="H169" s="77">
        <v>-5.6967819999999998</v>
      </c>
      <c r="I169" s="77">
        <v>-0.81310259099999993</v>
      </c>
      <c r="J169" s="78">
        <f t="shared" si="2"/>
        <v>1.3859500902591788E-3</v>
      </c>
      <c r="K169" s="78">
        <f>I169/'סכום נכסי הקרן'!$C$42</f>
        <v>-6.7522744546533169E-6</v>
      </c>
    </row>
    <row r="170" spans="2:11">
      <c r="B170" t="s">
        <v>2500</v>
      </c>
      <c r="C170" t="s">
        <v>2501</v>
      </c>
      <c r="D170" t="s">
        <v>2224</v>
      </c>
      <c r="E170" t="s">
        <v>106</v>
      </c>
      <c r="F170" s="86">
        <v>45061</v>
      </c>
      <c r="G170" s="77">
        <v>21409.522199999996</v>
      </c>
      <c r="H170" s="77">
        <v>-5.6967819999999998</v>
      </c>
      <c r="I170" s="77">
        <v>-1.2196538860000001</v>
      </c>
      <c r="J170" s="78">
        <f t="shared" si="2"/>
        <v>2.0789251345365079E-3</v>
      </c>
      <c r="K170" s="78">
        <f>I170/'סכום נכסי הקרן'!$C$42</f>
        <v>-1.0128411677827811E-5</v>
      </c>
    </row>
    <row r="171" spans="2:11">
      <c r="B171" t="s">
        <v>2502</v>
      </c>
      <c r="C171" t="s">
        <v>2503</v>
      </c>
      <c r="D171" t="s">
        <v>2224</v>
      </c>
      <c r="E171" t="s">
        <v>106</v>
      </c>
      <c r="F171" s="86">
        <v>45061</v>
      </c>
      <c r="G171" s="77">
        <v>139948.6605</v>
      </c>
      <c r="H171" s="77">
        <v>-5.6967819999999998</v>
      </c>
      <c r="I171" s="77">
        <v>-7.9725706170000015</v>
      </c>
      <c r="J171" s="78">
        <f t="shared" si="2"/>
        <v>1.3589410596563736E-2</v>
      </c>
      <c r="K171" s="78">
        <f>I171/'סכום נכסי הקרן'!$C$42</f>
        <v>-6.6206879071534948E-5</v>
      </c>
    </row>
    <row r="172" spans="2:11">
      <c r="B172" t="s">
        <v>2504</v>
      </c>
      <c r="C172" t="s">
        <v>2505</v>
      </c>
      <c r="D172" t="s">
        <v>2224</v>
      </c>
      <c r="E172" t="s">
        <v>106</v>
      </c>
      <c r="F172" s="86">
        <v>45061</v>
      </c>
      <c r="G172" s="77">
        <v>28559.398264000003</v>
      </c>
      <c r="H172" s="77">
        <v>-5.6473060000000004</v>
      </c>
      <c r="I172" s="77">
        <v>-1.6128365169999999</v>
      </c>
      <c r="J172" s="78">
        <f t="shared" si="2"/>
        <v>2.7491130160590639E-3</v>
      </c>
      <c r="K172" s="78">
        <f>I172/'סכום נכסי הקרן'!$C$42</f>
        <v>-1.3393531067066947E-5</v>
      </c>
    </row>
    <row r="173" spans="2:11">
      <c r="B173" t="s">
        <v>2506</v>
      </c>
      <c r="C173" t="s">
        <v>2507</v>
      </c>
      <c r="D173" t="s">
        <v>2224</v>
      </c>
      <c r="E173" t="s">
        <v>106</v>
      </c>
      <c r="F173" s="86">
        <v>45005</v>
      </c>
      <c r="G173" s="77">
        <v>16088.105835</v>
      </c>
      <c r="H173" s="77">
        <v>-5.5763870000000004</v>
      </c>
      <c r="I173" s="77">
        <v>-0.8971350640000002</v>
      </c>
      <c r="J173" s="78">
        <f t="shared" si="2"/>
        <v>1.5291851688681612E-3</v>
      </c>
      <c r="K173" s="78">
        <f>I173/'סכום נכסי הקרן'!$C$42</f>
        <v>-7.4501080700909611E-6</v>
      </c>
    </row>
    <row r="174" spans="2:11">
      <c r="B174" t="s">
        <v>2508</v>
      </c>
      <c r="C174" t="s">
        <v>2509</v>
      </c>
      <c r="D174" t="s">
        <v>2224</v>
      </c>
      <c r="E174" t="s">
        <v>106</v>
      </c>
      <c r="F174" s="86">
        <v>45105</v>
      </c>
      <c r="G174" s="77">
        <v>78651.918267999994</v>
      </c>
      <c r="H174" s="77">
        <v>-5.5838049999999999</v>
      </c>
      <c r="I174" s="77">
        <v>-4.3917693959999999</v>
      </c>
      <c r="J174" s="78">
        <f t="shared" si="2"/>
        <v>7.4858612654251141E-3</v>
      </c>
      <c r="K174" s="78">
        <f>I174/'סכום נכסי הקרן'!$C$42</f>
        <v>-3.6470714312776092E-5</v>
      </c>
    </row>
    <row r="175" spans="2:11">
      <c r="B175" t="s">
        <v>2510</v>
      </c>
      <c r="C175" t="s">
        <v>2511</v>
      </c>
      <c r="D175" t="s">
        <v>2224</v>
      </c>
      <c r="E175" t="s">
        <v>106</v>
      </c>
      <c r="F175" s="86">
        <v>45106</v>
      </c>
      <c r="G175" s="77">
        <v>47792.274793999997</v>
      </c>
      <c r="H175" s="77">
        <v>-5.1846410000000001</v>
      </c>
      <c r="I175" s="77">
        <v>-2.4778577309999998</v>
      </c>
      <c r="J175" s="78">
        <f t="shared" si="2"/>
        <v>4.2235594670843373E-3</v>
      </c>
      <c r="K175" s="78">
        <f>I175/'סכום נכסי הקרן'!$C$42</f>
        <v>-2.0576955041699689E-5</v>
      </c>
    </row>
    <row r="176" spans="2:11">
      <c r="B176" t="s">
        <v>2512</v>
      </c>
      <c r="C176" t="s">
        <v>2513</v>
      </c>
      <c r="D176" t="s">
        <v>2224</v>
      </c>
      <c r="E176" t="s">
        <v>106</v>
      </c>
      <c r="F176" s="86">
        <v>45106</v>
      </c>
      <c r="G176" s="77">
        <v>34075.839845000002</v>
      </c>
      <c r="H176" s="77">
        <v>-5.0981639999999997</v>
      </c>
      <c r="I176" s="77">
        <v>-1.737242159</v>
      </c>
      <c r="J176" s="78">
        <f t="shared" si="2"/>
        <v>2.9611649916241635E-3</v>
      </c>
      <c r="K176" s="78">
        <f>I176/'סכום נכסי הקרן'!$C$42</f>
        <v>-1.442663691101493E-5</v>
      </c>
    </row>
    <row r="177" spans="2:11">
      <c r="B177" t="s">
        <v>2514</v>
      </c>
      <c r="C177" t="s">
        <v>2515</v>
      </c>
      <c r="D177" t="s">
        <v>2224</v>
      </c>
      <c r="E177" t="s">
        <v>106</v>
      </c>
      <c r="F177" s="86">
        <v>45138</v>
      </c>
      <c r="G177" s="77">
        <v>26929.256798000002</v>
      </c>
      <c r="H177" s="77">
        <v>-4.6942180000000002</v>
      </c>
      <c r="I177" s="77">
        <v>-1.2641178879999999</v>
      </c>
      <c r="J177" s="78">
        <f t="shared" si="2"/>
        <v>2.1547149404814066E-3</v>
      </c>
      <c r="K177" s="78">
        <f>I177/'סכום נכסי הקרן'!$C$42</f>
        <v>-1.049765554468969E-5</v>
      </c>
    </row>
    <row r="178" spans="2:11">
      <c r="B178" t="s">
        <v>2516</v>
      </c>
      <c r="C178" t="s">
        <v>2517</v>
      </c>
      <c r="D178" t="s">
        <v>2224</v>
      </c>
      <c r="E178" t="s">
        <v>106</v>
      </c>
      <c r="F178" s="86">
        <v>45106</v>
      </c>
      <c r="G178" s="77">
        <v>70610.460525000002</v>
      </c>
      <c r="H178" s="77">
        <v>-4.6964779999999999</v>
      </c>
      <c r="I178" s="77">
        <v>-3.3162049539999994</v>
      </c>
      <c r="J178" s="78">
        <f t="shared" si="2"/>
        <v>5.6525395518192793E-3</v>
      </c>
      <c r="K178" s="78">
        <f>I178/'סכום נכסי הקרן'!$C$42</f>
        <v>-2.7538869319983477E-5</v>
      </c>
    </row>
    <row r="179" spans="2:11">
      <c r="B179" t="s">
        <v>2518</v>
      </c>
      <c r="C179" t="s">
        <v>2519</v>
      </c>
      <c r="D179" t="s">
        <v>2224</v>
      </c>
      <c r="E179" t="s">
        <v>106</v>
      </c>
      <c r="F179" s="86">
        <v>45132</v>
      </c>
      <c r="G179" s="77">
        <v>8989.9726329999994</v>
      </c>
      <c r="H179" s="77">
        <v>-4.3424469999999999</v>
      </c>
      <c r="I179" s="77">
        <v>-0.39038479100000006</v>
      </c>
      <c r="J179" s="78">
        <f t="shared" si="2"/>
        <v>6.6541890569656384E-4</v>
      </c>
      <c r="K179" s="78">
        <f>I179/'סכום נכסי הקרן'!$C$42</f>
        <v>-3.2418851949697876E-6</v>
      </c>
    </row>
    <row r="180" spans="2:11">
      <c r="B180" t="s">
        <v>2520</v>
      </c>
      <c r="C180" t="s">
        <v>2521</v>
      </c>
      <c r="D180" t="s">
        <v>2224</v>
      </c>
      <c r="E180" t="s">
        <v>106</v>
      </c>
      <c r="F180" s="86">
        <v>45132</v>
      </c>
      <c r="G180" s="77">
        <v>8722.7595000000001</v>
      </c>
      <c r="H180" s="77">
        <v>-4.0698790000000002</v>
      </c>
      <c r="I180" s="77">
        <v>-0.35500574899999998</v>
      </c>
      <c r="J180" s="78">
        <f t="shared" si="2"/>
        <v>6.0511460093118483E-4</v>
      </c>
      <c r="K180" s="78">
        <f>I180/'סכום נכסי הקרן'!$C$42</f>
        <v>-2.948085858734851E-6</v>
      </c>
    </row>
    <row r="181" spans="2:11">
      <c r="B181" t="s">
        <v>2522</v>
      </c>
      <c r="C181" t="s">
        <v>2523</v>
      </c>
      <c r="D181" t="s">
        <v>2224</v>
      </c>
      <c r="E181" t="s">
        <v>106</v>
      </c>
      <c r="F181" s="86">
        <v>45132</v>
      </c>
      <c r="G181" s="77">
        <v>26319.710361999998</v>
      </c>
      <c r="H181" s="77">
        <v>-4.0472289999999997</v>
      </c>
      <c r="I181" s="77">
        <v>-1.0652189969999999</v>
      </c>
      <c r="J181" s="78">
        <f t="shared" si="2"/>
        <v>1.8156876898181495E-3</v>
      </c>
      <c r="K181" s="78">
        <f>I181/'סכום נכסי הקרן'!$C$42</f>
        <v>-8.8459329753316796E-6</v>
      </c>
    </row>
    <row r="182" spans="2:11">
      <c r="B182" t="s">
        <v>2524</v>
      </c>
      <c r="C182" t="s">
        <v>2525</v>
      </c>
      <c r="D182" t="s">
        <v>2224</v>
      </c>
      <c r="E182" t="s">
        <v>106</v>
      </c>
      <c r="F182" s="86">
        <v>45132</v>
      </c>
      <c r="G182" s="77">
        <v>14454.278156</v>
      </c>
      <c r="H182" s="77">
        <v>-4.0387380000000004</v>
      </c>
      <c r="I182" s="77">
        <v>-0.58377043400000006</v>
      </c>
      <c r="J182" s="78">
        <f t="shared" si="2"/>
        <v>9.9504871174729793E-4</v>
      </c>
      <c r="K182" s="78">
        <f>I182/'סכום נכסי הקרן'!$C$42</f>
        <v>-4.847823918544223E-6</v>
      </c>
    </row>
    <row r="183" spans="2:11">
      <c r="B183" t="s">
        <v>2526</v>
      </c>
      <c r="C183" t="s">
        <v>2527</v>
      </c>
      <c r="D183" t="s">
        <v>2224</v>
      </c>
      <c r="E183" t="s">
        <v>106</v>
      </c>
      <c r="F183" s="86">
        <v>45133</v>
      </c>
      <c r="G183" s="77">
        <v>96139.872040999995</v>
      </c>
      <c r="H183" s="77">
        <v>-3.9904630000000001</v>
      </c>
      <c r="I183" s="77">
        <v>-3.8364261239999995</v>
      </c>
      <c r="J183" s="78">
        <f t="shared" si="2"/>
        <v>6.5392672359968788E-3</v>
      </c>
      <c r="K183" s="78">
        <f>I183/'סכום נכסי הקרן'!$C$42</f>
        <v>-3.185895900588741E-5</v>
      </c>
    </row>
    <row r="184" spans="2:11">
      <c r="B184" t="s">
        <v>2528</v>
      </c>
      <c r="C184" t="s">
        <v>2529</v>
      </c>
      <c r="D184" t="s">
        <v>2224</v>
      </c>
      <c r="E184" t="s">
        <v>106</v>
      </c>
      <c r="F184" s="86">
        <v>45132</v>
      </c>
      <c r="G184" s="77">
        <v>10852.504497</v>
      </c>
      <c r="H184" s="77">
        <v>-3.925656</v>
      </c>
      <c r="I184" s="77">
        <v>-0.42603194499999997</v>
      </c>
      <c r="J184" s="78">
        <f t="shared" si="2"/>
        <v>7.2618021288047214E-4</v>
      </c>
      <c r="K184" s="78">
        <f>I184/'סכום נכסי הקרן'!$C$42</f>
        <v>-3.5379110224601003E-6</v>
      </c>
    </row>
    <row r="185" spans="2:11">
      <c r="B185" t="s">
        <v>2530</v>
      </c>
      <c r="C185" t="s">
        <v>2531</v>
      </c>
      <c r="D185" t="s">
        <v>2224</v>
      </c>
      <c r="E185" t="s">
        <v>106</v>
      </c>
      <c r="F185" s="86">
        <v>45110</v>
      </c>
      <c r="G185" s="77">
        <v>7262.3301199999996</v>
      </c>
      <c r="H185" s="77">
        <v>-3.8723550000000002</v>
      </c>
      <c r="I185" s="77">
        <v>-0.281223216</v>
      </c>
      <c r="J185" s="78">
        <f t="shared" si="2"/>
        <v>4.7935075587303904E-4</v>
      </c>
      <c r="K185" s="78">
        <f>I185/'סכום נכסי הקרן'!$C$42</f>
        <v>-2.3353711554613062E-6</v>
      </c>
    </row>
    <row r="186" spans="2:11">
      <c r="B186" t="s">
        <v>2530</v>
      </c>
      <c r="C186" t="s">
        <v>2532</v>
      </c>
      <c r="D186" t="s">
        <v>2224</v>
      </c>
      <c r="E186" t="s">
        <v>106</v>
      </c>
      <c r="F186" s="86">
        <v>45110</v>
      </c>
      <c r="G186" s="77">
        <v>28483.214980000001</v>
      </c>
      <c r="H186" s="77">
        <v>-3.8723550000000002</v>
      </c>
      <c r="I186" s="77">
        <v>-1.102971248</v>
      </c>
      <c r="J186" s="78">
        <f t="shared" si="2"/>
        <v>1.8800371781362078E-3</v>
      </c>
      <c r="K186" s="78">
        <f>I186/'סכום נכסי הקרן'!$C$42</f>
        <v>-9.1594402287269175E-6</v>
      </c>
    </row>
    <row r="187" spans="2:11">
      <c r="B187" t="s">
        <v>2533</v>
      </c>
      <c r="C187" t="s">
        <v>2534</v>
      </c>
      <c r="D187" t="s">
        <v>2224</v>
      </c>
      <c r="E187" t="s">
        <v>106</v>
      </c>
      <c r="F187" s="86">
        <v>45110</v>
      </c>
      <c r="G187" s="77">
        <v>25795.230383999999</v>
      </c>
      <c r="H187" s="77">
        <v>-3.7616879999999999</v>
      </c>
      <c r="I187" s="77">
        <v>-0.97033616600000006</v>
      </c>
      <c r="J187" s="78">
        <f t="shared" si="2"/>
        <v>1.65395795282793E-3</v>
      </c>
      <c r="K187" s="78">
        <f>I187/'סכום נכסי הקרן'!$C$42</f>
        <v>-8.0579943768842826E-6</v>
      </c>
    </row>
    <row r="188" spans="2:11">
      <c r="B188" t="s">
        <v>2535</v>
      </c>
      <c r="C188" t="s">
        <v>2536</v>
      </c>
      <c r="D188" t="s">
        <v>2224</v>
      </c>
      <c r="E188" t="s">
        <v>106</v>
      </c>
      <c r="F188" s="86">
        <v>45110</v>
      </c>
      <c r="G188" s="77">
        <v>99766.816995999994</v>
      </c>
      <c r="H188" s="77">
        <v>-3.7936809999999999</v>
      </c>
      <c r="I188" s="77">
        <v>-3.7848348019999998</v>
      </c>
      <c r="J188" s="78">
        <f t="shared" si="2"/>
        <v>6.4513287665172144E-3</v>
      </c>
      <c r="K188" s="78">
        <f>I188/'סכום נכסי הקרן'!$C$42</f>
        <v>-3.1430527502312985E-5</v>
      </c>
    </row>
    <row r="189" spans="2:11">
      <c r="B189" t="s">
        <v>2535</v>
      </c>
      <c r="C189" t="s">
        <v>2537</v>
      </c>
      <c r="D189" t="s">
        <v>2224</v>
      </c>
      <c r="E189" t="s">
        <v>106</v>
      </c>
      <c r="F189" s="86">
        <v>45110</v>
      </c>
      <c r="G189" s="77">
        <v>7312.0855600000014</v>
      </c>
      <c r="H189" s="77">
        <v>-3.7936809999999999</v>
      </c>
      <c r="I189" s="77">
        <v>-0.27739720200000001</v>
      </c>
      <c r="J189" s="78">
        <f t="shared" si="2"/>
        <v>4.7282923631655684E-4</v>
      </c>
      <c r="K189" s="78">
        <f>I189/'סכום נכסי הקרן'!$C$42</f>
        <v>-2.3035986621974818E-6</v>
      </c>
    </row>
    <row r="190" spans="2:11">
      <c r="B190" t="s">
        <v>2538</v>
      </c>
      <c r="C190" t="s">
        <v>2539</v>
      </c>
      <c r="D190" t="s">
        <v>2224</v>
      </c>
      <c r="E190" t="s">
        <v>106</v>
      </c>
      <c r="F190" s="86">
        <v>45152</v>
      </c>
      <c r="G190" s="77">
        <v>36723.523410000002</v>
      </c>
      <c r="H190" s="77">
        <v>-2.8117939999999999</v>
      </c>
      <c r="I190" s="77">
        <v>-1.032589709</v>
      </c>
      <c r="J190" s="78">
        <f t="shared" si="2"/>
        <v>1.7600703973027301E-3</v>
      </c>
      <c r="K190" s="78">
        <f>I190/'סכום נכסי הקרן'!$C$42</f>
        <v>-8.5749685112227162E-6</v>
      </c>
    </row>
    <row r="191" spans="2:11">
      <c r="B191" t="s">
        <v>2540</v>
      </c>
      <c r="C191" t="s">
        <v>2541</v>
      </c>
      <c r="D191" t="s">
        <v>2224</v>
      </c>
      <c r="E191" t="s">
        <v>106</v>
      </c>
      <c r="F191" s="86">
        <v>45160</v>
      </c>
      <c r="G191" s="77">
        <v>12870.779565000001</v>
      </c>
      <c r="H191" s="77">
        <v>-2.2028210000000001</v>
      </c>
      <c r="I191" s="77">
        <v>-0.28352029200000001</v>
      </c>
      <c r="J191" s="78">
        <f t="shared" si="2"/>
        <v>4.8326616916131402E-4</v>
      </c>
      <c r="K191" s="78">
        <f>I191/'סכום נכסי הקרן'!$C$42</f>
        <v>-2.3544468388583075E-6</v>
      </c>
    </row>
    <row r="192" spans="2:11">
      <c r="B192" t="s">
        <v>2542</v>
      </c>
      <c r="C192" t="s">
        <v>2543</v>
      </c>
      <c r="D192" t="s">
        <v>2224</v>
      </c>
      <c r="E192" t="s">
        <v>106</v>
      </c>
      <c r="F192" s="86">
        <v>45155</v>
      </c>
      <c r="G192" s="77">
        <v>22080.117977999998</v>
      </c>
      <c r="H192" s="77">
        <v>-2.149362</v>
      </c>
      <c r="I192" s="77">
        <v>-0.47458177000000001</v>
      </c>
      <c r="J192" s="78">
        <f t="shared" si="2"/>
        <v>8.0893438816610644E-4</v>
      </c>
      <c r="K192" s="78">
        <f>I192/'סכום נכסי הקרן'!$C$42</f>
        <v>-3.9410849229665734E-6</v>
      </c>
    </row>
    <row r="193" spans="2:11">
      <c r="B193" t="s">
        <v>2544</v>
      </c>
      <c r="C193" t="s">
        <v>2545</v>
      </c>
      <c r="D193" t="s">
        <v>2224</v>
      </c>
      <c r="E193" t="s">
        <v>106</v>
      </c>
      <c r="F193" s="86">
        <v>45155</v>
      </c>
      <c r="G193" s="77">
        <v>22081.887360000001</v>
      </c>
      <c r="H193" s="77">
        <v>-2.1411769999999999</v>
      </c>
      <c r="I193" s="77">
        <v>-0.47281238799999997</v>
      </c>
      <c r="J193" s="78">
        <f t="shared" si="2"/>
        <v>8.059184401544452E-4</v>
      </c>
      <c r="K193" s="78">
        <f>I193/'סכום נכסי הקרן'!$C$42</f>
        <v>-3.926391386122188E-6</v>
      </c>
    </row>
    <row r="194" spans="2:11">
      <c r="B194" t="s">
        <v>2546</v>
      </c>
      <c r="C194" t="s">
        <v>2547</v>
      </c>
      <c r="D194" t="s">
        <v>2224</v>
      </c>
      <c r="E194" t="s">
        <v>106</v>
      </c>
      <c r="F194" s="86">
        <v>45160</v>
      </c>
      <c r="G194" s="77">
        <v>18401.572800000002</v>
      </c>
      <c r="H194" s="77">
        <v>-2.1209280000000001</v>
      </c>
      <c r="I194" s="77">
        <v>-0.39028413799999995</v>
      </c>
      <c r="J194" s="78">
        <f t="shared" si="2"/>
        <v>6.6524734058783202E-4</v>
      </c>
      <c r="K194" s="78">
        <f>I194/'סכום נכסי הקרן'!$C$42</f>
        <v>-3.2410493389680879E-6</v>
      </c>
    </row>
    <row r="195" spans="2:11">
      <c r="B195" t="s">
        <v>2548</v>
      </c>
      <c r="C195" t="s">
        <v>2549</v>
      </c>
      <c r="D195" t="s">
        <v>2224</v>
      </c>
      <c r="E195" t="s">
        <v>106</v>
      </c>
      <c r="F195" s="86">
        <v>45160</v>
      </c>
      <c r="G195" s="77">
        <v>18401.572800000002</v>
      </c>
      <c r="H195" s="77">
        <v>-2.1209280000000001</v>
      </c>
      <c r="I195" s="77">
        <v>-0.39028413799999995</v>
      </c>
      <c r="J195" s="78">
        <f t="shared" si="2"/>
        <v>6.6524734058783202E-4</v>
      </c>
      <c r="K195" s="78">
        <f>I195/'סכום נכסי הקרן'!$C$42</f>
        <v>-3.2410493389680879E-6</v>
      </c>
    </row>
    <row r="196" spans="2:11">
      <c r="B196" t="s">
        <v>2550</v>
      </c>
      <c r="C196" t="s">
        <v>2551</v>
      </c>
      <c r="D196" t="s">
        <v>2224</v>
      </c>
      <c r="E196" t="s">
        <v>106</v>
      </c>
      <c r="F196" s="86">
        <v>45168</v>
      </c>
      <c r="G196" s="77">
        <v>25810.368429999999</v>
      </c>
      <c r="H196" s="77">
        <v>-1.930353</v>
      </c>
      <c r="I196" s="77">
        <v>-0.49823128300000002</v>
      </c>
      <c r="J196" s="78">
        <f t="shared" si="2"/>
        <v>8.4924546949795233E-4</v>
      </c>
      <c r="K196" s="78">
        <f>I196/'סכום נכסי הקרן'!$C$42</f>
        <v>-4.1374783476861993E-6</v>
      </c>
    </row>
    <row r="197" spans="2:11">
      <c r="B197" t="s">
        <v>2552</v>
      </c>
      <c r="C197" t="s">
        <v>2553</v>
      </c>
      <c r="D197" t="s">
        <v>2224</v>
      </c>
      <c r="E197" t="s">
        <v>106</v>
      </c>
      <c r="F197" s="86">
        <v>45174</v>
      </c>
      <c r="G197" s="77">
        <v>22936.703789999996</v>
      </c>
      <c r="H197" s="77">
        <v>-1.437918</v>
      </c>
      <c r="I197" s="77">
        <v>-0.32981091500000004</v>
      </c>
      <c r="J197" s="78">
        <f t="shared" si="2"/>
        <v>5.6216948817066606E-4</v>
      </c>
      <c r="K197" s="78">
        <f>I197/'סכום נכסי הקרן'!$C$42</f>
        <v>-2.7388595742653791E-6</v>
      </c>
    </row>
    <row r="198" spans="2:11">
      <c r="B198" t="s">
        <v>2552</v>
      </c>
      <c r="C198" t="s">
        <v>2554</v>
      </c>
      <c r="D198" t="s">
        <v>2224</v>
      </c>
      <c r="E198" t="s">
        <v>106</v>
      </c>
      <c r="F198" s="86">
        <v>45174</v>
      </c>
      <c r="G198" s="77">
        <v>3700.9573499999997</v>
      </c>
      <c r="H198" s="77">
        <v>-1.437918</v>
      </c>
      <c r="I198" s="77">
        <v>-5.3216718999999989E-2</v>
      </c>
      <c r="J198" s="78">
        <f t="shared" si="2"/>
        <v>9.0708992097342049E-5</v>
      </c>
      <c r="K198" s="78">
        <f>I198/'סכום נכסי הקרן'!$C$42</f>
        <v>-4.4192934107150539E-7</v>
      </c>
    </row>
    <row r="199" spans="2:11">
      <c r="B199" t="s">
        <v>2555</v>
      </c>
      <c r="C199" t="s">
        <v>2556</v>
      </c>
      <c r="D199" t="s">
        <v>2224</v>
      </c>
      <c r="E199" t="s">
        <v>106</v>
      </c>
      <c r="F199" s="86">
        <v>45169</v>
      </c>
      <c r="G199" s="77">
        <v>11105.526123</v>
      </c>
      <c r="H199" s="77">
        <v>-1.4481839999999999</v>
      </c>
      <c r="I199" s="77">
        <v>-0.160828419</v>
      </c>
      <c r="J199" s="78">
        <f t="shared" si="2"/>
        <v>2.741353481055271E-4</v>
      </c>
      <c r="K199" s="78">
        <f>I199/'סכום נכסי הקרן'!$C$42</f>
        <v>-1.335572702898914E-6</v>
      </c>
    </row>
    <row r="200" spans="2:11">
      <c r="B200" t="s">
        <v>2557</v>
      </c>
      <c r="C200" t="s">
        <v>2558</v>
      </c>
      <c r="D200" t="s">
        <v>2224</v>
      </c>
      <c r="E200" t="s">
        <v>106</v>
      </c>
      <c r="F200" s="86">
        <v>45174</v>
      </c>
      <c r="G200" s="77">
        <v>9262.2232750000003</v>
      </c>
      <c r="H200" s="77">
        <v>-1.330263</v>
      </c>
      <c r="I200" s="77">
        <v>-0.12321189899999999</v>
      </c>
      <c r="J200" s="78">
        <f t="shared" si="2"/>
        <v>2.1001721606868525E-4</v>
      </c>
      <c r="K200" s="78">
        <f>I200/'סכום נכסי הקרן'!$C$42</f>
        <v>-1.0231926048886795E-6</v>
      </c>
    </row>
    <row r="201" spans="2:11">
      <c r="B201" t="s">
        <v>2557</v>
      </c>
      <c r="C201" t="s">
        <v>2559</v>
      </c>
      <c r="D201" t="s">
        <v>2224</v>
      </c>
      <c r="E201" t="s">
        <v>106</v>
      </c>
      <c r="F201" s="86">
        <v>45174</v>
      </c>
      <c r="G201" s="77">
        <v>211894.3107</v>
      </c>
      <c r="H201" s="77">
        <v>-1.330263</v>
      </c>
      <c r="I201" s="77">
        <v>-2.8187509129999997</v>
      </c>
      <c r="J201" s="78">
        <f t="shared" si="2"/>
        <v>4.8046189072966468E-3</v>
      </c>
      <c r="K201" s="78">
        <f>I201/'סכום נכסי הקרן'!$C$42</f>
        <v>-2.3407845448472581E-5</v>
      </c>
    </row>
    <row r="202" spans="2:11">
      <c r="B202" t="s">
        <v>2557</v>
      </c>
      <c r="C202" t="s">
        <v>2560</v>
      </c>
      <c r="D202" t="s">
        <v>2224</v>
      </c>
      <c r="E202" t="s">
        <v>106</v>
      </c>
      <c r="F202" s="86">
        <v>45174</v>
      </c>
      <c r="G202" s="77">
        <v>298.195742</v>
      </c>
      <c r="H202" s="77">
        <v>-1.330263</v>
      </c>
      <c r="I202" s="77">
        <v>-3.9667870000000003E-3</v>
      </c>
      <c r="J202" s="78">
        <f t="shared" si="2"/>
        <v>6.7614700304022741E-6</v>
      </c>
      <c r="K202" s="78">
        <f>I202/'סכום נכסי הקרן'!$C$42</f>
        <v>-3.2941519094422455E-8</v>
      </c>
    </row>
    <row r="203" spans="2:11">
      <c r="B203" t="s">
        <v>2561</v>
      </c>
      <c r="C203" t="s">
        <v>2562</v>
      </c>
      <c r="D203" t="s">
        <v>2224</v>
      </c>
      <c r="E203" t="s">
        <v>106</v>
      </c>
      <c r="F203" s="86">
        <v>45159</v>
      </c>
      <c r="G203" s="77">
        <v>211933.66490999999</v>
      </c>
      <c r="H203" s="77">
        <v>-1.444828</v>
      </c>
      <c r="I203" s="77">
        <v>-3.0620770319999995</v>
      </c>
      <c r="J203" s="78">
        <f t="shared" si="2"/>
        <v>5.219373281865434E-3</v>
      </c>
      <c r="K203" s="78">
        <f>I203/'סכום נכסי הקרן'!$C$42</f>
        <v>-2.5428506501160865E-5</v>
      </c>
    </row>
    <row r="204" spans="2:11">
      <c r="B204" t="s">
        <v>2563</v>
      </c>
      <c r="C204" t="s">
        <v>2564</v>
      </c>
      <c r="D204" t="s">
        <v>2224</v>
      </c>
      <c r="E204" t="s">
        <v>106</v>
      </c>
      <c r="F204" s="86">
        <v>45181</v>
      </c>
      <c r="G204" s="77">
        <v>11930.9944</v>
      </c>
      <c r="H204" s="77">
        <v>-1.2697689999999999</v>
      </c>
      <c r="I204" s="77">
        <v>-0.151496096</v>
      </c>
      <c r="J204" s="78">
        <f t="shared" ref="J204:J267" si="3">I204/$I$11</f>
        <v>2.5822821160474349E-4</v>
      </c>
      <c r="K204" s="78">
        <f>I204/'סכום נכסי הקרן'!$C$42</f>
        <v>-1.2580739876162892E-6</v>
      </c>
    </row>
    <row r="205" spans="2:11">
      <c r="B205" t="s">
        <v>2563</v>
      </c>
      <c r="C205" t="s">
        <v>2565</v>
      </c>
      <c r="D205" t="s">
        <v>2224</v>
      </c>
      <c r="E205" t="s">
        <v>106</v>
      </c>
      <c r="F205" s="86">
        <v>45181</v>
      </c>
      <c r="G205" s="77">
        <v>8152.9190599999993</v>
      </c>
      <c r="H205" s="77">
        <v>-1.2697689999999999</v>
      </c>
      <c r="I205" s="77">
        <v>-0.10352325799999999</v>
      </c>
      <c r="J205" s="78">
        <f t="shared" si="3"/>
        <v>1.7645752252808187E-4</v>
      </c>
      <c r="K205" s="78">
        <f>I205/'סכום נכסי הקרן'!$C$42</f>
        <v>-8.5969157913541151E-7</v>
      </c>
    </row>
    <row r="206" spans="2:11">
      <c r="B206" t="s">
        <v>2566</v>
      </c>
      <c r="C206" t="s">
        <v>2567</v>
      </c>
      <c r="D206" t="s">
        <v>2224</v>
      </c>
      <c r="E206" t="s">
        <v>106</v>
      </c>
      <c r="F206" s="86">
        <v>45181</v>
      </c>
      <c r="G206" s="77">
        <v>11119.091385</v>
      </c>
      <c r="H206" s="77">
        <v>-1.25634</v>
      </c>
      <c r="I206" s="77">
        <v>-0.13969359399999998</v>
      </c>
      <c r="J206" s="78">
        <f t="shared" si="3"/>
        <v>2.3811060419180123E-4</v>
      </c>
      <c r="K206" s="78">
        <f>I206/'סכום נכסי הקרן'!$C$42</f>
        <v>-1.1600620840290886E-6</v>
      </c>
    </row>
    <row r="207" spans="2:11">
      <c r="B207" t="s">
        <v>2566</v>
      </c>
      <c r="C207" t="s">
        <v>2568</v>
      </c>
      <c r="D207" t="s">
        <v>2224</v>
      </c>
      <c r="E207" t="s">
        <v>106</v>
      </c>
      <c r="F207" s="86">
        <v>45181</v>
      </c>
      <c r="G207" s="77">
        <v>21197.864115</v>
      </c>
      <c r="H207" s="77">
        <v>-1.25634</v>
      </c>
      <c r="I207" s="77">
        <v>-0.26631724800000001</v>
      </c>
      <c r="J207" s="78">
        <f t="shared" si="3"/>
        <v>4.5394322683098683E-4</v>
      </c>
      <c r="K207" s="78">
        <f>I207/'סכום נכסי הקרן'!$C$42</f>
        <v>-2.2115870376115578E-6</v>
      </c>
    </row>
    <row r="208" spans="2:11">
      <c r="B208" t="s">
        <v>2569</v>
      </c>
      <c r="C208" t="s">
        <v>2570</v>
      </c>
      <c r="D208" t="s">
        <v>2224</v>
      </c>
      <c r="E208" t="s">
        <v>106</v>
      </c>
      <c r="F208" s="86">
        <v>45159</v>
      </c>
      <c r="G208" s="77">
        <v>14833.319100000001</v>
      </c>
      <c r="H208" s="77">
        <v>-1.369534</v>
      </c>
      <c r="I208" s="77">
        <v>-0.20314739900000001</v>
      </c>
      <c r="J208" s="78">
        <f t="shared" si="3"/>
        <v>3.4626891993259852E-4</v>
      </c>
      <c r="K208" s="78">
        <f>I208/'סכום נכסי הקרן'!$C$42</f>
        <v>-1.6870035933718539E-6</v>
      </c>
    </row>
    <row r="209" spans="2:11">
      <c r="B209" t="s">
        <v>2571</v>
      </c>
      <c r="C209" t="s">
        <v>2572</v>
      </c>
      <c r="D209" t="s">
        <v>2224</v>
      </c>
      <c r="E209" t="s">
        <v>106</v>
      </c>
      <c r="F209" s="86">
        <v>45167</v>
      </c>
      <c r="G209" s="77">
        <v>12981.562538</v>
      </c>
      <c r="H209" s="77">
        <v>-1.3306359999999999</v>
      </c>
      <c r="I209" s="77">
        <v>-0.172737319</v>
      </c>
      <c r="J209" s="78">
        <f t="shared" si="3"/>
        <v>2.9443431309786414E-4</v>
      </c>
      <c r="K209" s="78">
        <f>I209/'סכום נכסי הקרן'!$C$42</f>
        <v>-1.4344681708793142E-6</v>
      </c>
    </row>
    <row r="210" spans="2:11">
      <c r="B210" t="s">
        <v>2573</v>
      </c>
      <c r="C210" t="s">
        <v>2574</v>
      </c>
      <c r="D210" t="s">
        <v>2224</v>
      </c>
      <c r="E210" t="s">
        <v>106</v>
      </c>
      <c r="F210" s="86">
        <v>45189</v>
      </c>
      <c r="G210" s="77">
        <v>54836.223759</v>
      </c>
      <c r="H210" s="77">
        <v>-1.13608</v>
      </c>
      <c r="I210" s="77">
        <v>-0.62298315400000004</v>
      </c>
      <c r="J210" s="78">
        <f t="shared" si="3"/>
        <v>1.0618875995147923E-3</v>
      </c>
      <c r="K210" s="78">
        <f>I210/'סכום נכסי הקרן'!$C$42</f>
        <v>-5.1734593924489831E-6</v>
      </c>
    </row>
    <row r="211" spans="2:11">
      <c r="B211" t="s">
        <v>2575</v>
      </c>
      <c r="C211" t="s">
        <v>2576</v>
      </c>
      <c r="D211" t="s">
        <v>2224</v>
      </c>
      <c r="E211" t="s">
        <v>106</v>
      </c>
      <c r="F211" s="86">
        <v>45174</v>
      </c>
      <c r="G211" s="77">
        <v>232923.91936</v>
      </c>
      <c r="H211" s="77">
        <v>-1.142415</v>
      </c>
      <c r="I211" s="77">
        <v>-2.6609583859999999</v>
      </c>
      <c r="J211" s="78">
        <f t="shared" si="3"/>
        <v>4.5356582995473675E-3</v>
      </c>
      <c r="K211" s="78">
        <f>I211/'סכום נכסי הקרן'!$C$42</f>
        <v>-2.2097483802856706E-5</v>
      </c>
    </row>
    <row r="212" spans="2:11">
      <c r="B212" t="s">
        <v>2575</v>
      </c>
      <c r="C212" t="s">
        <v>2577</v>
      </c>
      <c r="D212" t="s">
        <v>2224</v>
      </c>
      <c r="E212" t="s">
        <v>106</v>
      </c>
      <c r="F212" s="86">
        <v>45174</v>
      </c>
      <c r="G212" s="77">
        <v>7794.7175040000002</v>
      </c>
      <c r="H212" s="77">
        <v>-1.142415</v>
      </c>
      <c r="I212" s="77">
        <v>-8.904804199999998E-2</v>
      </c>
      <c r="J212" s="78">
        <f t="shared" si="3"/>
        <v>1.5178421912973971E-4</v>
      </c>
      <c r="K212" s="78">
        <f>I212/'סכום נכסי הקרן'!$C$42</f>
        <v>-7.3948456921532002E-7</v>
      </c>
    </row>
    <row r="213" spans="2:11">
      <c r="B213" t="s">
        <v>2578</v>
      </c>
      <c r="C213" t="s">
        <v>2579</v>
      </c>
      <c r="D213" t="s">
        <v>2224</v>
      </c>
      <c r="E213" t="s">
        <v>106</v>
      </c>
      <c r="F213" s="86">
        <v>45167</v>
      </c>
      <c r="G213" s="77">
        <v>13443.730560000002</v>
      </c>
      <c r="H213" s="77">
        <v>-1.2554970000000001</v>
      </c>
      <c r="I213" s="77">
        <v>-0.16878557399999997</v>
      </c>
      <c r="J213" s="78">
        <f t="shared" si="3"/>
        <v>2.8769848246584578E-4</v>
      </c>
      <c r="K213" s="78">
        <f>I213/'סכום נכסי הקרן'!$C$42</f>
        <v>-1.4016515655577303E-6</v>
      </c>
    </row>
    <row r="214" spans="2:11">
      <c r="B214" t="s">
        <v>2580</v>
      </c>
      <c r="C214" t="s">
        <v>2581</v>
      </c>
      <c r="D214" t="s">
        <v>2224</v>
      </c>
      <c r="E214" t="s">
        <v>106</v>
      </c>
      <c r="F214" s="86">
        <v>45189</v>
      </c>
      <c r="G214" s="77">
        <v>17927.822327999998</v>
      </c>
      <c r="H214" s="77">
        <v>-1.055741</v>
      </c>
      <c r="I214" s="77">
        <v>-0.189271301</v>
      </c>
      <c r="J214" s="78">
        <f t="shared" si="3"/>
        <v>3.2261682548791952E-4</v>
      </c>
      <c r="K214" s="78">
        <f>I214/'סכום נכסי הקרן'!$C$42</f>
        <v>-1.5717718586648788E-6</v>
      </c>
    </row>
    <row r="215" spans="2:11">
      <c r="B215" t="s">
        <v>2582</v>
      </c>
      <c r="C215" t="s">
        <v>2583</v>
      </c>
      <c r="D215" t="s">
        <v>2224</v>
      </c>
      <c r="E215" t="s">
        <v>106</v>
      </c>
      <c r="F215" s="86">
        <v>45189</v>
      </c>
      <c r="G215" s="77">
        <v>12993.260119</v>
      </c>
      <c r="H215" s="77">
        <v>-1.055741</v>
      </c>
      <c r="I215" s="77">
        <v>-0.13717512400000001</v>
      </c>
      <c r="J215" s="78">
        <f t="shared" si="3"/>
        <v>2.3381782027689303E-4</v>
      </c>
      <c r="K215" s="78">
        <f>I215/'סכום נכסי הקרן'!$C$42</f>
        <v>-1.1391478711929246E-6</v>
      </c>
    </row>
    <row r="216" spans="2:11">
      <c r="B216" t="s">
        <v>2584</v>
      </c>
      <c r="C216" t="s">
        <v>2585</v>
      </c>
      <c r="D216" t="s">
        <v>2224</v>
      </c>
      <c r="E216" t="s">
        <v>106</v>
      </c>
      <c r="F216" s="86">
        <v>45190</v>
      </c>
      <c r="G216" s="77">
        <v>14851.012919999999</v>
      </c>
      <c r="H216" s="77">
        <v>-1.0218849999999999</v>
      </c>
      <c r="I216" s="77">
        <v>-0.15176028699999999</v>
      </c>
      <c r="J216" s="78">
        <f t="shared" si="3"/>
        <v>2.586785305981258E-4</v>
      </c>
      <c r="K216" s="78">
        <f>I216/'סכום נכסי הקרן'!$C$42</f>
        <v>-1.2602679175830543E-6</v>
      </c>
    </row>
    <row r="217" spans="2:11">
      <c r="B217" t="s">
        <v>2586</v>
      </c>
      <c r="C217" t="s">
        <v>2587</v>
      </c>
      <c r="D217" t="s">
        <v>2224</v>
      </c>
      <c r="E217" t="s">
        <v>106</v>
      </c>
      <c r="F217" s="86">
        <v>45188</v>
      </c>
      <c r="G217" s="77">
        <v>18578.510999999999</v>
      </c>
      <c r="H217" s="77">
        <v>-0.96947099999999997</v>
      </c>
      <c r="I217" s="77">
        <v>-0.18011325799999997</v>
      </c>
      <c r="J217" s="78">
        <f t="shared" si="3"/>
        <v>3.0700675283172813E-4</v>
      </c>
      <c r="K217" s="78">
        <f>I217/'סכום נכסי הקרן'!$C$42</f>
        <v>-1.4957204224894445E-6</v>
      </c>
    </row>
    <row r="218" spans="2:11">
      <c r="B218" t="s">
        <v>2588</v>
      </c>
      <c r="C218" t="s">
        <v>2589</v>
      </c>
      <c r="D218" t="s">
        <v>2224</v>
      </c>
      <c r="E218" t="s">
        <v>106</v>
      </c>
      <c r="F218" s="86">
        <v>45188</v>
      </c>
      <c r="G218" s="77">
        <v>37157.021999999997</v>
      </c>
      <c r="H218" s="77">
        <v>-0.96947099999999997</v>
      </c>
      <c r="I218" s="77">
        <v>-0.36022651500000002</v>
      </c>
      <c r="J218" s="78">
        <f t="shared" si="3"/>
        <v>6.1401350395893584E-4</v>
      </c>
      <c r="K218" s="78">
        <f>I218/'סכום נכסי הקרן'!$C$42</f>
        <v>-2.9914408366745569E-6</v>
      </c>
    </row>
    <row r="219" spans="2:11">
      <c r="B219" t="s">
        <v>2590</v>
      </c>
      <c r="C219" t="s">
        <v>2591</v>
      </c>
      <c r="D219" t="s">
        <v>2224</v>
      </c>
      <c r="E219" t="s">
        <v>106</v>
      </c>
      <c r="F219" s="86">
        <v>45190</v>
      </c>
      <c r="G219" s="77">
        <v>26009.915400000002</v>
      </c>
      <c r="H219" s="77">
        <v>-0.94170900000000002</v>
      </c>
      <c r="I219" s="77">
        <v>-0.244937713</v>
      </c>
      <c r="J219" s="78">
        <f t="shared" si="3"/>
        <v>4.1750136968906406E-4</v>
      </c>
      <c r="K219" s="78">
        <f>I219/'סכום נכסי הקרן'!$C$42</f>
        <v>-2.0340442654807698E-6</v>
      </c>
    </row>
    <row r="220" spans="2:11">
      <c r="B220" t="s">
        <v>2590</v>
      </c>
      <c r="C220" t="s">
        <v>2592</v>
      </c>
      <c r="D220" t="s">
        <v>2224</v>
      </c>
      <c r="E220" t="s">
        <v>106</v>
      </c>
      <c r="F220" s="86">
        <v>45190</v>
      </c>
      <c r="G220" s="77">
        <v>29146.332600000002</v>
      </c>
      <c r="H220" s="77">
        <v>-0.94170900000000002</v>
      </c>
      <c r="I220" s="77">
        <v>-0.27447363600000002</v>
      </c>
      <c r="J220" s="78">
        <f t="shared" si="3"/>
        <v>4.6784595793763128E-4</v>
      </c>
      <c r="K220" s="78">
        <f>I220/'סכום נכסי הקרן'!$C$42</f>
        <v>-2.2793203973920349E-6</v>
      </c>
    </row>
    <row r="221" spans="2:11">
      <c r="B221" t="s">
        <v>2593</v>
      </c>
      <c r="C221" t="s">
        <v>2594</v>
      </c>
      <c r="D221" t="s">
        <v>2224</v>
      </c>
      <c r="E221" t="s">
        <v>106</v>
      </c>
      <c r="F221" s="86">
        <v>45182</v>
      </c>
      <c r="G221" s="77">
        <v>18593.255850000001</v>
      </c>
      <c r="H221" s="77">
        <v>-0.91713999999999996</v>
      </c>
      <c r="I221" s="77">
        <v>-0.17052615599999998</v>
      </c>
      <c r="J221" s="78">
        <f t="shared" si="3"/>
        <v>2.9066534028514832E-4</v>
      </c>
      <c r="K221" s="78">
        <f>I221/'סכום נכסי הקרן'!$C$42</f>
        <v>-1.4161059376196556E-6</v>
      </c>
    </row>
    <row r="222" spans="2:11">
      <c r="B222" t="s">
        <v>2595</v>
      </c>
      <c r="C222" t="s">
        <v>2596</v>
      </c>
      <c r="D222" t="s">
        <v>2224</v>
      </c>
      <c r="E222" t="s">
        <v>106</v>
      </c>
      <c r="F222" s="86">
        <v>45182</v>
      </c>
      <c r="G222" s="77">
        <v>58354.350559999999</v>
      </c>
      <c r="H222" s="77">
        <v>-0.89046999999999998</v>
      </c>
      <c r="I222" s="77">
        <v>-0.51962822000000009</v>
      </c>
      <c r="J222" s="78">
        <f t="shared" si="3"/>
        <v>8.8571698870679963E-4</v>
      </c>
      <c r="K222" s="78">
        <f>I222/'סכום נכסי הקרן'!$C$42</f>
        <v>-4.3151656318150568E-6</v>
      </c>
    </row>
    <row r="223" spans="2:11">
      <c r="B223" t="s">
        <v>2597</v>
      </c>
      <c r="C223" t="s">
        <v>2598</v>
      </c>
      <c r="D223" t="s">
        <v>2224</v>
      </c>
      <c r="E223" t="s">
        <v>106</v>
      </c>
      <c r="F223" s="86">
        <v>45182</v>
      </c>
      <c r="G223" s="77">
        <v>11160.966759000001</v>
      </c>
      <c r="H223" s="77">
        <v>-0.87180999999999997</v>
      </c>
      <c r="I223" s="77">
        <v>-9.7302445000000001E-2</v>
      </c>
      <c r="J223" s="78">
        <f t="shared" si="3"/>
        <v>1.6585401881985735E-4</v>
      </c>
      <c r="K223" s="78">
        <f>I223/'סכום נכסי הקרן'!$C$42</f>
        <v>-8.0803187816776912E-7</v>
      </c>
    </row>
    <row r="224" spans="2:11">
      <c r="B224" t="s">
        <v>2597</v>
      </c>
      <c r="C224" t="s">
        <v>2599</v>
      </c>
      <c r="D224" t="s">
        <v>2224</v>
      </c>
      <c r="E224" t="s">
        <v>106</v>
      </c>
      <c r="F224" s="86">
        <v>45182</v>
      </c>
      <c r="G224" s="77">
        <v>58365.145497999998</v>
      </c>
      <c r="H224" s="77">
        <v>-0.87180999999999997</v>
      </c>
      <c r="I224" s="77">
        <v>-0.50883328199999989</v>
      </c>
      <c r="J224" s="78">
        <f t="shared" si="3"/>
        <v>8.6731679485544039E-4</v>
      </c>
      <c r="K224" s="78">
        <f>I224/'סכום נכסי הקרן'!$C$42</f>
        <v>-4.2255208749248801E-6</v>
      </c>
    </row>
    <row r="225" spans="2:11">
      <c r="B225" t="s">
        <v>2600</v>
      </c>
      <c r="C225" t="s">
        <v>2601</v>
      </c>
      <c r="D225" t="s">
        <v>2224</v>
      </c>
      <c r="E225" t="s">
        <v>106</v>
      </c>
      <c r="F225" s="86">
        <v>45182</v>
      </c>
      <c r="G225" s="77">
        <v>14882.4686</v>
      </c>
      <c r="H225" s="77">
        <v>-0.863815</v>
      </c>
      <c r="I225" s="77">
        <v>-0.128557005</v>
      </c>
      <c r="J225" s="78">
        <f t="shared" si="3"/>
        <v>2.191280591838622E-4</v>
      </c>
      <c r="K225" s="78">
        <f>I225/'סכום נכסי הקרן'!$C$42</f>
        <v>-1.0675801435593247E-6</v>
      </c>
    </row>
    <row r="226" spans="2:11">
      <c r="B226" t="s">
        <v>2602</v>
      </c>
      <c r="C226" t="s">
        <v>2603</v>
      </c>
      <c r="D226" t="s">
        <v>2224</v>
      </c>
      <c r="E226" t="s">
        <v>106</v>
      </c>
      <c r="F226" s="86">
        <v>45173</v>
      </c>
      <c r="G226" s="77">
        <v>35355.201330000004</v>
      </c>
      <c r="H226" s="77">
        <v>-0.90468800000000005</v>
      </c>
      <c r="I226" s="77">
        <v>-0.31985437900000002</v>
      </c>
      <c r="J226" s="78">
        <f t="shared" si="3"/>
        <v>5.4519836777256511E-4</v>
      </c>
      <c r="K226" s="78">
        <f>I226/'סכום נכסי הקרן'!$C$42</f>
        <v>-2.6561771865399214E-6</v>
      </c>
    </row>
    <row r="227" spans="2:11">
      <c r="B227" t="s">
        <v>2604</v>
      </c>
      <c r="C227" t="s">
        <v>2605</v>
      </c>
      <c r="D227" t="s">
        <v>2224</v>
      </c>
      <c r="E227" t="s">
        <v>106</v>
      </c>
      <c r="F227" s="86">
        <v>45173</v>
      </c>
      <c r="G227" s="77">
        <v>31633.601190000001</v>
      </c>
      <c r="H227" s="77">
        <v>-0.90468800000000005</v>
      </c>
      <c r="I227" s="77">
        <v>-0.28618549700000001</v>
      </c>
      <c r="J227" s="78">
        <f t="shared" si="3"/>
        <v>4.8780906590176882E-4</v>
      </c>
      <c r="K227" s="78">
        <f>I227/'סכום נכסי הקרן'!$C$42</f>
        <v>-2.376579587956772E-6</v>
      </c>
    </row>
    <row r="228" spans="2:11">
      <c r="B228" t="s">
        <v>2606</v>
      </c>
      <c r="C228" t="s">
        <v>2607</v>
      </c>
      <c r="D228" t="s">
        <v>2224</v>
      </c>
      <c r="E228" t="s">
        <v>106</v>
      </c>
      <c r="F228" s="86">
        <v>45173</v>
      </c>
      <c r="G228" s="77">
        <v>11986.377</v>
      </c>
      <c r="H228" s="77">
        <v>-0.86472599999999999</v>
      </c>
      <c r="I228" s="77">
        <v>-0.103649327</v>
      </c>
      <c r="J228" s="78">
        <f t="shared" si="3"/>
        <v>1.7667240973156994E-4</v>
      </c>
      <c r="K228" s="78">
        <f>I228/'סכום נכסי הקרן'!$C$42</f>
        <v>-8.6073849805763114E-7</v>
      </c>
    </row>
    <row r="229" spans="2:11">
      <c r="B229" t="s">
        <v>2606</v>
      </c>
      <c r="C229" t="s">
        <v>2608</v>
      </c>
      <c r="D229" t="s">
        <v>2224</v>
      </c>
      <c r="E229" t="s">
        <v>106</v>
      </c>
      <c r="F229" s="86">
        <v>45173</v>
      </c>
      <c r="G229" s="77">
        <v>11169.223875</v>
      </c>
      <c r="H229" s="77">
        <v>-0.86472599999999999</v>
      </c>
      <c r="I229" s="77">
        <v>-9.6583190999999999E-2</v>
      </c>
      <c r="J229" s="78">
        <f t="shared" si="3"/>
        <v>1.6462803558323614E-4</v>
      </c>
      <c r="K229" s="78">
        <f>I229/'סכום נכסי הקרן'!$C$42</f>
        <v>-8.0205895363848643E-7</v>
      </c>
    </row>
    <row r="230" spans="2:11">
      <c r="B230" t="s">
        <v>2609</v>
      </c>
      <c r="C230" t="s">
        <v>2610</v>
      </c>
      <c r="D230" t="s">
        <v>2224</v>
      </c>
      <c r="E230" t="s">
        <v>106</v>
      </c>
      <c r="F230" s="86">
        <v>45195</v>
      </c>
      <c r="G230" s="77">
        <v>30756.656150999999</v>
      </c>
      <c r="H230" s="77">
        <v>-0.72391000000000005</v>
      </c>
      <c r="I230" s="77">
        <v>-0.22265042199999999</v>
      </c>
      <c r="J230" s="78">
        <f t="shared" si="3"/>
        <v>3.7951222377440957E-4</v>
      </c>
      <c r="K230" s="78">
        <f>I230/'סכום נכסי הקרן'!$C$42</f>
        <v>-1.848963185493503E-6</v>
      </c>
    </row>
    <row r="231" spans="2:11">
      <c r="B231" t="s">
        <v>2611</v>
      </c>
      <c r="C231" t="s">
        <v>2612</v>
      </c>
      <c r="D231" t="s">
        <v>2224</v>
      </c>
      <c r="E231" t="s">
        <v>106</v>
      </c>
      <c r="F231" s="86">
        <v>45173</v>
      </c>
      <c r="G231" s="77">
        <v>18617.830600000001</v>
      </c>
      <c r="H231" s="77">
        <v>-0.85141199999999995</v>
      </c>
      <c r="I231" s="77">
        <v>-0.15851451</v>
      </c>
      <c r="J231" s="78">
        <f t="shared" si="3"/>
        <v>2.7019124262253087E-4</v>
      </c>
      <c r="K231" s="78">
        <f>I231/'סכום נכסי הקרן'!$C$42</f>
        <v>-1.3163572326691648E-6</v>
      </c>
    </row>
    <row r="232" spans="2:11">
      <c r="B232" t="s">
        <v>2613</v>
      </c>
      <c r="C232" t="s">
        <v>2614</v>
      </c>
      <c r="D232" t="s">
        <v>2224</v>
      </c>
      <c r="E232" t="s">
        <v>106</v>
      </c>
      <c r="F232" s="86">
        <v>45195</v>
      </c>
      <c r="G232" s="77">
        <v>20488.263972000001</v>
      </c>
      <c r="H232" s="77">
        <v>-0.68138299999999996</v>
      </c>
      <c r="I232" s="77">
        <v>-0.13960360099999999</v>
      </c>
      <c r="J232" s="78">
        <f t="shared" si="3"/>
        <v>2.3795720927232463E-4</v>
      </c>
      <c r="K232" s="78">
        <f>I232/'סכום נכסי הקרן'!$C$42</f>
        <v>-1.1593147522142309E-6</v>
      </c>
    </row>
    <row r="233" spans="2:11">
      <c r="B233" t="s">
        <v>2613</v>
      </c>
      <c r="C233" t="s">
        <v>2615</v>
      </c>
      <c r="D233" t="s">
        <v>2224</v>
      </c>
      <c r="E233" t="s">
        <v>106</v>
      </c>
      <c r="F233" s="86">
        <v>45195</v>
      </c>
      <c r="G233" s="77">
        <v>5996.5114560000002</v>
      </c>
      <c r="H233" s="77">
        <v>-0.68138299999999996</v>
      </c>
      <c r="I233" s="77">
        <v>-4.0859224999999999E-2</v>
      </c>
      <c r="J233" s="78">
        <f t="shared" si="3"/>
        <v>6.9645389405320558E-5</v>
      </c>
      <c r="K233" s="78">
        <f>I233/'סכום נכסי הקרן'!$C$42</f>
        <v>-3.3930859925698131E-7</v>
      </c>
    </row>
    <row r="234" spans="2:11">
      <c r="B234" t="s">
        <v>2616</v>
      </c>
      <c r="C234" t="s">
        <v>2617</v>
      </c>
      <c r="D234" t="s">
        <v>2224</v>
      </c>
      <c r="E234" t="s">
        <v>106</v>
      </c>
      <c r="F234" s="86">
        <v>45187</v>
      </c>
      <c r="G234" s="77">
        <v>7451.0641999999989</v>
      </c>
      <c r="H234" s="77">
        <v>-0.70767500000000005</v>
      </c>
      <c r="I234" s="77">
        <v>-5.2729353000000007E-2</v>
      </c>
      <c r="J234" s="78">
        <f t="shared" si="3"/>
        <v>8.9878266726194837E-5</v>
      </c>
      <c r="K234" s="78">
        <f>I234/'סכום נכסי הקרן'!$C$42</f>
        <v>-4.3788209164899502E-7</v>
      </c>
    </row>
    <row r="235" spans="2:11">
      <c r="B235" t="s">
        <v>2618</v>
      </c>
      <c r="C235" t="s">
        <v>2619</v>
      </c>
      <c r="D235" t="s">
        <v>2224</v>
      </c>
      <c r="E235" t="s">
        <v>106</v>
      </c>
      <c r="F235" s="86">
        <v>45195</v>
      </c>
      <c r="G235" s="77">
        <v>39118.087050000002</v>
      </c>
      <c r="H235" s="77">
        <v>-0.67075700000000005</v>
      </c>
      <c r="I235" s="77">
        <v>-0.26238740700000002</v>
      </c>
      <c r="J235" s="78">
        <f t="shared" si="3"/>
        <v>4.4724473201749015E-4</v>
      </c>
      <c r="K235" s="78">
        <f>I235/'סכום נכסי הקרן'!$C$42</f>
        <v>-2.1789523303939676E-6</v>
      </c>
    </row>
    <row r="236" spans="2:11">
      <c r="B236" t="s">
        <v>2620</v>
      </c>
      <c r="C236" t="s">
        <v>2621</v>
      </c>
      <c r="D236" t="s">
        <v>2224</v>
      </c>
      <c r="E236" t="s">
        <v>106</v>
      </c>
      <c r="F236" s="86">
        <v>45175</v>
      </c>
      <c r="G236" s="77">
        <v>14902.128399999998</v>
      </c>
      <c r="H236" s="77">
        <v>-0.76390400000000003</v>
      </c>
      <c r="I236" s="77">
        <v>-0.113837909</v>
      </c>
      <c r="J236" s="78">
        <f t="shared" si="3"/>
        <v>1.9403905730939452E-4</v>
      </c>
      <c r="K236" s="78">
        <f>I236/'סכום נכסי הקרן'!$C$42</f>
        <v>-9.4534787297443124E-7</v>
      </c>
    </row>
    <row r="237" spans="2:11">
      <c r="B237" t="s">
        <v>2622</v>
      </c>
      <c r="C237" t="s">
        <v>2623</v>
      </c>
      <c r="D237" t="s">
        <v>2224</v>
      </c>
      <c r="E237" t="s">
        <v>106</v>
      </c>
      <c r="F237" s="86">
        <v>45173</v>
      </c>
      <c r="G237" s="77">
        <v>4470.8744379999998</v>
      </c>
      <c r="H237" s="77">
        <v>-0.91206900000000002</v>
      </c>
      <c r="I237" s="77">
        <v>-4.0777452999999998E-2</v>
      </c>
      <c r="J237" s="78">
        <f t="shared" si="3"/>
        <v>6.9506007349433502E-5</v>
      </c>
      <c r="K237" s="78">
        <f>I237/'סכום נכסי הקרן'!$C$42</f>
        <v>-3.3862953736144995E-7</v>
      </c>
    </row>
    <row r="238" spans="2:11">
      <c r="B238" t="s">
        <v>2624</v>
      </c>
      <c r="C238" t="s">
        <v>2625</v>
      </c>
      <c r="D238" t="s">
        <v>2224</v>
      </c>
      <c r="E238" t="s">
        <v>106</v>
      </c>
      <c r="F238" s="86">
        <v>45175</v>
      </c>
      <c r="G238" s="77">
        <v>13043.834955</v>
      </c>
      <c r="H238" s="77">
        <v>-0.72935300000000003</v>
      </c>
      <c r="I238" s="77">
        <v>-9.5135565999999991E-2</v>
      </c>
      <c r="J238" s="78">
        <f t="shared" si="3"/>
        <v>1.6216052899597518E-4</v>
      </c>
      <c r="K238" s="78">
        <f>I238/'סכום נכסי הקרן'!$C$42</f>
        <v>-7.9003739397847347E-7</v>
      </c>
    </row>
    <row r="239" spans="2:11">
      <c r="B239" t="s">
        <v>2626</v>
      </c>
      <c r="C239" t="s">
        <v>2627</v>
      </c>
      <c r="D239" t="s">
        <v>2224</v>
      </c>
      <c r="E239" t="s">
        <v>106</v>
      </c>
      <c r="F239" s="86">
        <v>45175</v>
      </c>
      <c r="G239" s="77">
        <v>41002.478880000002</v>
      </c>
      <c r="H239" s="77">
        <v>-0.710758</v>
      </c>
      <c r="I239" s="77">
        <v>-0.29142847100000002</v>
      </c>
      <c r="J239" s="78">
        <f t="shared" si="3"/>
        <v>4.9674582292229404E-4</v>
      </c>
      <c r="K239" s="78">
        <f>I239/'סכום נכסי הקרן'!$C$42</f>
        <v>-2.4201189885176191E-6</v>
      </c>
    </row>
    <row r="240" spans="2:11">
      <c r="B240" t="s">
        <v>2628</v>
      </c>
      <c r="C240" t="s">
        <v>2629</v>
      </c>
      <c r="D240" t="s">
        <v>2224</v>
      </c>
      <c r="E240" t="s">
        <v>106</v>
      </c>
      <c r="F240" s="86">
        <v>45187</v>
      </c>
      <c r="G240" s="77">
        <v>81879.604730000006</v>
      </c>
      <c r="H240" s="77">
        <v>-0.641289</v>
      </c>
      <c r="I240" s="77">
        <v>-0.52508521499999994</v>
      </c>
      <c r="J240" s="78">
        <f t="shared" si="3"/>
        <v>8.9501854892381008E-4</v>
      </c>
      <c r="K240" s="78">
        <f>I240/'סכום נכסי הקרן'!$C$42</f>
        <v>-4.3604823339698893E-6</v>
      </c>
    </row>
    <row r="241" spans="2:11">
      <c r="B241" t="s">
        <v>2628</v>
      </c>
      <c r="C241" t="s">
        <v>2630</v>
      </c>
      <c r="D241" t="s">
        <v>2224</v>
      </c>
      <c r="E241" t="s">
        <v>106</v>
      </c>
      <c r="F241" s="86">
        <v>45187</v>
      </c>
      <c r="G241" s="77">
        <v>18639.947875000002</v>
      </c>
      <c r="H241" s="77">
        <v>-0.641289</v>
      </c>
      <c r="I241" s="77">
        <v>-0.11953600699999999</v>
      </c>
      <c r="J241" s="78">
        <f t="shared" si="3"/>
        <v>2.0375158254891333E-4</v>
      </c>
      <c r="K241" s="78">
        <f>I241/'סכום נכסי הקרן'!$C$42</f>
        <v>-9.9266677466209178E-7</v>
      </c>
    </row>
    <row r="242" spans="2:11">
      <c r="B242" t="s">
        <v>2631</v>
      </c>
      <c r="C242" t="s">
        <v>2632</v>
      </c>
      <c r="D242" t="s">
        <v>2224</v>
      </c>
      <c r="E242" t="s">
        <v>106</v>
      </c>
      <c r="F242" s="86">
        <v>45175</v>
      </c>
      <c r="G242" s="77">
        <v>46606.013375000002</v>
      </c>
      <c r="H242" s="77">
        <v>-0.68420599999999998</v>
      </c>
      <c r="I242" s="77">
        <v>-0.31888134200000001</v>
      </c>
      <c r="J242" s="78">
        <f t="shared" si="3"/>
        <v>5.4353980619263338E-4</v>
      </c>
      <c r="K242" s="78">
        <f>I242/'סכום נכסי הקרן'!$C$42</f>
        <v>-2.6480967635388683E-6</v>
      </c>
    </row>
    <row r="243" spans="2:11">
      <c r="B243" t="s">
        <v>2633</v>
      </c>
      <c r="C243" t="s">
        <v>2634</v>
      </c>
      <c r="D243" t="s">
        <v>2224</v>
      </c>
      <c r="E243" t="s">
        <v>106</v>
      </c>
      <c r="F243" s="86">
        <v>45187</v>
      </c>
      <c r="G243" s="77">
        <v>26103.496047999997</v>
      </c>
      <c r="H243" s="77">
        <v>-0.61210699999999996</v>
      </c>
      <c r="I243" s="77">
        <v>-0.159781387</v>
      </c>
      <c r="J243" s="78">
        <f t="shared" si="3"/>
        <v>2.7235066052616575E-4</v>
      </c>
      <c r="K243" s="78">
        <f>I243/'סכום נכסי הקרן'!$C$42</f>
        <v>-1.3268778007979261E-6</v>
      </c>
    </row>
    <row r="244" spans="2:11">
      <c r="B244" t="s">
        <v>2635</v>
      </c>
      <c r="C244" t="s">
        <v>2636</v>
      </c>
      <c r="D244" t="s">
        <v>2224</v>
      </c>
      <c r="E244" t="s">
        <v>106</v>
      </c>
      <c r="F244" s="86">
        <v>45169</v>
      </c>
      <c r="G244" s="77">
        <v>872597</v>
      </c>
      <c r="H244" s="77">
        <v>-1.1040559999999999</v>
      </c>
      <c r="I244" s="77">
        <v>-9.6339599999999983</v>
      </c>
      <c r="J244" s="78">
        <f t="shared" si="3"/>
        <v>1.6421282971355474E-2</v>
      </c>
      <c r="K244" s="78">
        <f>I244/'סכום נכסי הקרן'!$C$42</f>
        <v>-8.0003609292584159E-5</v>
      </c>
    </row>
    <row r="245" spans="2:11">
      <c r="B245" t="s">
        <v>2637</v>
      </c>
      <c r="C245" t="s">
        <v>2638</v>
      </c>
      <c r="D245" t="s">
        <v>2224</v>
      </c>
      <c r="E245" t="s">
        <v>106</v>
      </c>
      <c r="F245" s="86">
        <v>45175</v>
      </c>
      <c r="G245" s="77">
        <v>189614.83048</v>
      </c>
      <c r="H245" s="77">
        <v>-0.64971000000000001</v>
      </c>
      <c r="I245" s="77">
        <v>-1.2319466890000002</v>
      </c>
      <c r="J245" s="78">
        <f t="shared" si="3"/>
        <v>2.0998784700884646E-3</v>
      </c>
      <c r="K245" s="78">
        <f>I245/'סכום נכסי הקרן'!$C$42</f>
        <v>-1.0230495204054067E-5</v>
      </c>
    </row>
    <row r="246" spans="2:11">
      <c r="B246" t="s">
        <v>2639</v>
      </c>
      <c r="C246" t="s">
        <v>2640</v>
      </c>
      <c r="D246" t="s">
        <v>2224</v>
      </c>
      <c r="E246" t="s">
        <v>106</v>
      </c>
      <c r="F246" s="86">
        <v>45180</v>
      </c>
      <c r="G246" s="77">
        <v>46854.218350000003</v>
      </c>
      <c r="H246" s="77">
        <v>-0.13165099999999999</v>
      </c>
      <c r="I246" s="77">
        <v>-6.1683850999999998E-2</v>
      </c>
      <c r="J246" s="78">
        <f t="shared" si="3"/>
        <v>1.0514139274337122E-4</v>
      </c>
      <c r="K246" s="78">
        <f>I246/'סכום נכסי הקרן'!$C$42</f>
        <v>-5.1224322242006167E-7</v>
      </c>
    </row>
    <row r="247" spans="2:11">
      <c r="B247" t="s">
        <v>2641</v>
      </c>
      <c r="C247" t="s">
        <v>2642</v>
      </c>
      <c r="D247" t="s">
        <v>2224</v>
      </c>
      <c r="E247" t="s">
        <v>106</v>
      </c>
      <c r="F247" s="86">
        <v>45180</v>
      </c>
      <c r="G247" s="77">
        <v>142930.7427</v>
      </c>
      <c r="H247" s="77">
        <v>-0.12377299999999999</v>
      </c>
      <c r="I247" s="77">
        <v>-0.176910292</v>
      </c>
      <c r="J247" s="78">
        <f t="shared" si="3"/>
        <v>3.0154723140610147E-4</v>
      </c>
      <c r="K247" s="78">
        <f>I247/'סכום נכסי הקרן'!$C$42</f>
        <v>-1.4691219271208289E-6</v>
      </c>
    </row>
    <row r="248" spans="2:11">
      <c r="B248" t="s">
        <v>2643</v>
      </c>
      <c r="C248" t="s">
        <v>2644</v>
      </c>
      <c r="D248" t="s">
        <v>2224</v>
      </c>
      <c r="E248" t="s">
        <v>106</v>
      </c>
      <c r="F248" s="86">
        <v>45197</v>
      </c>
      <c r="G248" s="77">
        <v>15012.22328</v>
      </c>
      <c r="H248" s="77">
        <v>-2.4933E-2</v>
      </c>
      <c r="I248" s="77">
        <v>-3.7430290000000006E-3</v>
      </c>
      <c r="J248" s="78">
        <f t="shared" si="3"/>
        <v>6.380069917146193E-6</v>
      </c>
      <c r="K248" s="78">
        <f>I248/'סכום נכסי הקרן'!$C$42</f>
        <v>-3.1083358212698837E-8</v>
      </c>
    </row>
    <row r="249" spans="2:11">
      <c r="B249" t="s">
        <v>2645</v>
      </c>
      <c r="C249" t="s">
        <v>2646</v>
      </c>
      <c r="D249" t="s">
        <v>2224</v>
      </c>
      <c r="E249" t="s">
        <v>106</v>
      </c>
      <c r="F249" s="86">
        <v>45197</v>
      </c>
      <c r="G249" s="77">
        <v>459684</v>
      </c>
      <c r="H249" s="77">
        <v>-0.13279099999999999</v>
      </c>
      <c r="I249" s="77">
        <v>-0.61041999999999996</v>
      </c>
      <c r="J249" s="78">
        <f t="shared" si="3"/>
        <v>1.0404734451227543E-3</v>
      </c>
      <c r="K249" s="78">
        <f>I249/'סכום נכסי הקרן'!$C$42</f>
        <v>-5.0691307815663788E-6</v>
      </c>
    </row>
    <row r="250" spans="2:11">
      <c r="B250" t="s">
        <v>2647</v>
      </c>
      <c r="C250" t="s">
        <v>2648</v>
      </c>
      <c r="D250" t="s">
        <v>2224</v>
      </c>
      <c r="E250" t="s">
        <v>106</v>
      </c>
      <c r="F250" s="86">
        <v>45180</v>
      </c>
      <c r="G250" s="77">
        <v>498121</v>
      </c>
      <c r="H250" s="77">
        <v>-0.106657</v>
      </c>
      <c r="I250" s="77">
        <v>-0.53127999999999997</v>
      </c>
      <c r="J250" s="78">
        <f t="shared" si="3"/>
        <v>9.0557768737069061E-4</v>
      </c>
      <c r="K250" s="78">
        <f>I250/'סכום נכסי הקרן'!$C$42</f>
        <v>-4.4119258897653843E-6</v>
      </c>
    </row>
    <row r="251" spans="2:11">
      <c r="B251" t="s">
        <v>2649</v>
      </c>
      <c r="C251" t="s">
        <v>2650</v>
      </c>
      <c r="D251" t="s">
        <v>2224</v>
      </c>
      <c r="E251" t="s">
        <v>106</v>
      </c>
      <c r="F251" s="86">
        <v>45090</v>
      </c>
      <c r="G251" s="77">
        <v>11350.58553</v>
      </c>
      <c r="H251" s="77">
        <v>7.8681419999999997</v>
      </c>
      <c r="I251" s="77">
        <v>0.89308023000000003</v>
      </c>
      <c r="J251" s="78">
        <f t="shared" si="3"/>
        <v>-1.5222736209153074E-3</v>
      </c>
      <c r="K251" s="78">
        <f>I251/'סכום נכסי הקרן'!$C$42</f>
        <v>7.416435379413161E-6</v>
      </c>
    </row>
    <row r="252" spans="2:11">
      <c r="B252" t="s">
        <v>2651</v>
      </c>
      <c r="C252" t="s">
        <v>2652</v>
      </c>
      <c r="D252" t="s">
        <v>2224</v>
      </c>
      <c r="E252" t="s">
        <v>106</v>
      </c>
      <c r="F252" s="86">
        <v>45090</v>
      </c>
      <c r="G252" s="77">
        <v>11350.58553</v>
      </c>
      <c r="H252" s="77">
        <v>7.7434349999999998</v>
      </c>
      <c r="I252" s="77">
        <v>0.87892517399999992</v>
      </c>
      <c r="J252" s="78">
        <f t="shared" si="3"/>
        <v>-1.4981460368220182E-3</v>
      </c>
      <c r="K252" s="78">
        <f>I252/'סכום נכסי הקרן'!$C$42</f>
        <v>7.2988870846580801E-6</v>
      </c>
    </row>
    <row r="253" spans="2:11">
      <c r="B253" t="s">
        <v>2653</v>
      </c>
      <c r="C253" t="s">
        <v>2654</v>
      </c>
      <c r="D253" t="s">
        <v>2224</v>
      </c>
      <c r="E253" t="s">
        <v>106</v>
      </c>
      <c r="F253" s="86">
        <v>45126</v>
      </c>
      <c r="G253" s="77">
        <v>35943.520844999999</v>
      </c>
      <c r="H253" s="77">
        <v>7.376773</v>
      </c>
      <c r="I253" s="77">
        <v>2.6514720079999998</v>
      </c>
      <c r="J253" s="78">
        <f t="shared" si="3"/>
        <v>-4.5194885731304792E-3</v>
      </c>
      <c r="K253" s="78">
        <f>I253/'סכום נכסי הקרן'!$C$42</f>
        <v>2.2018705763596238E-5</v>
      </c>
    </row>
    <row r="254" spans="2:11">
      <c r="B254" t="s">
        <v>2655</v>
      </c>
      <c r="C254" t="s">
        <v>2656</v>
      </c>
      <c r="D254" t="s">
        <v>2224</v>
      </c>
      <c r="E254" t="s">
        <v>106</v>
      </c>
      <c r="F254" s="86">
        <v>45089</v>
      </c>
      <c r="G254" s="77">
        <v>18917.64255</v>
      </c>
      <c r="H254" s="77">
        <v>7.2556719999999997</v>
      </c>
      <c r="I254" s="77">
        <v>1.372602018</v>
      </c>
      <c r="J254" s="78">
        <f t="shared" si="3"/>
        <v>-2.3396283713687381E-3</v>
      </c>
      <c r="K254" s="78">
        <f>I254/'סכום נכסי הקרן'!$C$42</f>
        <v>1.1398543855515759E-5</v>
      </c>
    </row>
    <row r="255" spans="2:11">
      <c r="B255" t="s">
        <v>2657</v>
      </c>
      <c r="C255" t="s">
        <v>2658</v>
      </c>
      <c r="D255" t="s">
        <v>2224</v>
      </c>
      <c r="E255" t="s">
        <v>106</v>
      </c>
      <c r="F255" s="86">
        <v>45089</v>
      </c>
      <c r="G255" s="77">
        <v>30268.228080000001</v>
      </c>
      <c r="H255" s="77">
        <v>7.2692439999999996</v>
      </c>
      <c r="I255" s="77">
        <v>2.2002713410000001</v>
      </c>
      <c r="J255" s="78">
        <f t="shared" si="3"/>
        <v>-3.7504077559305606E-3</v>
      </c>
      <c r="K255" s="78">
        <f>I255/'סכום נכסי הקרן'!$C$42</f>
        <v>1.8271785299402764E-5</v>
      </c>
    </row>
    <row r="256" spans="2:11">
      <c r="B256" t="s">
        <v>2659</v>
      </c>
      <c r="C256" t="s">
        <v>2660</v>
      </c>
      <c r="D256" t="s">
        <v>2224</v>
      </c>
      <c r="E256" t="s">
        <v>106</v>
      </c>
      <c r="F256" s="86">
        <v>45089</v>
      </c>
      <c r="G256" s="77">
        <v>15134.11404</v>
      </c>
      <c r="H256" s="77">
        <v>7.2692439999999996</v>
      </c>
      <c r="I256" s="77">
        <v>1.1001356710000001</v>
      </c>
      <c r="J256" s="78">
        <f t="shared" si="3"/>
        <v>-1.8752038788175406E-3</v>
      </c>
      <c r="K256" s="78">
        <f>I256/'סכום נכסי הקרן'!$C$42</f>
        <v>9.1358926538535496E-6</v>
      </c>
    </row>
    <row r="257" spans="2:11">
      <c r="B257" t="s">
        <v>2661</v>
      </c>
      <c r="C257" t="s">
        <v>2662</v>
      </c>
      <c r="D257" t="s">
        <v>2224</v>
      </c>
      <c r="E257" t="s">
        <v>106</v>
      </c>
      <c r="F257" s="86">
        <v>45126</v>
      </c>
      <c r="G257" s="77">
        <v>129835.16082</v>
      </c>
      <c r="H257" s="77">
        <v>7.1263500000000004</v>
      </c>
      <c r="I257" s="77">
        <v>9.2525075949999991</v>
      </c>
      <c r="J257" s="78">
        <f t="shared" si="3"/>
        <v>-1.5771089501317288E-2</v>
      </c>
      <c r="K257" s="78">
        <f>I257/'סכום נכסי הקרן'!$C$42</f>
        <v>7.6835901602980255E-5</v>
      </c>
    </row>
    <row r="258" spans="2:11">
      <c r="B258" t="s">
        <v>2663</v>
      </c>
      <c r="C258" t="s">
        <v>2664</v>
      </c>
      <c r="D258" t="s">
        <v>2224</v>
      </c>
      <c r="E258" t="s">
        <v>106</v>
      </c>
      <c r="F258" s="86">
        <v>45089</v>
      </c>
      <c r="G258" s="77">
        <v>18917.64255</v>
      </c>
      <c r="H258" s="77">
        <v>7.2019219999999997</v>
      </c>
      <c r="I258" s="77">
        <v>1.3624338080000002</v>
      </c>
      <c r="J258" s="78">
        <f t="shared" si="3"/>
        <v>-2.3222964482839253E-3</v>
      </c>
      <c r="K258" s="78">
        <f>I258/'סכום נכסי הקרן'!$C$42</f>
        <v>1.1314103656465219E-5</v>
      </c>
    </row>
    <row r="259" spans="2:11">
      <c r="B259" t="s">
        <v>2665</v>
      </c>
      <c r="C259" t="s">
        <v>2666</v>
      </c>
      <c r="D259" t="s">
        <v>2224</v>
      </c>
      <c r="E259" t="s">
        <v>106</v>
      </c>
      <c r="F259" s="86">
        <v>45089</v>
      </c>
      <c r="G259" s="77">
        <v>29678.368829999999</v>
      </c>
      <c r="H259" s="77">
        <v>7.0829940000000002</v>
      </c>
      <c r="I259" s="77">
        <v>2.1021170370000002</v>
      </c>
      <c r="J259" s="78">
        <f t="shared" si="3"/>
        <v>-3.5831017259241619E-3</v>
      </c>
      <c r="K259" s="78">
        <f>I259/'סכום נכסי הקרן'!$C$42</f>
        <v>1.7456679300664808E-5</v>
      </c>
    </row>
    <row r="260" spans="2:11">
      <c r="B260" t="s">
        <v>2667</v>
      </c>
      <c r="C260" t="s">
        <v>2668</v>
      </c>
      <c r="D260" t="s">
        <v>2224</v>
      </c>
      <c r="E260" t="s">
        <v>106</v>
      </c>
      <c r="F260" s="86">
        <v>45126</v>
      </c>
      <c r="G260" s="77">
        <v>18917.64255</v>
      </c>
      <c r="H260" s="77">
        <v>7.0523720000000001</v>
      </c>
      <c r="I260" s="77">
        <v>1.334142535</v>
      </c>
      <c r="J260" s="78">
        <f t="shared" si="3"/>
        <v>-2.2740733915603273E-3</v>
      </c>
      <c r="K260" s="78">
        <f>I260/'סכום נכסי הקרן'!$C$42</f>
        <v>1.1079163512279251E-5</v>
      </c>
    </row>
    <row r="261" spans="2:11">
      <c r="B261" t="s">
        <v>2669</v>
      </c>
      <c r="C261" t="s">
        <v>2670</v>
      </c>
      <c r="D261" t="s">
        <v>2224</v>
      </c>
      <c r="E261" t="s">
        <v>106</v>
      </c>
      <c r="F261" s="86">
        <v>45126</v>
      </c>
      <c r="G261" s="77">
        <v>25727.993868000001</v>
      </c>
      <c r="H261" s="77">
        <v>7.0393819999999998</v>
      </c>
      <c r="I261" s="77">
        <v>1.8110916810000002</v>
      </c>
      <c r="J261" s="78">
        <f t="shared" si="3"/>
        <v>-3.0870430208106399E-3</v>
      </c>
      <c r="K261" s="78">
        <f>I261/'סכום נכסי הקרן'!$C$42</f>
        <v>1.5039907913233345E-5</v>
      </c>
    </row>
    <row r="262" spans="2:11">
      <c r="B262" t="s">
        <v>2671</v>
      </c>
      <c r="C262" t="s">
        <v>2672</v>
      </c>
      <c r="D262" t="s">
        <v>2224</v>
      </c>
      <c r="E262" t="s">
        <v>106</v>
      </c>
      <c r="F262" s="86">
        <v>45126</v>
      </c>
      <c r="G262" s="77">
        <v>31781.639483999999</v>
      </c>
      <c r="H262" s="77">
        <v>7.0393819999999998</v>
      </c>
      <c r="I262" s="77">
        <v>2.2372309000000001</v>
      </c>
      <c r="J262" s="78">
        <f t="shared" si="3"/>
        <v>-3.8134060844305243E-3</v>
      </c>
      <c r="K262" s="78">
        <f>I262/'סכום נכסי הקרן'!$C$42</f>
        <v>1.857870977468211E-5</v>
      </c>
    </row>
    <row r="263" spans="2:11">
      <c r="B263" t="s">
        <v>2673</v>
      </c>
      <c r="C263" t="s">
        <v>2674</v>
      </c>
      <c r="D263" t="s">
        <v>2224</v>
      </c>
      <c r="E263" t="s">
        <v>106</v>
      </c>
      <c r="F263" s="86">
        <v>45089</v>
      </c>
      <c r="G263" s="77">
        <v>15134.11404</v>
      </c>
      <c r="H263" s="77">
        <v>6.9371809999999998</v>
      </c>
      <c r="I263" s="77">
        <v>1.049880897</v>
      </c>
      <c r="J263" s="78">
        <f t="shared" si="3"/>
        <v>-1.7895435828940037E-3</v>
      </c>
      <c r="K263" s="78">
        <f>I263/'סכום נכסי הקרן'!$C$42</f>
        <v>8.7185602895731145E-6</v>
      </c>
    </row>
    <row r="264" spans="2:11">
      <c r="B264" t="s">
        <v>2675</v>
      </c>
      <c r="C264" t="s">
        <v>2676</v>
      </c>
      <c r="D264" t="s">
        <v>2224</v>
      </c>
      <c r="E264" t="s">
        <v>106</v>
      </c>
      <c r="F264" s="86">
        <v>45127</v>
      </c>
      <c r="G264" s="77">
        <v>34051.756589999997</v>
      </c>
      <c r="H264" s="77">
        <v>6.8930420000000003</v>
      </c>
      <c r="I264" s="77">
        <v>2.347202002</v>
      </c>
      <c r="J264" s="78">
        <f t="shared" si="3"/>
        <v>-4.0008540896759055E-3</v>
      </c>
      <c r="K264" s="78">
        <f>I264/'סכום נכסי הקרן'!$C$42</f>
        <v>1.9491946395747892E-5</v>
      </c>
    </row>
    <row r="265" spans="2:11">
      <c r="B265" t="s">
        <v>2677</v>
      </c>
      <c r="C265" t="s">
        <v>2678</v>
      </c>
      <c r="D265" t="s">
        <v>2224</v>
      </c>
      <c r="E265" t="s">
        <v>106</v>
      </c>
      <c r="F265" s="86">
        <v>45089</v>
      </c>
      <c r="G265" s="77">
        <v>15134.11404</v>
      </c>
      <c r="H265" s="77">
        <v>6.9192859999999996</v>
      </c>
      <c r="I265" s="77">
        <v>1.0471726920000002</v>
      </c>
      <c r="J265" s="78">
        <f t="shared" si="3"/>
        <v>-1.7849273917691249E-3</v>
      </c>
      <c r="K265" s="78">
        <f>I265/'סכום נכסי הקרן'!$C$42</f>
        <v>8.6960704541675069E-6</v>
      </c>
    </row>
    <row r="266" spans="2:11">
      <c r="B266" t="s">
        <v>2679</v>
      </c>
      <c r="C266" t="s">
        <v>2680</v>
      </c>
      <c r="D266" t="s">
        <v>2224</v>
      </c>
      <c r="E266" t="s">
        <v>106</v>
      </c>
      <c r="F266" s="86">
        <v>45127</v>
      </c>
      <c r="G266" s="77">
        <v>26484.699570000001</v>
      </c>
      <c r="H266" s="77">
        <v>6.8399419999999997</v>
      </c>
      <c r="I266" s="77">
        <v>1.811538085</v>
      </c>
      <c r="J266" s="78">
        <f t="shared" si="3"/>
        <v>-3.0878039256102799E-3</v>
      </c>
      <c r="K266" s="78">
        <f>I266/'סכום נכסי הקרן'!$C$42</f>
        <v>1.5043615000578802E-5</v>
      </c>
    </row>
    <row r="267" spans="2:11">
      <c r="B267" t="s">
        <v>2681</v>
      </c>
      <c r="C267" t="s">
        <v>2682</v>
      </c>
      <c r="D267" t="s">
        <v>2224</v>
      </c>
      <c r="E267" t="s">
        <v>106</v>
      </c>
      <c r="F267" s="86">
        <v>45098</v>
      </c>
      <c r="G267" s="77">
        <v>50320.929183</v>
      </c>
      <c r="H267" s="77">
        <v>6.6847599999999998</v>
      </c>
      <c r="I267" s="77">
        <v>3.3638331840000002</v>
      </c>
      <c r="J267" s="78">
        <f t="shared" si="3"/>
        <v>-5.7337228494720432E-3</v>
      </c>
      <c r="K267" s="78">
        <f>I267/'סכום נכסי הקרן'!$C$42</f>
        <v>2.7934389988972909E-5</v>
      </c>
    </row>
    <row r="268" spans="2:11">
      <c r="B268" t="s">
        <v>2683</v>
      </c>
      <c r="C268" t="s">
        <v>2684</v>
      </c>
      <c r="D268" t="s">
        <v>2224</v>
      </c>
      <c r="E268" t="s">
        <v>106</v>
      </c>
      <c r="F268" s="86">
        <v>45098</v>
      </c>
      <c r="G268" s="77">
        <v>18917.64255</v>
      </c>
      <c r="H268" s="77">
        <v>6.7402119999999996</v>
      </c>
      <c r="I268" s="77">
        <v>1.275089302</v>
      </c>
      <c r="J268" s="78">
        <f t="shared" ref="J268:J331" si="4">I268/$I$11</f>
        <v>-2.1734159413045254E-3</v>
      </c>
      <c r="K268" s="78">
        <f>I268/'סכום נכסי הקרן'!$C$42</f>
        <v>1.0588765817001718E-5</v>
      </c>
    </row>
    <row r="269" spans="2:11">
      <c r="B269" t="s">
        <v>2685</v>
      </c>
      <c r="C269" t="s">
        <v>2686</v>
      </c>
      <c r="D269" t="s">
        <v>2224</v>
      </c>
      <c r="E269" t="s">
        <v>106</v>
      </c>
      <c r="F269" s="86">
        <v>45098</v>
      </c>
      <c r="G269" s="77">
        <v>15134.11404</v>
      </c>
      <c r="H269" s="77">
        <v>6.7409829999999999</v>
      </c>
      <c r="I269" s="77">
        <v>1.020188087</v>
      </c>
      <c r="J269" s="78">
        <f t="shared" si="4"/>
        <v>-1.7389315775270834E-3</v>
      </c>
      <c r="K269" s="78">
        <f>I269/'סכום נכסי הקרן'!$C$42</f>
        <v>8.4719813158137332E-6</v>
      </c>
    </row>
    <row r="270" spans="2:11">
      <c r="B270" t="s">
        <v>2687</v>
      </c>
      <c r="C270" t="s">
        <v>2688</v>
      </c>
      <c r="D270" t="s">
        <v>2224</v>
      </c>
      <c r="E270" t="s">
        <v>106</v>
      </c>
      <c r="F270" s="86">
        <v>45097</v>
      </c>
      <c r="G270" s="77">
        <v>30268.228080000001</v>
      </c>
      <c r="H270" s="77">
        <v>6.4184150000000004</v>
      </c>
      <c r="I270" s="77">
        <v>1.9427405440000001</v>
      </c>
      <c r="J270" s="78">
        <f t="shared" si="4"/>
        <v>-3.3114412155488583E-3</v>
      </c>
      <c r="K270" s="78">
        <f>I270/'סכום נכסי הקרן'!$C$42</f>
        <v>1.6133163874360953E-5</v>
      </c>
    </row>
    <row r="271" spans="2:11">
      <c r="B271" t="s">
        <v>2689</v>
      </c>
      <c r="C271" t="s">
        <v>2690</v>
      </c>
      <c r="D271" t="s">
        <v>2224</v>
      </c>
      <c r="E271" t="s">
        <v>106</v>
      </c>
      <c r="F271" s="86">
        <v>45097</v>
      </c>
      <c r="G271" s="77">
        <v>32159.992335000003</v>
      </c>
      <c r="H271" s="77">
        <v>6.4118779999999997</v>
      </c>
      <c r="I271" s="77">
        <v>2.062059605</v>
      </c>
      <c r="J271" s="78">
        <f t="shared" si="4"/>
        <v>-3.5148230091786247E-3</v>
      </c>
      <c r="K271" s="78">
        <f>I271/'סכום נכסי הקרן'!$C$42</f>
        <v>1.7124029057255839E-5</v>
      </c>
    </row>
    <row r="272" spans="2:11">
      <c r="B272" t="s">
        <v>2691</v>
      </c>
      <c r="C272" t="s">
        <v>2692</v>
      </c>
      <c r="D272" t="s">
        <v>2224</v>
      </c>
      <c r="E272" t="s">
        <v>106</v>
      </c>
      <c r="F272" s="86">
        <v>45097</v>
      </c>
      <c r="G272" s="77">
        <v>35943.520844999999</v>
      </c>
      <c r="H272" s="77">
        <v>6.4118779999999997</v>
      </c>
      <c r="I272" s="77">
        <v>2.3046548530000002</v>
      </c>
      <c r="J272" s="78">
        <f t="shared" si="4"/>
        <v>-3.9283315990953525E-3</v>
      </c>
      <c r="K272" s="78">
        <f>I272/'סכום נכסי הקרן'!$C$42</f>
        <v>1.9138620713981586E-5</v>
      </c>
    </row>
    <row r="273" spans="2:11">
      <c r="B273" t="s">
        <v>2693</v>
      </c>
      <c r="C273" t="s">
        <v>2694</v>
      </c>
      <c r="D273" t="s">
        <v>2224</v>
      </c>
      <c r="E273" t="s">
        <v>106</v>
      </c>
      <c r="F273" s="86">
        <v>45098</v>
      </c>
      <c r="G273" s="77">
        <v>15226.259099999999</v>
      </c>
      <c r="H273" s="77">
        <v>6.1826660000000002</v>
      </c>
      <c r="I273" s="77">
        <v>0.94138868799999997</v>
      </c>
      <c r="J273" s="78">
        <f t="shared" si="4"/>
        <v>-1.6046163811850034E-3</v>
      </c>
      <c r="K273" s="78">
        <f>I273/'סכום נכסי הקרן'!$C$42</f>
        <v>7.8176048880429677E-6</v>
      </c>
    </row>
    <row r="274" spans="2:11">
      <c r="B274" t="s">
        <v>2695</v>
      </c>
      <c r="C274" t="s">
        <v>2696</v>
      </c>
      <c r="D274" t="s">
        <v>2224</v>
      </c>
      <c r="E274" t="s">
        <v>106</v>
      </c>
      <c r="F274" s="86">
        <v>45050</v>
      </c>
      <c r="G274" s="77">
        <v>22701.171060000001</v>
      </c>
      <c r="H274" s="77">
        <v>5.9883559999999996</v>
      </c>
      <c r="I274" s="77">
        <v>1.3594270019999999</v>
      </c>
      <c r="J274" s="78">
        <f t="shared" si="4"/>
        <v>-2.3171712856129181E-3</v>
      </c>
      <c r="K274" s="78">
        <f>I274/'סכום נכסי הקרן'!$C$42</f>
        <v>1.1289134139003798E-5</v>
      </c>
    </row>
    <row r="275" spans="2:11">
      <c r="B275" t="s">
        <v>2697</v>
      </c>
      <c r="C275" t="s">
        <v>2698</v>
      </c>
      <c r="D275" t="s">
        <v>2224</v>
      </c>
      <c r="E275" t="s">
        <v>106</v>
      </c>
      <c r="F275" s="86">
        <v>45050</v>
      </c>
      <c r="G275" s="77">
        <v>13242.349785</v>
      </c>
      <c r="H275" s="77">
        <v>5.932658</v>
      </c>
      <c r="I275" s="77">
        <v>0.78562330199999997</v>
      </c>
      <c r="J275" s="78">
        <f t="shared" si="4"/>
        <v>-1.3391110769644737E-3</v>
      </c>
      <c r="K275" s="78">
        <f>I275/'סכום נכסי הקרן'!$C$42</f>
        <v>6.5240772957701573E-6</v>
      </c>
    </row>
    <row r="276" spans="2:11">
      <c r="B276" t="s">
        <v>2699</v>
      </c>
      <c r="C276" t="s">
        <v>2700</v>
      </c>
      <c r="D276" t="s">
        <v>2224</v>
      </c>
      <c r="E276" t="s">
        <v>106</v>
      </c>
      <c r="F276" s="86">
        <v>45105</v>
      </c>
      <c r="G276" s="77">
        <v>227291.14799999996</v>
      </c>
      <c r="H276" s="77">
        <v>5.2849570000000003</v>
      </c>
      <c r="I276" s="77">
        <v>12.012239736</v>
      </c>
      <c r="J276" s="78">
        <f t="shared" si="4"/>
        <v>-2.0475109697841429E-2</v>
      </c>
      <c r="K276" s="78">
        <f>I276/'סכום נכסי הקרן'!$C$42</f>
        <v>9.9753635531785311E-5</v>
      </c>
    </row>
    <row r="277" spans="2:11">
      <c r="B277" t="s">
        <v>2701</v>
      </c>
      <c r="C277" t="s">
        <v>2702</v>
      </c>
      <c r="D277" t="s">
        <v>2224</v>
      </c>
      <c r="E277" t="s">
        <v>106</v>
      </c>
      <c r="F277" s="86">
        <v>45131</v>
      </c>
      <c r="G277" s="77">
        <v>19295.995401</v>
      </c>
      <c r="H277" s="77">
        <v>4.8554060000000003</v>
      </c>
      <c r="I277" s="77">
        <v>0.93689886899999997</v>
      </c>
      <c r="J277" s="78">
        <f t="shared" si="4"/>
        <v>-1.5969633923528753E-3</v>
      </c>
      <c r="K277" s="78">
        <f>I277/'סכום נכסי הקרן'!$C$42</f>
        <v>7.7803199371950891E-6</v>
      </c>
    </row>
    <row r="278" spans="2:11">
      <c r="B278" t="s">
        <v>2703</v>
      </c>
      <c r="C278" t="s">
        <v>2704</v>
      </c>
      <c r="D278" t="s">
        <v>2224</v>
      </c>
      <c r="E278" t="s">
        <v>106</v>
      </c>
      <c r="F278" s="86">
        <v>45147</v>
      </c>
      <c r="G278" s="77">
        <v>29678.368829999999</v>
      </c>
      <c r="H278" s="77">
        <v>4.0789819999999999</v>
      </c>
      <c r="I278" s="77">
        <v>1.2105751899999999</v>
      </c>
      <c r="J278" s="78">
        <f t="shared" si="4"/>
        <v>-2.063450310473826E-3</v>
      </c>
      <c r="K278" s="78">
        <f>I278/'סכום נכסי הקרן'!$C$42</f>
        <v>1.005301916554105E-5</v>
      </c>
    </row>
    <row r="279" spans="2:11">
      <c r="B279" t="s">
        <v>2705</v>
      </c>
      <c r="C279" t="s">
        <v>2706</v>
      </c>
      <c r="D279" t="s">
        <v>2224</v>
      </c>
      <c r="E279" t="s">
        <v>106</v>
      </c>
      <c r="F279" s="86">
        <v>45147</v>
      </c>
      <c r="G279" s="77">
        <v>148391.84414999999</v>
      </c>
      <c r="H279" s="77">
        <v>4.0780940000000001</v>
      </c>
      <c r="I279" s="77">
        <v>6.0515596230000002</v>
      </c>
      <c r="J279" s="78">
        <f t="shared" si="4"/>
        <v>-1.0315007845923409E-2</v>
      </c>
      <c r="K279" s="78">
        <f>I279/'סכום נכסי הקרן'!$C$42</f>
        <v>5.0254164610323274E-5</v>
      </c>
    </row>
    <row r="280" spans="2:11">
      <c r="B280" t="s">
        <v>2707</v>
      </c>
      <c r="C280" t="s">
        <v>2708</v>
      </c>
      <c r="D280" t="s">
        <v>2224</v>
      </c>
      <c r="E280" t="s">
        <v>106</v>
      </c>
      <c r="F280" s="86">
        <v>45082</v>
      </c>
      <c r="G280" s="77">
        <v>160263.191682</v>
      </c>
      <c r="H280" s="77">
        <v>3.404795</v>
      </c>
      <c r="I280" s="77">
        <v>5.4566329859999998</v>
      </c>
      <c r="J280" s="78">
        <f t="shared" si="4"/>
        <v>-9.3009431567017496E-3</v>
      </c>
      <c r="K280" s="78">
        <f>I280/'סכום נכסי הקרן'!$C$42</f>
        <v>4.5313695870127232E-5</v>
      </c>
    </row>
    <row r="281" spans="2:11">
      <c r="B281" t="s">
        <v>2709</v>
      </c>
      <c r="C281" t="s">
        <v>2710</v>
      </c>
      <c r="D281" t="s">
        <v>2224</v>
      </c>
      <c r="E281" t="s">
        <v>106</v>
      </c>
      <c r="F281" s="86">
        <v>45181</v>
      </c>
      <c r="G281" s="77">
        <v>120217.7415</v>
      </c>
      <c r="H281" s="77">
        <v>1.4065369999999999</v>
      </c>
      <c r="I281" s="77">
        <v>1.6909067299999998</v>
      </c>
      <c r="J281" s="78">
        <f t="shared" si="4"/>
        <v>-2.882185299866241E-3</v>
      </c>
      <c r="K281" s="78">
        <f>I281/'סכום נכסי הקרן'!$C$42</f>
        <v>1.4041852091675813E-5</v>
      </c>
    </row>
    <row r="282" spans="2:11">
      <c r="B282" t="s">
        <v>2711</v>
      </c>
      <c r="C282" t="s">
        <v>2712</v>
      </c>
      <c r="D282" t="s">
        <v>2224</v>
      </c>
      <c r="E282" t="s">
        <v>106</v>
      </c>
      <c r="F282" s="86">
        <v>45189</v>
      </c>
      <c r="G282" s="77">
        <v>89035.106490000006</v>
      </c>
      <c r="H282" s="77">
        <v>1.0168250000000001</v>
      </c>
      <c r="I282" s="77">
        <v>0.90533135500000006</v>
      </c>
      <c r="J282" s="78">
        <f t="shared" si="4"/>
        <v>-1.5431559154590307E-3</v>
      </c>
      <c r="K282" s="78">
        <f>I282/'סכום נכסי הקרן'!$C$42</f>
        <v>7.518172797660134E-6</v>
      </c>
    </row>
    <row r="283" spans="2:11">
      <c r="B283" t="s">
        <v>2713</v>
      </c>
      <c r="C283" t="s">
        <v>2714</v>
      </c>
      <c r="D283" t="s">
        <v>2224</v>
      </c>
      <c r="E283" t="s">
        <v>106</v>
      </c>
      <c r="F283" s="86">
        <v>45169</v>
      </c>
      <c r="G283" s="77">
        <v>74195.922074999995</v>
      </c>
      <c r="H283" s="77">
        <v>1.2998700000000001</v>
      </c>
      <c r="I283" s="77">
        <v>0.96445060400000004</v>
      </c>
      <c r="J283" s="78">
        <f t="shared" si="4"/>
        <v>-1.6439258913446503E-3</v>
      </c>
      <c r="K283" s="78">
        <f>I283/'סכום נכסי הקרן'!$C$42</f>
        <v>8.0091187117667951E-6</v>
      </c>
    </row>
    <row r="284" spans="2:11">
      <c r="B284" t="s">
        <v>2715</v>
      </c>
      <c r="C284" t="s">
        <v>2716</v>
      </c>
      <c r="D284" t="s">
        <v>2224</v>
      </c>
      <c r="E284" t="s">
        <v>106</v>
      </c>
      <c r="F284" s="86">
        <v>45187</v>
      </c>
      <c r="G284" s="77">
        <v>100609.67033399999</v>
      </c>
      <c r="H284" s="77">
        <v>0.50063000000000002</v>
      </c>
      <c r="I284" s="77">
        <v>0.50368178299999999</v>
      </c>
      <c r="J284" s="78">
        <f t="shared" si="4"/>
        <v>-8.5853595885387369E-4</v>
      </c>
      <c r="K284" s="78">
        <f>I284/'סכום נכסי הקרן'!$C$42</f>
        <v>4.1827411131999889E-6</v>
      </c>
    </row>
    <row r="285" spans="2:11">
      <c r="B285" t="s">
        <v>2717</v>
      </c>
      <c r="C285" t="s">
        <v>2718</v>
      </c>
      <c r="D285" t="s">
        <v>2224</v>
      </c>
      <c r="E285" t="s">
        <v>106</v>
      </c>
      <c r="F285" s="86">
        <v>45173</v>
      </c>
      <c r="G285" s="77">
        <v>56822.786999999989</v>
      </c>
      <c r="H285" s="77">
        <v>0.93317700000000003</v>
      </c>
      <c r="I285" s="77">
        <v>0.53025743400000003</v>
      </c>
      <c r="J285" s="78">
        <f t="shared" si="4"/>
        <v>-9.0383470259154609E-4</v>
      </c>
      <c r="K285" s="78">
        <f>I285/'סכום נכסי הקרן'!$C$42</f>
        <v>4.4034341614688291E-6</v>
      </c>
    </row>
    <row r="286" spans="2:11">
      <c r="B286" t="s">
        <v>2719</v>
      </c>
      <c r="C286" t="s">
        <v>2720</v>
      </c>
      <c r="D286" t="s">
        <v>2224</v>
      </c>
      <c r="E286" t="s">
        <v>106</v>
      </c>
      <c r="F286" s="86">
        <v>45187</v>
      </c>
      <c r="G286" s="77">
        <v>93521.288721999998</v>
      </c>
      <c r="H286" s="77">
        <v>0.53651700000000002</v>
      </c>
      <c r="I286" s="77">
        <v>0.50175801699999989</v>
      </c>
      <c r="J286" s="78">
        <f t="shared" si="4"/>
        <v>-8.5525686013884121E-4</v>
      </c>
      <c r="K286" s="78">
        <f>I286/'סכום נכסי הקרן'!$C$42</f>
        <v>4.1667655202522955E-6</v>
      </c>
    </row>
    <row r="287" spans="2:11">
      <c r="B287" t="s">
        <v>2721</v>
      </c>
      <c r="C287" t="s">
        <v>2722</v>
      </c>
      <c r="D287" t="s">
        <v>2224</v>
      </c>
      <c r="E287" t="s">
        <v>106</v>
      </c>
      <c r="F287" s="86">
        <v>45176</v>
      </c>
      <c r="G287" s="77">
        <v>121763.11500000001</v>
      </c>
      <c r="H287" s="77">
        <v>4.2625999999999997E-2</v>
      </c>
      <c r="I287" s="77">
        <v>5.1902490000000003E-2</v>
      </c>
      <c r="J287" s="78">
        <f t="shared" si="4"/>
        <v>-8.8468861735770964E-5</v>
      </c>
      <c r="K287" s="78">
        <f>I287/'סכום נכסי הקרן'!$C$42</f>
        <v>4.3101554617958321E-7</v>
      </c>
    </row>
    <row r="288" spans="2:11" s="97" customFormat="1">
      <c r="B288" s="79" t="s">
        <v>2723</v>
      </c>
      <c r="C288" s="79"/>
      <c r="D288" s="79"/>
      <c r="E288" s="79"/>
      <c r="F288" s="98"/>
      <c r="G288" s="81"/>
      <c r="H288" s="81"/>
      <c r="I288" s="81">
        <f>SUM(I289:I364)</f>
        <v>145.375714926</v>
      </c>
      <c r="J288" s="80">
        <f t="shared" si="4"/>
        <v>-0.24779589618007053</v>
      </c>
      <c r="K288" s="80">
        <f>I288/'סכום נכסי הקרן'!$C$42</f>
        <v>1.2072483067782928E-3</v>
      </c>
    </row>
    <row r="289" spans="2:11">
      <c r="B289" t="s">
        <v>2724</v>
      </c>
      <c r="C289" t="s">
        <v>2725</v>
      </c>
      <c r="D289" t="s">
        <v>2224</v>
      </c>
      <c r="E289" t="s">
        <v>120</v>
      </c>
      <c r="F289" s="86">
        <v>45176</v>
      </c>
      <c r="G289" s="77">
        <v>214176.6</v>
      </c>
      <c r="H289" s="77">
        <v>7.0624000000000006E-2</v>
      </c>
      <c r="I289" s="77">
        <v>0.15125999999999998</v>
      </c>
      <c r="J289" s="78">
        <f t="shared" si="4"/>
        <v>-2.5782578111671931E-4</v>
      </c>
      <c r="K289" s="78">
        <f>I289/'סכום נכסי הקרן'!$C$42</f>
        <v>1.2561133678774129E-6</v>
      </c>
    </row>
    <row r="290" spans="2:11">
      <c r="B290" t="s">
        <v>2726</v>
      </c>
      <c r="C290" t="s">
        <v>2727</v>
      </c>
      <c r="D290" t="s">
        <v>2224</v>
      </c>
      <c r="E290" t="s">
        <v>120</v>
      </c>
      <c r="F290" s="86">
        <v>45166</v>
      </c>
      <c r="G290" s="77">
        <v>2419.9247820000001</v>
      </c>
      <c r="H290" s="77">
        <v>-0.41484100000000002</v>
      </c>
      <c r="I290" s="77">
        <v>-1.0038836000000001E-2</v>
      </c>
      <c r="J290" s="78">
        <f t="shared" si="4"/>
        <v>1.7111402440847831E-5</v>
      </c>
      <c r="K290" s="78">
        <f>I290/'סכום נכסי הקרן'!$C$42</f>
        <v>-8.3365834308667316E-8</v>
      </c>
    </row>
    <row r="291" spans="2:11">
      <c r="B291" t="s">
        <v>2728</v>
      </c>
      <c r="C291" t="s">
        <v>2729</v>
      </c>
      <c r="D291" t="s">
        <v>2224</v>
      </c>
      <c r="E291" t="s">
        <v>120</v>
      </c>
      <c r="F291" s="86">
        <v>45166</v>
      </c>
      <c r="G291" s="77">
        <v>3145.9022169999998</v>
      </c>
      <c r="H291" s="77">
        <v>-0.57118999999999998</v>
      </c>
      <c r="I291" s="77">
        <v>-1.7969073999999998E-2</v>
      </c>
      <c r="J291" s="78">
        <f t="shared" si="4"/>
        <v>3.0628656221037503E-5</v>
      </c>
      <c r="K291" s="78">
        <f>I291/'סכום נכסי הקרן'!$C$42</f>
        <v>-1.4922116924354393E-7</v>
      </c>
    </row>
    <row r="292" spans="2:11">
      <c r="B292" t="s">
        <v>2730</v>
      </c>
      <c r="C292" t="s">
        <v>2731</v>
      </c>
      <c r="D292" t="s">
        <v>2224</v>
      </c>
      <c r="E292" t="s">
        <v>120</v>
      </c>
      <c r="F292" s="86">
        <v>45168</v>
      </c>
      <c r="G292" s="77">
        <v>3145.9022169999998</v>
      </c>
      <c r="H292" s="77">
        <v>-1.8423069999999999</v>
      </c>
      <c r="I292" s="77">
        <v>-5.7957187E-2</v>
      </c>
      <c r="J292" s="78">
        <f t="shared" si="4"/>
        <v>9.8789217305320459E-5</v>
      </c>
      <c r="K292" s="78">
        <f>I292/'סכום נכסי הקרן'!$C$42</f>
        <v>-4.8129576461239607E-7</v>
      </c>
    </row>
    <row r="293" spans="2:11">
      <c r="B293" t="s">
        <v>2732</v>
      </c>
      <c r="C293" t="s">
        <v>2733</v>
      </c>
      <c r="D293" t="s">
        <v>2224</v>
      </c>
      <c r="E293" t="s">
        <v>106</v>
      </c>
      <c r="F293" s="86">
        <v>45166</v>
      </c>
      <c r="G293" s="77">
        <v>11873.305206999999</v>
      </c>
      <c r="H293" s="77">
        <v>0.83067599999999997</v>
      </c>
      <c r="I293" s="77">
        <v>9.8628651000000012E-2</v>
      </c>
      <c r="J293" s="78">
        <f t="shared" si="4"/>
        <v>-1.6811456422427149E-4</v>
      </c>
      <c r="K293" s="78">
        <f>I293/'סכום נכסי הקרן'!$C$42</f>
        <v>8.1904513405273039E-7</v>
      </c>
    </row>
    <row r="294" spans="2:11">
      <c r="B294" t="s">
        <v>2734</v>
      </c>
      <c r="C294" t="s">
        <v>2735</v>
      </c>
      <c r="D294" t="s">
        <v>2224</v>
      </c>
      <c r="E294" t="s">
        <v>106</v>
      </c>
      <c r="F294" s="86">
        <v>45167</v>
      </c>
      <c r="G294" s="77">
        <v>8415.1699790000002</v>
      </c>
      <c r="H294" s="77">
        <v>1.111299</v>
      </c>
      <c r="I294" s="77">
        <v>9.3517685000000003E-2</v>
      </c>
      <c r="J294" s="78">
        <f t="shared" si="4"/>
        <v>-1.5940281755488767E-4</v>
      </c>
      <c r="K294" s="78">
        <f>I294/'סכום נכסי הקרן'!$C$42</f>
        <v>7.7660197184615262E-7</v>
      </c>
    </row>
    <row r="295" spans="2:11">
      <c r="B295" t="s">
        <v>2736</v>
      </c>
      <c r="C295" t="s">
        <v>2737</v>
      </c>
      <c r="D295" t="s">
        <v>2224</v>
      </c>
      <c r="E295" t="s">
        <v>110</v>
      </c>
      <c r="F295" s="86">
        <v>45117</v>
      </c>
      <c r="G295" s="77">
        <v>31935.941414999998</v>
      </c>
      <c r="H295" s="77">
        <v>-4.4195580000000003</v>
      </c>
      <c r="I295" s="77">
        <v>-1.4114274849999999</v>
      </c>
      <c r="J295" s="78">
        <f t="shared" si="4"/>
        <v>2.4058071784327098E-3</v>
      </c>
      <c r="K295" s="78">
        <f>I295/'סכום נכסי הקרן'!$C$42</f>
        <v>-1.1720963451660035E-5</v>
      </c>
    </row>
    <row r="296" spans="2:11">
      <c r="B296" t="s">
        <v>2738</v>
      </c>
      <c r="C296" t="s">
        <v>2739</v>
      </c>
      <c r="D296" t="s">
        <v>2224</v>
      </c>
      <c r="E296" t="s">
        <v>113</v>
      </c>
      <c r="F296" s="86">
        <v>45167</v>
      </c>
      <c r="G296" s="77">
        <v>48376.438546000005</v>
      </c>
      <c r="H296" s="77">
        <v>-2.9015240000000002</v>
      </c>
      <c r="I296" s="77">
        <v>-1.4036540829999999</v>
      </c>
      <c r="J296" s="78">
        <f t="shared" si="4"/>
        <v>2.3925572548403242E-3</v>
      </c>
      <c r="K296" s="78">
        <f>I296/'סכום נכסי הקרן'!$C$42</f>
        <v>-1.1656410535052307E-5</v>
      </c>
    </row>
    <row r="297" spans="2:11">
      <c r="B297" t="s">
        <v>2740</v>
      </c>
      <c r="C297" t="s">
        <v>2741</v>
      </c>
      <c r="D297" t="s">
        <v>2224</v>
      </c>
      <c r="E297" t="s">
        <v>106</v>
      </c>
      <c r="F297" s="86">
        <v>45127</v>
      </c>
      <c r="G297" s="77">
        <v>6816.8587120000002</v>
      </c>
      <c r="H297" s="77">
        <v>-8.0600310000000004</v>
      </c>
      <c r="I297" s="77">
        <v>-0.54944091400000006</v>
      </c>
      <c r="J297" s="78">
        <f t="shared" si="4"/>
        <v>9.365333388174947E-4</v>
      </c>
      <c r="K297" s="78">
        <f>I297/'סכום נכסי הקרן'!$C$42</f>
        <v>-4.5627401621987581E-6</v>
      </c>
    </row>
    <row r="298" spans="2:11">
      <c r="B298" t="s">
        <v>2742</v>
      </c>
      <c r="C298" t="s">
        <v>2743</v>
      </c>
      <c r="D298" t="s">
        <v>2224</v>
      </c>
      <c r="E298" t="s">
        <v>106</v>
      </c>
      <c r="F298" s="86">
        <v>45127</v>
      </c>
      <c r="G298" s="77">
        <v>17738.784124999998</v>
      </c>
      <c r="H298" s="77">
        <v>-8.0337359999999993</v>
      </c>
      <c r="I298" s="77">
        <v>-1.4250870760000001</v>
      </c>
      <c r="J298" s="78">
        <f t="shared" si="4"/>
        <v>2.4290902322427715E-3</v>
      </c>
      <c r="K298" s="78">
        <f>I298/'סכום נכסי הקרן'!$C$42</f>
        <v>-1.1834397240201871E-5</v>
      </c>
    </row>
    <row r="299" spans="2:11">
      <c r="B299" t="s">
        <v>2744</v>
      </c>
      <c r="C299" t="s">
        <v>2745</v>
      </c>
      <c r="D299" t="s">
        <v>2224</v>
      </c>
      <c r="E299" t="s">
        <v>106</v>
      </c>
      <c r="F299" s="86">
        <v>45127</v>
      </c>
      <c r="G299" s="77">
        <v>15473.509031</v>
      </c>
      <c r="H299" s="77">
        <v>-8.0273629999999994</v>
      </c>
      <c r="I299" s="77">
        <v>-1.2421147930000001</v>
      </c>
      <c r="J299" s="78">
        <f t="shared" si="4"/>
        <v>2.1172102124940974E-3</v>
      </c>
      <c r="K299" s="78">
        <f>I299/'סכום נכסי הקרן'!$C$42</f>
        <v>-1.0314934522845339E-5</v>
      </c>
    </row>
    <row r="300" spans="2:11">
      <c r="B300" t="s">
        <v>2746</v>
      </c>
      <c r="C300" t="s">
        <v>2747</v>
      </c>
      <c r="D300" t="s">
        <v>2224</v>
      </c>
      <c r="E300" t="s">
        <v>106</v>
      </c>
      <c r="F300" s="86">
        <v>45168</v>
      </c>
      <c r="G300" s="77">
        <v>5068.2964400000001</v>
      </c>
      <c r="H300" s="77">
        <v>-2.4545110000000001</v>
      </c>
      <c r="I300" s="77">
        <v>-0.12440190300000001</v>
      </c>
      <c r="J300" s="78">
        <f t="shared" si="4"/>
        <v>2.1204560236269573E-4</v>
      </c>
      <c r="K300" s="78">
        <f>I300/'סכום נכסי הקרן'!$C$42</f>
        <v>-1.0330747940479259E-6</v>
      </c>
    </row>
    <row r="301" spans="2:11">
      <c r="B301" t="s">
        <v>2748</v>
      </c>
      <c r="C301" t="s">
        <v>2749</v>
      </c>
      <c r="D301" t="s">
        <v>2224</v>
      </c>
      <c r="E301" t="s">
        <v>106</v>
      </c>
      <c r="F301" s="86">
        <v>45166</v>
      </c>
      <c r="G301" s="77">
        <v>10136.59288</v>
      </c>
      <c r="H301" s="77">
        <v>-2.3915009999999999</v>
      </c>
      <c r="I301" s="77">
        <v>-0.242416723</v>
      </c>
      <c r="J301" s="78">
        <f t="shared" si="4"/>
        <v>4.1320429038232438E-4</v>
      </c>
      <c r="K301" s="78">
        <f>I301/'סכום נכסי הקרן'!$C$42</f>
        <v>-2.01310912572614E-6</v>
      </c>
    </row>
    <row r="302" spans="2:11">
      <c r="B302" t="s">
        <v>2750</v>
      </c>
      <c r="C302" t="s">
        <v>2751</v>
      </c>
      <c r="D302" t="s">
        <v>2224</v>
      </c>
      <c r="E302" t="s">
        <v>106</v>
      </c>
      <c r="F302" s="86">
        <v>45166</v>
      </c>
      <c r="G302" s="77">
        <v>3040.977864</v>
      </c>
      <c r="H302" s="77">
        <v>-2.354304</v>
      </c>
      <c r="I302" s="77">
        <v>-7.1593869000000004E-2</v>
      </c>
      <c r="J302" s="78">
        <f t="shared" si="4"/>
        <v>1.2203322225368955E-4</v>
      </c>
      <c r="K302" s="78">
        <f>I302/'סכום נכסי הקרן'!$C$42</f>
        <v>-5.9453930919585039E-7</v>
      </c>
    </row>
    <row r="303" spans="2:11">
      <c r="B303" t="s">
        <v>2752</v>
      </c>
      <c r="C303" t="s">
        <v>2753</v>
      </c>
      <c r="D303" t="s">
        <v>2224</v>
      </c>
      <c r="E303" t="s">
        <v>106</v>
      </c>
      <c r="F303" s="86">
        <v>45168</v>
      </c>
      <c r="G303" s="77">
        <v>4054.6371519999998</v>
      </c>
      <c r="H303" s="77">
        <v>-2.3507289999999998</v>
      </c>
      <c r="I303" s="77">
        <v>-9.5313530999999993E-2</v>
      </c>
      <c r="J303" s="78">
        <f t="shared" si="4"/>
        <v>1.6246387399886054E-4</v>
      </c>
      <c r="K303" s="78">
        <f>I303/'סכום נכסי הקרן'!$C$42</f>
        <v>-7.9151527455175334E-7</v>
      </c>
    </row>
    <row r="304" spans="2:11">
      <c r="B304" t="s">
        <v>2754</v>
      </c>
      <c r="C304" t="s">
        <v>2755</v>
      </c>
      <c r="D304" t="s">
        <v>2224</v>
      </c>
      <c r="E304" t="s">
        <v>106</v>
      </c>
      <c r="F304" s="86">
        <v>45189</v>
      </c>
      <c r="G304" s="77">
        <v>3801.2223300000001</v>
      </c>
      <c r="H304" s="77">
        <v>-0.92649800000000004</v>
      </c>
      <c r="I304" s="77">
        <v>-3.5218252999999998E-2</v>
      </c>
      <c r="J304" s="78">
        <f t="shared" si="4"/>
        <v>6.0030236607769699E-5</v>
      </c>
      <c r="K304" s="78">
        <f>I304/'סכום נכסי הקרן'!$C$42</f>
        <v>-2.9246409088052894E-7</v>
      </c>
    </row>
    <row r="305" spans="2:11">
      <c r="B305" t="s">
        <v>2756</v>
      </c>
      <c r="C305" t="s">
        <v>2757</v>
      </c>
      <c r="D305" t="s">
        <v>2224</v>
      </c>
      <c r="E305" t="s">
        <v>106</v>
      </c>
      <c r="F305" s="86">
        <v>45189</v>
      </c>
      <c r="G305" s="77">
        <v>3801.2223300000001</v>
      </c>
      <c r="H305" s="77">
        <v>-0.88827400000000001</v>
      </c>
      <c r="I305" s="77">
        <v>-3.3765256E-2</v>
      </c>
      <c r="J305" s="78">
        <f t="shared" si="4"/>
        <v>5.7553573336017425E-5</v>
      </c>
      <c r="K305" s="78">
        <f>I305/'סכום נכסי הקרן'!$C$42</f>
        <v>-2.8039792034512116E-7</v>
      </c>
    </row>
    <row r="306" spans="2:11">
      <c r="B306" t="s">
        <v>2758</v>
      </c>
      <c r="C306" t="s">
        <v>2759</v>
      </c>
      <c r="D306" t="s">
        <v>2224</v>
      </c>
      <c r="E306" t="s">
        <v>106</v>
      </c>
      <c r="F306" s="86">
        <v>45195</v>
      </c>
      <c r="G306" s="77">
        <v>3801.2223300000001</v>
      </c>
      <c r="H306" s="77">
        <v>-0.216803</v>
      </c>
      <c r="I306" s="77">
        <v>-8.2411689999999996E-3</v>
      </c>
      <c r="J306" s="78">
        <f t="shared" si="4"/>
        <v>1.404724206492062E-5</v>
      </c>
      <c r="K306" s="78">
        <f>I306/'סכום נכסי הקרן'!$C$42</f>
        <v>-6.8437409413175532E-8</v>
      </c>
    </row>
    <row r="307" spans="2:11">
      <c r="B307" t="s">
        <v>2760</v>
      </c>
      <c r="C307" t="s">
        <v>2761</v>
      </c>
      <c r="D307" t="s">
        <v>2224</v>
      </c>
      <c r="E307" t="s">
        <v>106</v>
      </c>
      <c r="F307" s="86">
        <v>45196</v>
      </c>
      <c r="G307" s="77">
        <v>3801.2223300000001</v>
      </c>
      <c r="H307" s="77">
        <v>7.5056999999999999E-2</v>
      </c>
      <c r="I307" s="77">
        <v>2.8530950000000004E-3</v>
      </c>
      <c r="J307" s="78">
        <f t="shared" si="4"/>
        <v>-4.863159109977565E-6</v>
      </c>
      <c r="K307" s="78">
        <f>I307/'סכום נכסי הקרן'!$C$42</f>
        <v>2.3693050174032847E-8</v>
      </c>
    </row>
    <row r="308" spans="2:11">
      <c r="B308" t="s">
        <v>2762</v>
      </c>
      <c r="C308" t="s">
        <v>2763</v>
      </c>
      <c r="D308" t="s">
        <v>2224</v>
      </c>
      <c r="E308" t="s">
        <v>120</v>
      </c>
      <c r="F308" s="86">
        <v>45176</v>
      </c>
      <c r="G308" s="77">
        <v>6053.1726749999998</v>
      </c>
      <c r="H308" s="77">
        <v>-0.34638600000000003</v>
      </c>
      <c r="I308" s="77">
        <v>-2.0967369000000007E-2</v>
      </c>
      <c r="J308" s="78">
        <f t="shared" si="4"/>
        <v>3.5739311717489675E-5</v>
      </c>
      <c r="K308" s="78">
        <f>I308/'סכום נכסי הקרן'!$C$42</f>
        <v>-1.7412000852914501E-7</v>
      </c>
    </row>
    <row r="309" spans="2:11">
      <c r="B309" t="s">
        <v>2764</v>
      </c>
      <c r="C309" t="s">
        <v>2765</v>
      </c>
      <c r="D309" t="s">
        <v>2224</v>
      </c>
      <c r="E309" t="s">
        <v>120</v>
      </c>
      <c r="F309" s="86">
        <v>45161</v>
      </c>
      <c r="G309" s="77">
        <v>34551.972353999998</v>
      </c>
      <c r="H309" s="77">
        <v>0.42846499999999998</v>
      </c>
      <c r="I309" s="77">
        <v>0.14804314400000002</v>
      </c>
      <c r="J309" s="78">
        <f t="shared" si="4"/>
        <v>-2.5234258390040309E-4</v>
      </c>
      <c r="K309" s="78">
        <f>I309/'סכום נכסי הקרן'!$C$42</f>
        <v>1.2293995253272568E-6</v>
      </c>
    </row>
    <row r="310" spans="2:11">
      <c r="B310" t="s">
        <v>2766</v>
      </c>
      <c r="C310" t="s">
        <v>2767</v>
      </c>
      <c r="D310" t="s">
        <v>2224</v>
      </c>
      <c r="E310" t="s">
        <v>120</v>
      </c>
      <c r="F310" s="86">
        <v>45180</v>
      </c>
      <c r="G310" s="77">
        <v>3179.22712</v>
      </c>
      <c r="H310" s="77">
        <v>0.65029300000000001</v>
      </c>
      <c r="I310" s="77">
        <v>2.0674297000000001E-2</v>
      </c>
      <c r="J310" s="78">
        <f t="shared" si="4"/>
        <v>-3.5239764465582761E-5</v>
      </c>
      <c r="K310" s="78">
        <f>I310/'סכום נכסי הקרן'!$C$42</f>
        <v>1.7168624112896931E-7</v>
      </c>
    </row>
    <row r="311" spans="2:11">
      <c r="B311" t="s">
        <v>2768</v>
      </c>
      <c r="C311" t="s">
        <v>2769</v>
      </c>
      <c r="D311" t="s">
        <v>2224</v>
      </c>
      <c r="E311" t="s">
        <v>120</v>
      </c>
      <c r="F311" s="86">
        <v>45153</v>
      </c>
      <c r="G311" s="77">
        <v>75170.97</v>
      </c>
      <c r="H311" s="77">
        <v>1.3568800000000001</v>
      </c>
      <c r="I311" s="77">
        <v>1.0199800000000001</v>
      </c>
      <c r="J311" s="78">
        <f t="shared" si="4"/>
        <v>-1.7385768889556488E-3</v>
      </c>
      <c r="K311" s="78">
        <f>I311/'סכום נכסי הקרן'!$C$42</f>
        <v>8.4702532921301326E-6</v>
      </c>
    </row>
    <row r="312" spans="2:11">
      <c r="B312" t="s">
        <v>2770</v>
      </c>
      <c r="C312" t="s">
        <v>2771</v>
      </c>
      <c r="D312" t="s">
        <v>2224</v>
      </c>
      <c r="E312" t="s">
        <v>120</v>
      </c>
      <c r="F312" s="86">
        <v>45127</v>
      </c>
      <c r="G312" s="77">
        <v>159437.47</v>
      </c>
      <c r="H312" s="77">
        <v>6.5191509999999999</v>
      </c>
      <c r="I312" s="77">
        <v>10.393969999999999</v>
      </c>
      <c r="J312" s="78">
        <f t="shared" si="4"/>
        <v>-1.7716735648246381E-2</v>
      </c>
      <c r="K312" s="78">
        <f>I312/'סכום נכסי הקרן'!$C$42</f>
        <v>8.631498520637838E-5</v>
      </c>
    </row>
    <row r="313" spans="2:11">
      <c r="B313" t="s">
        <v>2772</v>
      </c>
      <c r="C313" t="s">
        <v>2773</v>
      </c>
      <c r="D313" t="s">
        <v>2224</v>
      </c>
      <c r="E313" t="s">
        <v>106</v>
      </c>
      <c r="F313" s="86">
        <v>45127</v>
      </c>
      <c r="G313" s="77">
        <v>27830.951408000001</v>
      </c>
      <c r="H313" s="77">
        <v>2.6752400000000001</v>
      </c>
      <c r="I313" s="77">
        <v>0.74454461500000002</v>
      </c>
      <c r="J313" s="78">
        <f t="shared" si="4"/>
        <v>-1.2690916100662575E-3</v>
      </c>
      <c r="K313" s="78">
        <f>I313/'סכום נכסי הקרן'!$C$42</f>
        <v>6.1829462110448366E-6</v>
      </c>
    </row>
    <row r="314" spans="2:11">
      <c r="B314" t="s">
        <v>2772</v>
      </c>
      <c r="C314" t="s">
        <v>2706</v>
      </c>
      <c r="D314" t="s">
        <v>2224</v>
      </c>
      <c r="E314" t="s">
        <v>106</v>
      </c>
      <c r="F314" s="86">
        <v>45127</v>
      </c>
      <c r="G314" s="77">
        <v>79368.69</v>
      </c>
      <c r="H314" s="77">
        <v>2.6752359999999999</v>
      </c>
      <c r="I314" s="77">
        <v>2.1233</v>
      </c>
      <c r="J314" s="78">
        <f t="shared" si="4"/>
        <v>-3.61920852204899E-3</v>
      </c>
      <c r="K314" s="78">
        <f>I314/'סכום נכסי הקרן'!$C$42</f>
        <v>1.7632589673503314E-5</v>
      </c>
    </row>
    <row r="315" spans="2:11">
      <c r="B315" t="s">
        <v>2774</v>
      </c>
      <c r="C315" t="s">
        <v>2775</v>
      </c>
      <c r="D315" t="s">
        <v>2224</v>
      </c>
      <c r="E315" t="s">
        <v>106</v>
      </c>
      <c r="F315" s="86">
        <v>45127</v>
      </c>
      <c r="G315" s="77">
        <v>11555.669777999999</v>
      </c>
      <c r="H315" s="77">
        <v>2.6529829999999999</v>
      </c>
      <c r="I315" s="77">
        <v>0.306569967</v>
      </c>
      <c r="J315" s="78">
        <f t="shared" si="4"/>
        <v>-5.225548142846878E-4</v>
      </c>
      <c r="K315" s="78">
        <f>I315/'סכום נכסי הקרן'!$C$42</f>
        <v>2.5458590092452558E-6</v>
      </c>
    </row>
    <row r="316" spans="2:11">
      <c r="B316" t="s">
        <v>2776</v>
      </c>
      <c r="C316" t="s">
        <v>2777</v>
      </c>
      <c r="D316" t="s">
        <v>2224</v>
      </c>
      <c r="E316" t="s">
        <v>106</v>
      </c>
      <c r="F316" s="86">
        <v>45127</v>
      </c>
      <c r="G316" s="77">
        <v>8663.7093499999992</v>
      </c>
      <c r="H316" s="77">
        <v>2.6188570000000002</v>
      </c>
      <c r="I316" s="77">
        <v>0.22689012199999997</v>
      </c>
      <c r="J316" s="78">
        <f t="shared" si="4"/>
        <v>-3.8673887962658828E-4</v>
      </c>
      <c r="K316" s="78">
        <f>I316/'סכום נכסי הקרן'!$C$42</f>
        <v>1.8841710649447117E-6</v>
      </c>
    </row>
    <row r="317" spans="2:11">
      <c r="B317" t="s">
        <v>2778</v>
      </c>
      <c r="C317" t="s">
        <v>2779</v>
      </c>
      <c r="D317" t="s">
        <v>2224</v>
      </c>
      <c r="E317" t="s">
        <v>106</v>
      </c>
      <c r="F317" s="86">
        <v>45153</v>
      </c>
      <c r="G317" s="77">
        <v>77415.820000000007</v>
      </c>
      <c r="H317" s="77">
        <v>0.22481200000000001</v>
      </c>
      <c r="I317" s="77">
        <v>0.17404</v>
      </c>
      <c r="J317" s="78">
        <f t="shared" si="4"/>
        <v>-2.966547596559159E-4</v>
      </c>
      <c r="K317" s="78">
        <f>I317/'סכום נכסי הקרן'!$C$42</f>
        <v>1.4452860673369363E-6</v>
      </c>
    </row>
    <row r="318" spans="2:11">
      <c r="B318" t="s">
        <v>2780</v>
      </c>
      <c r="C318" t="s">
        <v>2781</v>
      </c>
      <c r="D318" t="s">
        <v>2224</v>
      </c>
      <c r="E318" t="s">
        <v>110</v>
      </c>
      <c r="F318" s="86">
        <v>45195</v>
      </c>
      <c r="G318" s="77">
        <v>8072.1580759999997</v>
      </c>
      <c r="H318" s="77">
        <v>0.410551</v>
      </c>
      <c r="I318" s="77">
        <v>3.3140319000000001E-2</v>
      </c>
      <c r="J318" s="78">
        <f t="shared" si="4"/>
        <v>-5.6488355365808915E-5</v>
      </c>
      <c r="K318" s="78">
        <f>I318/'סכום נכסי הקרן'!$C$42</f>
        <v>2.7520823556539618E-7</v>
      </c>
    </row>
    <row r="319" spans="2:11">
      <c r="B319" t="s">
        <v>2782</v>
      </c>
      <c r="C319" t="s">
        <v>2783</v>
      </c>
      <c r="D319" t="s">
        <v>2224</v>
      </c>
      <c r="E319" t="s">
        <v>110</v>
      </c>
      <c r="F319" s="86">
        <v>45195</v>
      </c>
      <c r="G319" s="77">
        <v>8074.0498399999997</v>
      </c>
      <c r="H319" s="77">
        <v>0.43388500000000002</v>
      </c>
      <c r="I319" s="77">
        <v>3.5032083999999998E-2</v>
      </c>
      <c r="J319" s="78">
        <f t="shared" si="4"/>
        <v>-5.9712907718144424E-5</v>
      </c>
      <c r="K319" s="78">
        <f>I319/'סכום נכסי הקרן'!$C$42</f>
        <v>2.9091808156157897E-7</v>
      </c>
    </row>
    <row r="320" spans="2:11">
      <c r="B320" t="s">
        <v>2784</v>
      </c>
      <c r="C320" t="s">
        <v>2785</v>
      </c>
      <c r="D320" t="s">
        <v>2224</v>
      </c>
      <c r="E320" t="s">
        <v>110</v>
      </c>
      <c r="F320" s="86">
        <v>45187</v>
      </c>
      <c r="G320" s="77">
        <v>351227.99</v>
      </c>
      <c r="H320" s="77">
        <v>1.133389</v>
      </c>
      <c r="I320" s="77">
        <v>3.9807800000000002</v>
      </c>
      <c r="J320" s="78">
        <f t="shared" si="4"/>
        <v>-6.7853213867103933E-3</v>
      </c>
      <c r="K320" s="78">
        <f>I320/'סכום נכסי הקרן'!$C$42</f>
        <v>3.3057721622233565E-5</v>
      </c>
    </row>
    <row r="321" spans="2:11">
      <c r="B321" t="s">
        <v>2786</v>
      </c>
      <c r="C321" t="s">
        <v>2787</v>
      </c>
      <c r="D321" t="s">
        <v>2224</v>
      </c>
      <c r="E321" t="s">
        <v>110</v>
      </c>
      <c r="F321" s="86">
        <v>45078</v>
      </c>
      <c r="G321" s="77">
        <v>39892.843573999999</v>
      </c>
      <c r="H321" s="77">
        <v>1.853596</v>
      </c>
      <c r="I321" s="77">
        <v>0.73945202800000009</v>
      </c>
      <c r="J321" s="78">
        <f t="shared" si="4"/>
        <v>-1.2604111907803931E-3</v>
      </c>
      <c r="K321" s="78">
        <f>I321/'סכום נכסי הקרן'!$C$42</f>
        <v>6.1406556741693992E-6</v>
      </c>
    </row>
    <row r="322" spans="2:11">
      <c r="B322" t="s">
        <v>2786</v>
      </c>
      <c r="C322" t="s">
        <v>2788</v>
      </c>
      <c r="D322" t="s">
        <v>2224</v>
      </c>
      <c r="E322" t="s">
        <v>110</v>
      </c>
      <c r="F322" s="86">
        <v>45078</v>
      </c>
      <c r="G322" s="77">
        <v>92599.775370000003</v>
      </c>
      <c r="H322" s="77">
        <v>1.853596</v>
      </c>
      <c r="I322" s="77">
        <v>1.716425445</v>
      </c>
      <c r="J322" s="78">
        <f t="shared" si="4"/>
        <v>-2.925682474452847E-3</v>
      </c>
      <c r="K322" s="78">
        <f>I322/'סכום נכסי הקרן'!$C$42</f>
        <v>1.4253767991732365E-5</v>
      </c>
    </row>
    <row r="323" spans="2:11">
      <c r="B323" t="s">
        <v>2789</v>
      </c>
      <c r="C323" t="s">
        <v>2790</v>
      </c>
      <c r="D323" t="s">
        <v>2224</v>
      </c>
      <c r="E323" t="s">
        <v>110</v>
      </c>
      <c r="F323" s="86">
        <v>45078</v>
      </c>
      <c r="G323" s="77">
        <v>10176.74581</v>
      </c>
      <c r="H323" s="77">
        <v>1.853596</v>
      </c>
      <c r="I323" s="77">
        <v>0.18863572099999998</v>
      </c>
      <c r="J323" s="78">
        <f t="shared" si="4"/>
        <v>-3.2153346630530566E-4</v>
      </c>
      <c r="K323" s="78">
        <f>I323/'סכום נכסי הקרן'!$C$42</f>
        <v>1.566493790871969E-6</v>
      </c>
    </row>
    <row r="324" spans="2:11">
      <c r="B324" t="s">
        <v>2791</v>
      </c>
      <c r="C324" t="s">
        <v>2792</v>
      </c>
      <c r="D324" t="s">
        <v>2224</v>
      </c>
      <c r="E324" t="s">
        <v>110</v>
      </c>
      <c r="F324" s="86">
        <v>45181</v>
      </c>
      <c r="G324" s="77">
        <v>22502.252048999999</v>
      </c>
      <c r="H324" s="77">
        <v>1.755172</v>
      </c>
      <c r="I324" s="77">
        <v>0.39495321799999999</v>
      </c>
      <c r="J324" s="78">
        <f t="shared" si="4"/>
        <v>-6.7320588348150168E-4</v>
      </c>
      <c r="K324" s="78">
        <f>I324/'סכום נכסי הקרן'!$C$42</f>
        <v>3.2798229328044565E-6</v>
      </c>
    </row>
    <row r="325" spans="2:11">
      <c r="B325" t="s">
        <v>2793</v>
      </c>
      <c r="C325" t="s">
        <v>2794</v>
      </c>
      <c r="D325" t="s">
        <v>2224</v>
      </c>
      <c r="E325" t="s">
        <v>110</v>
      </c>
      <c r="F325" s="86">
        <v>45181</v>
      </c>
      <c r="G325" s="77">
        <v>8184.1505200000001</v>
      </c>
      <c r="H325" s="77">
        <v>1.773339</v>
      </c>
      <c r="I325" s="77">
        <v>0.145132763</v>
      </c>
      <c r="J325" s="78">
        <f t="shared" si="4"/>
        <v>-2.4738177962516664E-4</v>
      </c>
      <c r="K325" s="78">
        <f>I325/'סכום נכסי הקרן'!$C$42</f>
        <v>1.2052307531487796E-6</v>
      </c>
    </row>
    <row r="326" spans="2:11">
      <c r="B326" t="s">
        <v>2795</v>
      </c>
      <c r="C326" t="s">
        <v>2796</v>
      </c>
      <c r="D326" t="s">
        <v>2224</v>
      </c>
      <c r="E326" t="s">
        <v>110</v>
      </c>
      <c r="F326" s="86">
        <v>45176</v>
      </c>
      <c r="G326" s="77">
        <v>36830.379928000002</v>
      </c>
      <c r="H326" s="77">
        <v>1.713722</v>
      </c>
      <c r="I326" s="77">
        <v>0.63117038700000005</v>
      </c>
      <c r="J326" s="78">
        <f t="shared" si="4"/>
        <v>-1.0758429065583568E-3</v>
      </c>
      <c r="K326" s="78">
        <f>I326/'סכום נכסי הקרן'!$C$42</f>
        <v>5.2414488993723404E-6</v>
      </c>
    </row>
    <row r="327" spans="2:11">
      <c r="B327" t="s">
        <v>2797</v>
      </c>
      <c r="C327" t="s">
        <v>2798</v>
      </c>
      <c r="D327" t="s">
        <v>2224</v>
      </c>
      <c r="E327" t="s">
        <v>110</v>
      </c>
      <c r="F327" s="86">
        <v>45181</v>
      </c>
      <c r="G327" s="77">
        <v>186189.32434099997</v>
      </c>
      <c r="H327" s="77">
        <v>1.782421</v>
      </c>
      <c r="I327" s="77">
        <v>3.3186768020000001</v>
      </c>
      <c r="J327" s="78">
        <f t="shared" si="4"/>
        <v>-5.6567528675762679E-3</v>
      </c>
      <c r="K327" s="78">
        <f>I327/'סכום נכסי הקרן'!$C$42</f>
        <v>2.7559396368219376E-5</v>
      </c>
    </row>
    <row r="328" spans="2:11">
      <c r="B328" t="s">
        <v>2797</v>
      </c>
      <c r="C328" t="s">
        <v>2799</v>
      </c>
      <c r="D328" t="s">
        <v>2224</v>
      </c>
      <c r="E328" t="s">
        <v>110</v>
      </c>
      <c r="F328" s="86">
        <v>45181</v>
      </c>
      <c r="G328" s="77">
        <v>6397.6491940000005</v>
      </c>
      <c r="H328" s="77">
        <v>1.7824199999999999</v>
      </c>
      <c r="I328" s="77">
        <v>0.114033009</v>
      </c>
      <c r="J328" s="78">
        <f t="shared" si="4"/>
        <v>-1.9437160927221269E-4</v>
      </c>
      <c r="K328" s="78">
        <f>I328/'סכום נכסי הקרן'!$C$42</f>
        <v>9.4696804828894202E-7</v>
      </c>
    </row>
    <row r="329" spans="2:11">
      <c r="B329" t="s">
        <v>2800</v>
      </c>
      <c r="C329" t="s">
        <v>2801</v>
      </c>
      <c r="D329" t="s">
        <v>2224</v>
      </c>
      <c r="E329" t="s">
        <v>110</v>
      </c>
      <c r="F329" s="86">
        <v>45176</v>
      </c>
      <c r="G329" s="77">
        <v>11642.598639</v>
      </c>
      <c r="H329" s="77">
        <v>1.7318929999999999</v>
      </c>
      <c r="I329" s="77">
        <v>0.20163735600000002</v>
      </c>
      <c r="J329" s="78">
        <f t="shared" si="4"/>
        <v>-3.4369502058052376E-4</v>
      </c>
      <c r="K329" s="78">
        <f>I329/'סכום נכסי הקרן'!$C$42</f>
        <v>1.674463693871856E-6</v>
      </c>
    </row>
    <row r="330" spans="2:11">
      <c r="B330" t="s">
        <v>2802</v>
      </c>
      <c r="C330" t="s">
        <v>2803</v>
      </c>
      <c r="D330" t="s">
        <v>2224</v>
      </c>
      <c r="E330" t="s">
        <v>110</v>
      </c>
      <c r="F330" s="86">
        <v>45176</v>
      </c>
      <c r="G330" s="77">
        <v>80265.148501000003</v>
      </c>
      <c r="H330" s="77">
        <v>1.7318929999999999</v>
      </c>
      <c r="I330" s="77">
        <v>1.3901065289999999</v>
      </c>
      <c r="J330" s="78">
        <f t="shared" si="4"/>
        <v>-2.3694651704011401E-3</v>
      </c>
      <c r="K330" s="78">
        <f>I330/'סכום נכסי הקרן'!$C$42</f>
        <v>1.1543907139035903E-5</v>
      </c>
    </row>
    <row r="331" spans="2:11">
      <c r="B331" t="s">
        <v>2804</v>
      </c>
      <c r="C331" t="s">
        <v>2805</v>
      </c>
      <c r="D331" t="s">
        <v>2224</v>
      </c>
      <c r="E331" t="s">
        <v>110</v>
      </c>
      <c r="F331" s="86">
        <v>45175</v>
      </c>
      <c r="G331" s="77">
        <v>70709.069877999995</v>
      </c>
      <c r="H331" s="77">
        <v>1.9286909999999999</v>
      </c>
      <c r="I331" s="77">
        <v>1.363759462</v>
      </c>
      <c r="J331" s="78">
        <f t="shared" si="4"/>
        <v>-2.3245560527929855E-3</v>
      </c>
      <c r="K331" s="78">
        <f>I331/'סכום נכסי הקרן'!$C$42</f>
        <v>1.1325112328358514E-5</v>
      </c>
    </row>
    <row r="332" spans="2:11">
      <c r="B332" t="s">
        <v>2806</v>
      </c>
      <c r="C332" t="s">
        <v>2807</v>
      </c>
      <c r="D332" t="s">
        <v>2224</v>
      </c>
      <c r="E332" t="s">
        <v>110</v>
      </c>
      <c r="F332" s="86">
        <v>45183</v>
      </c>
      <c r="G332" s="77">
        <v>58455.504129000001</v>
      </c>
      <c r="H332" s="77">
        <v>1.849523</v>
      </c>
      <c r="I332" s="77">
        <v>1.0811477270000001</v>
      </c>
      <c r="J332" s="78">
        <f t="shared" ref="J332:J387" si="5">I332/$I$11</f>
        <v>-1.842838537725378E-3</v>
      </c>
      <c r="K332" s="78">
        <f>I332/'סכום נכסי הקרן'!$C$42</f>
        <v>8.9782104491271981E-6</v>
      </c>
    </row>
    <row r="333" spans="2:11">
      <c r="B333" t="s">
        <v>2806</v>
      </c>
      <c r="C333" t="s">
        <v>2808</v>
      </c>
      <c r="D333" t="s">
        <v>2224</v>
      </c>
      <c r="E333" t="s">
        <v>110</v>
      </c>
      <c r="F333" s="86">
        <v>45183</v>
      </c>
      <c r="G333" s="77">
        <v>77493.619191999998</v>
      </c>
      <c r="H333" s="77">
        <v>1.849523</v>
      </c>
      <c r="I333" s="77">
        <v>1.433261954</v>
      </c>
      <c r="J333" s="78">
        <f t="shared" si="5"/>
        <v>-2.4430244799347185E-3</v>
      </c>
      <c r="K333" s="78">
        <f>I333/'סכום נכסי הקרן'!$C$42</f>
        <v>1.1902284147094419E-5</v>
      </c>
    </row>
    <row r="334" spans="2:11">
      <c r="B334" t="s">
        <v>2809</v>
      </c>
      <c r="C334" t="s">
        <v>2810</v>
      </c>
      <c r="D334" t="s">
        <v>2224</v>
      </c>
      <c r="E334" t="s">
        <v>110</v>
      </c>
      <c r="F334" s="86">
        <v>45183</v>
      </c>
      <c r="G334" s="77">
        <v>50386.929984000002</v>
      </c>
      <c r="H334" s="77">
        <v>1.849523</v>
      </c>
      <c r="I334" s="77">
        <v>0.93191762900000008</v>
      </c>
      <c r="J334" s="78">
        <f t="shared" si="5"/>
        <v>-1.5884727663186969E-3</v>
      </c>
      <c r="K334" s="78">
        <f>I334/'סכום נכסי הקרן'!$C$42</f>
        <v>7.7389540628555053E-6</v>
      </c>
    </row>
    <row r="335" spans="2:11">
      <c r="B335" t="s">
        <v>2811</v>
      </c>
      <c r="C335" t="s">
        <v>2812</v>
      </c>
      <c r="D335" t="s">
        <v>2224</v>
      </c>
      <c r="E335" t="s">
        <v>110</v>
      </c>
      <c r="F335" s="86">
        <v>45183</v>
      </c>
      <c r="G335" s="77">
        <v>50507.513293999989</v>
      </c>
      <c r="H335" s="77">
        <v>1.854052</v>
      </c>
      <c r="I335" s="77">
        <v>0.93643549399999981</v>
      </c>
      <c r="J335" s="78">
        <f t="shared" si="5"/>
        <v>-1.5961735601346747E-3</v>
      </c>
      <c r="K335" s="78">
        <f>I335/'סכום נכסי הקרן'!$C$42</f>
        <v>7.7764719170189664E-6</v>
      </c>
    </row>
    <row r="336" spans="2:11">
      <c r="B336" t="s">
        <v>2813</v>
      </c>
      <c r="C336" t="s">
        <v>2814</v>
      </c>
      <c r="D336" t="s">
        <v>2224</v>
      </c>
      <c r="E336" t="s">
        <v>110</v>
      </c>
      <c r="F336" s="86">
        <v>45161</v>
      </c>
      <c r="G336" s="77">
        <v>62938.080000000002</v>
      </c>
      <c r="H336" s="77">
        <v>2.6361780000000001</v>
      </c>
      <c r="I336" s="77">
        <v>1.6591600000000002</v>
      </c>
      <c r="J336" s="78">
        <f t="shared" si="5"/>
        <v>-2.8280723456142812E-3</v>
      </c>
      <c r="K336" s="78">
        <f>I336/'סכום נכסי הקרן'!$C$42</f>
        <v>1.3778216682847342E-5</v>
      </c>
    </row>
    <row r="337" spans="2:11">
      <c r="B337" t="s">
        <v>2815</v>
      </c>
      <c r="C337" t="s">
        <v>2816</v>
      </c>
      <c r="D337" t="s">
        <v>2224</v>
      </c>
      <c r="E337" t="s">
        <v>110</v>
      </c>
      <c r="F337" s="86">
        <v>45161</v>
      </c>
      <c r="G337" s="77">
        <v>10328.086950000001</v>
      </c>
      <c r="H337" s="77">
        <v>2.7316560000000001</v>
      </c>
      <c r="I337" s="77">
        <v>0.28212780900000001</v>
      </c>
      <c r="J337" s="78">
        <f t="shared" si="5"/>
        <v>-4.8089265324721415E-4</v>
      </c>
      <c r="K337" s="78">
        <f>I337/'סכום נכסי הקרן'!$C$42</f>
        <v>2.342883196713378E-6</v>
      </c>
    </row>
    <row r="338" spans="2:11">
      <c r="B338" t="s">
        <v>2817</v>
      </c>
      <c r="C338" t="s">
        <v>2704</v>
      </c>
      <c r="D338" t="s">
        <v>2224</v>
      </c>
      <c r="E338" t="s">
        <v>110</v>
      </c>
      <c r="F338" s="86">
        <v>45145</v>
      </c>
      <c r="G338" s="77">
        <v>663442.39</v>
      </c>
      <c r="H338" s="77">
        <v>4.3713379999999997</v>
      </c>
      <c r="I338" s="77">
        <v>29.00131</v>
      </c>
      <c r="J338" s="78">
        <f t="shared" si="5"/>
        <v>-4.9433329394143362E-2</v>
      </c>
      <c r="K338" s="78">
        <f>I338/'סכום נכסי הקרן'!$C$42</f>
        <v>2.4083652768052956E-4</v>
      </c>
    </row>
    <row r="339" spans="2:11">
      <c r="B339" t="s">
        <v>2818</v>
      </c>
      <c r="C339" t="s">
        <v>2819</v>
      </c>
      <c r="D339" t="s">
        <v>2224</v>
      </c>
      <c r="E339" t="s">
        <v>110</v>
      </c>
      <c r="F339" s="86">
        <v>45099</v>
      </c>
      <c r="G339" s="77">
        <v>178018.750688</v>
      </c>
      <c r="H339" s="77">
        <v>4.5984980000000002</v>
      </c>
      <c r="I339" s="77">
        <v>8.186188060000001</v>
      </c>
      <c r="J339" s="78">
        <f t="shared" si="5"/>
        <v>-1.3953525921842271E-2</v>
      </c>
      <c r="K339" s="78">
        <f>I339/'סכום נכסי הקרן'!$C$42</f>
        <v>6.7980829393920848E-5</v>
      </c>
    </row>
    <row r="340" spans="2:11">
      <c r="B340" t="s">
        <v>2818</v>
      </c>
      <c r="C340" t="s">
        <v>2820</v>
      </c>
      <c r="D340" t="s">
        <v>2224</v>
      </c>
      <c r="E340" t="s">
        <v>110</v>
      </c>
      <c r="F340" s="86">
        <v>45099</v>
      </c>
      <c r="G340" s="77">
        <v>100032.84994000001</v>
      </c>
      <c r="H340" s="77">
        <v>4.5984980000000002</v>
      </c>
      <c r="I340" s="77">
        <v>4.6000082500000001</v>
      </c>
      <c r="J340" s="78">
        <f t="shared" si="5"/>
        <v>-7.8408086751262946E-3</v>
      </c>
      <c r="K340" s="78">
        <f>I340/'סכום נכסי הקרן'!$C$42</f>
        <v>3.8199999042518747E-5</v>
      </c>
    </row>
    <row r="341" spans="2:11">
      <c r="B341" t="s">
        <v>2818</v>
      </c>
      <c r="C341" t="s">
        <v>2821</v>
      </c>
      <c r="D341" t="s">
        <v>2224</v>
      </c>
      <c r="E341" t="s">
        <v>110</v>
      </c>
      <c r="F341" s="86">
        <v>45099</v>
      </c>
      <c r="G341" s="77">
        <v>8025.4866780000002</v>
      </c>
      <c r="H341" s="77">
        <v>4.5984980000000002</v>
      </c>
      <c r="I341" s="77">
        <v>0.36905181599999998</v>
      </c>
      <c r="J341" s="78">
        <f t="shared" si="5"/>
        <v>-6.2905641103228732E-4</v>
      </c>
      <c r="K341" s="78">
        <f>I341/'סכום נכסי הקרן'!$C$42</f>
        <v>3.0647290725706424E-6</v>
      </c>
    </row>
    <row r="342" spans="2:11">
      <c r="B342" t="s">
        <v>2822</v>
      </c>
      <c r="C342" t="s">
        <v>2779</v>
      </c>
      <c r="D342" t="s">
        <v>2224</v>
      </c>
      <c r="E342" t="s">
        <v>110</v>
      </c>
      <c r="F342" s="86">
        <v>45148</v>
      </c>
      <c r="G342" s="77">
        <v>41325.845301000001</v>
      </c>
      <c r="H342" s="77">
        <v>4.620209</v>
      </c>
      <c r="I342" s="77">
        <v>1.909340448</v>
      </c>
      <c r="J342" s="78">
        <f t="shared" si="5"/>
        <v>-3.2545100649434542E-3</v>
      </c>
      <c r="K342" s="78">
        <f>I342/'סכום נכסי הקרן'!$C$42</f>
        <v>1.5855798364153436E-5</v>
      </c>
    </row>
    <row r="343" spans="2:11">
      <c r="B343" t="s">
        <v>2823</v>
      </c>
      <c r="C343" t="s">
        <v>2824</v>
      </c>
      <c r="D343" t="s">
        <v>2224</v>
      </c>
      <c r="E343" t="s">
        <v>110</v>
      </c>
      <c r="F343" s="86">
        <v>45148</v>
      </c>
      <c r="G343" s="77">
        <v>8437.3442479999994</v>
      </c>
      <c r="H343" s="77">
        <v>4.7476659999999997</v>
      </c>
      <c r="I343" s="77">
        <v>0.40057693399999994</v>
      </c>
      <c r="J343" s="78">
        <f t="shared" si="5"/>
        <v>-6.8279162307213087E-4</v>
      </c>
      <c r="K343" s="78">
        <f>I343/'סכום נכסי הקרן'!$C$42</f>
        <v>3.3265241416154182E-6</v>
      </c>
    </row>
    <row r="344" spans="2:11">
      <c r="B344" t="s">
        <v>2823</v>
      </c>
      <c r="C344" t="s">
        <v>2636</v>
      </c>
      <c r="D344" t="s">
        <v>2224</v>
      </c>
      <c r="E344" t="s">
        <v>110</v>
      </c>
      <c r="F344" s="86">
        <v>45148</v>
      </c>
      <c r="G344" s="77">
        <v>33091.678029000002</v>
      </c>
      <c r="H344" s="77">
        <v>4.7476659999999997</v>
      </c>
      <c r="I344" s="77">
        <v>1.5710823840000001</v>
      </c>
      <c r="J344" s="78">
        <f t="shared" si="5"/>
        <v>-2.6779422375612697E-3</v>
      </c>
      <c r="K344" s="78">
        <f>I344/'סכום נכסי הקרן'!$C$42</f>
        <v>1.3046790854020332E-5</v>
      </c>
    </row>
    <row r="345" spans="2:11">
      <c r="B345" t="s">
        <v>2825</v>
      </c>
      <c r="C345" t="s">
        <v>2826</v>
      </c>
      <c r="D345" t="s">
        <v>2224</v>
      </c>
      <c r="E345" t="s">
        <v>110</v>
      </c>
      <c r="F345" s="86">
        <v>45133</v>
      </c>
      <c r="G345" s="77">
        <v>12679.739095999999</v>
      </c>
      <c r="H345" s="77">
        <v>4.992102</v>
      </c>
      <c r="I345" s="77">
        <v>0.63298548200000004</v>
      </c>
      <c r="J345" s="78">
        <f t="shared" si="5"/>
        <v>-1.0789367733187434E-3</v>
      </c>
      <c r="K345" s="78">
        <f>I345/'סכום נכסי הקרן'!$C$42</f>
        <v>5.2565220521785515E-6</v>
      </c>
    </row>
    <row r="346" spans="2:11">
      <c r="B346" t="s">
        <v>2827</v>
      </c>
      <c r="C346" t="s">
        <v>2828</v>
      </c>
      <c r="D346" t="s">
        <v>2224</v>
      </c>
      <c r="E346" t="s">
        <v>110</v>
      </c>
      <c r="F346" s="86">
        <v>45133</v>
      </c>
      <c r="G346" s="77">
        <v>53953.181628999999</v>
      </c>
      <c r="H346" s="77">
        <v>5.0346070000000003</v>
      </c>
      <c r="I346" s="77">
        <v>2.7163307159999994</v>
      </c>
      <c r="J346" s="78">
        <f t="shared" si="5"/>
        <v>-4.6300415749308309E-3</v>
      </c>
      <c r="K346" s="78">
        <f>I346/'סכום נכסי הקרן'!$C$42</f>
        <v>2.2557314054896365E-5</v>
      </c>
    </row>
    <row r="347" spans="2:11">
      <c r="B347" t="s">
        <v>2829</v>
      </c>
      <c r="C347" t="s">
        <v>2830</v>
      </c>
      <c r="D347" t="s">
        <v>2224</v>
      </c>
      <c r="E347" t="s">
        <v>110</v>
      </c>
      <c r="F347" s="86">
        <v>45133</v>
      </c>
      <c r="G347" s="77">
        <v>99505.635013000021</v>
      </c>
      <c r="H347" s="77">
        <v>5.0346070000000003</v>
      </c>
      <c r="I347" s="77">
        <v>5.0097177730000002</v>
      </c>
      <c r="J347" s="78">
        <f t="shared" si="5"/>
        <v>-8.5391669839880793E-3</v>
      </c>
      <c r="K347" s="78">
        <f>I347/'סכום נכסי הקרן'!$C$42</f>
        <v>4.1602363241824436E-5</v>
      </c>
    </row>
    <row r="348" spans="2:11">
      <c r="B348" t="s">
        <v>2831</v>
      </c>
      <c r="C348" t="s">
        <v>2832</v>
      </c>
      <c r="D348" t="s">
        <v>2224</v>
      </c>
      <c r="E348" t="s">
        <v>110</v>
      </c>
      <c r="F348" s="86">
        <v>45133</v>
      </c>
      <c r="G348" s="77">
        <v>132676.55428700001</v>
      </c>
      <c r="H348" s="77">
        <v>5.0363069999999999</v>
      </c>
      <c r="I348" s="77">
        <v>6.681997966</v>
      </c>
      <c r="J348" s="78">
        <f t="shared" si="5"/>
        <v>-1.1389602968427079E-2</v>
      </c>
      <c r="K348" s="78">
        <f>I348/'סכום נכסי הקרן'!$C$42</f>
        <v>5.5489534372750785E-5</v>
      </c>
    </row>
    <row r="349" spans="2:11">
      <c r="B349" t="s">
        <v>2833</v>
      </c>
      <c r="C349" t="s">
        <v>2834</v>
      </c>
      <c r="D349" t="s">
        <v>2224</v>
      </c>
      <c r="E349" t="s">
        <v>110</v>
      </c>
      <c r="F349" s="86">
        <v>45127</v>
      </c>
      <c r="G349" s="77">
        <v>17216.338093999999</v>
      </c>
      <c r="H349" s="77">
        <v>6.2519559999999998</v>
      </c>
      <c r="I349" s="77">
        <v>1.076357891</v>
      </c>
      <c r="J349" s="78">
        <f t="shared" si="5"/>
        <v>-1.8346741637459982E-3</v>
      </c>
      <c r="K349" s="78">
        <f>I349/'סכום נכסי הקרן'!$C$42</f>
        <v>8.9384340572883741E-6</v>
      </c>
    </row>
    <row r="350" spans="2:11">
      <c r="B350" t="s">
        <v>2833</v>
      </c>
      <c r="C350" t="s">
        <v>2835</v>
      </c>
      <c r="D350" t="s">
        <v>2224</v>
      </c>
      <c r="E350" t="s">
        <v>110</v>
      </c>
      <c r="F350" s="86">
        <v>45127</v>
      </c>
      <c r="G350" s="77">
        <v>191964.912985</v>
      </c>
      <c r="H350" s="77">
        <v>6.2519559999999998</v>
      </c>
      <c r="I350" s="77">
        <v>12.001561987999999</v>
      </c>
      <c r="J350" s="78">
        <f t="shared" si="5"/>
        <v>-2.0456909256755435E-2</v>
      </c>
      <c r="K350" s="78">
        <f>I350/'סכום נכסי הקרן'!$C$42</f>
        <v>9.966496395964709E-5</v>
      </c>
    </row>
    <row r="351" spans="2:11">
      <c r="B351" t="s">
        <v>2836</v>
      </c>
      <c r="C351" t="s">
        <v>2837</v>
      </c>
      <c r="D351" t="s">
        <v>2224</v>
      </c>
      <c r="E351" t="s">
        <v>110</v>
      </c>
      <c r="F351" s="86">
        <v>45127</v>
      </c>
      <c r="G351" s="77">
        <v>3906.1920180000002</v>
      </c>
      <c r="H351" s="77">
        <v>6.2519559999999998</v>
      </c>
      <c r="I351" s="77">
        <v>0.24421340799999999</v>
      </c>
      <c r="J351" s="78">
        <f t="shared" si="5"/>
        <v>-4.1626677691905382E-4</v>
      </c>
      <c r="K351" s="78">
        <f>I351/'סכום נכסי הקרן'!$C$42</f>
        <v>2.0280293957668963E-6</v>
      </c>
    </row>
    <row r="352" spans="2:11">
      <c r="B352" t="s">
        <v>2838</v>
      </c>
      <c r="C352" t="s">
        <v>2839</v>
      </c>
      <c r="D352" t="s">
        <v>2224</v>
      </c>
      <c r="E352" t="s">
        <v>110</v>
      </c>
      <c r="F352" s="86">
        <v>45127</v>
      </c>
      <c r="G352" s="77">
        <v>29959.492154</v>
      </c>
      <c r="H352" s="77">
        <v>6.2851059999999999</v>
      </c>
      <c r="I352" s="77">
        <v>1.8829858369999999</v>
      </c>
      <c r="J352" s="78">
        <f t="shared" si="5"/>
        <v>-3.2095880884321338E-3</v>
      </c>
      <c r="K352" s="78">
        <f>I352/'סכום נכסי הקרן'!$C$42</f>
        <v>1.5636940905589973E-5</v>
      </c>
    </row>
    <row r="353" spans="2:11">
      <c r="B353" t="s">
        <v>2840</v>
      </c>
      <c r="C353" t="s">
        <v>2841</v>
      </c>
      <c r="D353" t="s">
        <v>2224</v>
      </c>
      <c r="E353" t="s">
        <v>113</v>
      </c>
      <c r="F353" s="86">
        <v>45197</v>
      </c>
      <c r="G353" s="77">
        <v>93623.85</v>
      </c>
      <c r="H353" s="77">
        <v>-0.48575200000000002</v>
      </c>
      <c r="I353" s="77">
        <v>-0.45477999999999996</v>
      </c>
      <c r="J353" s="78">
        <f t="shared" si="5"/>
        <v>7.7518186391816487E-4</v>
      </c>
      <c r="K353" s="78">
        <f>I353/'סכום נכסי הקרן'!$C$42</f>
        <v>-3.7766444363565376E-6</v>
      </c>
    </row>
    <row r="354" spans="2:11">
      <c r="B354" t="s">
        <v>2842</v>
      </c>
      <c r="C354" t="s">
        <v>2843</v>
      </c>
      <c r="D354" t="s">
        <v>2224</v>
      </c>
      <c r="E354" t="s">
        <v>113</v>
      </c>
      <c r="F354" s="86">
        <v>45195</v>
      </c>
      <c r="G354" s="77">
        <v>6924.2544440000001</v>
      </c>
      <c r="H354" s="77">
        <v>-0.19239300000000001</v>
      </c>
      <c r="I354" s="77">
        <v>-1.3321790999999998E-2</v>
      </c>
      <c r="J354" s="78">
        <f t="shared" si="5"/>
        <v>2.2707266762188824E-5</v>
      </c>
      <c r="K354" s="78">
        <f>I354/'סכום נכסי הקרן'!$C$42</f>
        <v>-1.1062858494756716E-7</v>
      </c>
    </row>
    <row r="355" spans="2:11">
      <c r="B355" t="s">
        <v>2844</v>
      </c>
      <c r="C355" t="s">
        <v>2845</v>
      </c>
      <c r="D355" t="s">
        <v>2224</v>
      </c>
      <c r="E355" t="s">
        <v>113</v>
      </c>
      <c r="F355" s="86">
        <v>45153</v>
      </c>
      <c r="G355" s="77">
        <v>28805.402451999998</v>
      </c>
      <c r="H355" s="77">
        <v>3.6715019999999998</v>
      </c>
      <c r="I355" s="77">
        <v>1.0575908520000001</v>
      </c>
      <c r="J355" s="78">
        <f t="shared" si="5"/>
        <v>-1.8026853597699112E-3</v>
      </c>
      <c r="K355" s="78">
        <f>I355/'סכום נכסי הקרן'!$C$42</f>
        <v>8.7825863211824859E-6</v>
      </c>
    </row>
    <row r="356" spans="2:11">
      <c r="B356" t="s">
        <v>2846</v>
      </c>
      <c r="C356" t="s">
        <v>2847</v>
      </c>
      <c r="D356" t="s">
        <v>2224</v>
      </c>
      <c r="E356" t="s">
        <v>113</v>
      </c>
      <c r="F356" s="86">
        <v>45153</v>
      </c>
      <c r="G356" s="77">
        <v>9602.5953580000005</v>
      </c>
      <c r="H356" s="77">
        <v>3.6794720000000001</v>
      </c>
      <c r="I356" s="77">
        <v>0.35332482499999995</v>
      </c>
      <c r="J356" s="78">
        <f t="shared" si="5"/>
        <v>-6.0224943139992838E-4</v>
      </c>
      <c r="K356" s="78">
        <f>I356/'סכום נכסי הקרן'!$C$42</f>
        <v>2.9341269065545918E-6</v>
      </c>
    </row>
    <row r="357" spans="2:11">
      <c r="B357" t="s">
        <v>2848</v>
      </c>
      <c r="C357" t="s">
        <v>2648</v>
      </c>
      <c r="D357" t="s">
        <v>2224</v>
      </c>
      <c r="E357" t="s">
        <v>113</v>
      </c>
      <c r="F357" s="86">
        <v>45152</v>
      </c>
      <c r="G357" s="77">
        <v>57933.054432999998</v>
      </c>
      <c r="H357" s="77">
        <v>3.685997</v>
      </c>
      <c r="I357" s="77">
        <v>2.1354104220000001</v>
      </c>
      <c r="J357" s="78">
        <f t="shared" si="5"/>
        <v>-3.639850985435233E-3</v>
      </c>
      <c r="K357" s="78">
        <f>I357/'סכום נכסי הקרן'!$C$42</f>
        <v>1.7733158647222981E-5</v>
      </c>
    </row>
    <row r="358" spans="2:11">
      <c r="B358" t="s">
        <v>2849</v>
      </c>
      <c r="C358" t="s">
        <v>2850</v>
      </c>
      <c r="D358" t="s">
        <v>2224</v>
      </c>
      <c r="E358" t="s">
        <v>113</v>
      </c>
      <c r="F358" s="86">
        <v>45153</v>
      </c>
      <c r="G358" s="77">
        <v>20648.833855000001</v>
      </c>
      <c r="H358" s="77">
        <v>3.6946500000000002</v>
      </c>
      <c r="I358" s="77">
        <v>0.76290220899999994</v>
      </c>
      <c r="J358" s="78">
        <f t="shared" si="5"/>
        <v>-1.3003825066183767E-3</v>
      </c>
      <c r="K358" s="78">
        <f>I358/'סכום נכסי הקרן'!$C$42</f>
        <v>6.3353937796384239E-6</v>
      </c>
    </row>
    <row r="359" spans="2:11">
      <c r="B359" t="s">
        <v>2851</v>
      </c>
      <c r="C359" t="s">
        <v>2852</v>
      </c>
      <c r="D359" t="s">
        <v>2224</v>
      </c>
      <c r="E359" t="s">
        <v>113</v>
      </c>
      <c r="F359" s="86">
        <v>45113</v>
      </c>
      <c r="G359" s="77">
        <v>13699.370274999999</v>
      </c>
      <c r="H359" s="77">
        <v>3.8126630000000001</v>
      </c>
      <c r="I359" s="77">
        <v>0.52231079999999996</v>
      </c>
      <c r="J359" s="78">
        <f t="shared" si="5"/>
        <v>-8.9028950149212327E-4</v>
      </c>
      <c r="K359" s="78">
        <f>I359/'סכום נכסי הקרן'!$C$42</f>
        <v>4.3374426686946047E-6</v>
      </c>
    </row>
    <row r="360" spans="2:11">
      <c r="B360" t="s">
        <v>2851</v>
      </c>
      <c r="C360" t="s">
        <v>2853</v>
      </c>
      <c r="D360" t="s">
        <v>2224</v>
      </c>
      <c r="E360" t="s">
        <v>113</v>
      </c>
      <c r="F360" s="86">
        <v>45113</v>
      </c>
      <c r="G360" s="77">
        <v>22963.753961999999</v>
      </c>
      <c r="H360" s="77">
        <v>3.8126630000000001</v>
      </c>
      <c r="I360" s="77">
        <v>0.87553051399999993</v>
      </c>
      <c r="J360" s="78">
        <f t="shared" si="5"/>
        <v>-1.492359769030628E-3</v>
      </c>
      <c r="K360" s="78">
        <f>I360/'סכום נכסי הקרן'!$C$42</f>
        <v>7.2706966985322122E-6</v>
      </c>
    </row>
    <row r="361" spans="2:11">
      <c r="B361" t="s">
        <v>2851</v>
      </c>
      <c r="C361" t="s">
        <v>2830</v>
      </c>
      <c r="D361" t="s">
        <v>2224</v>
      </c>
      <c r="E361" t="s">
        <v>113</v>
      </c>
      <c r="F361" s="86">
        <v>45113</v>
      </c>
      <c r="G361" s="77">
        <v>827453.21</v>
      </c>
      <c r="H361" s="77">
        <v>3.8126630000000001</v>
      </c>
      <c r="I361" s="77">
        <v>31.547999999999998</v>
      </c>
      <c r="J361" s="78">
        <f t="shared" si="5"/>
        <v>-5.3774214879480774E-2</v>
      </c>
      <c r="K361" s="78">
        <f>I361/'סכום נכסי הקרן'!$C$42</f>
        <v>2.6198508878617362E-4</v>
      </c>
    </row>
    <row r="362" spans="2:11">
      <c r="B362" t="s">
        <v>2854</v>
      </c>
      <c r="C362" t="s">
        <v>2855</v>
      </c>
      <c r="D362" t="s">
        <v>2224</v>
      </c>
      <c r="E362" t="s">
        <v>113</v>
      </c>
      <c r="F362" s="86">
        <v>45113</v>
      </c>
      <c r="G362" s="77">
        <v>24039.972623000001</v>
      </c>
      <c r="H362" s="77">
        <v>3.8285580000000001</v>
      </c>
      <c r="I362" s="77">
        <v>0.92038434199999986</v>
      </c>
      <c r="J362" s="78">
        <f t="shared" si="5"/>
        <v>-1.5688140414104703E-3</v>
      </c>
      <c r="K362" s="78">
        <f>I362/'סכום נכסי הקרן'!$C$42</f>
        <v>7.6431778102026744E-6</v>
      </c>
    </row>
    <row r="363" spans="2:11">
      <c r="B363" t="s">
        <v>2856</v>
      </c>
      <c r="C363" t="s">
        <v>2857</v>
      </c>
      <c r="D363" t="s">
        <v>2224</v>
      </c>
      <c r="E363" t="s">
        <v>113</v>
      </c>
      <c r="F363" s="86">
        <v>45113</v>
      </c>
      <c r="G363" s="77">
        <v>33664.701623000001</v>
      </c>
      <c r="H363" s="77">
        <v>3.853526</v>
      </c>
      <c r="I363" s="77">
        <v>1.29727803</v>
      </c>
      <c r="J363" s="78">
        <f t="shared" si="5"/>
        <v>-2.2112370845584349E-3</v>
      </c>
      <c r="K363" s="78">
        <f>I363/'סכום נכסי הקרן'!$C$42</f>
        <v>1.0773028397042679E-5</v>
      </c>
    </row>
    <row r="364" spans="2:11">
      <c r="B364" t="s">
        <v>2858</v>
      </c>
      <c r="C364" t="s">
        <v>2859</v>
      </c>
      <c r="D364" t="s">
        <v>2224</v>
      </c>
      <c r="E364" t="s">
        <v>106</v>
      </c>
      <c r="F364" s="86">
        <v>45141</v>
      </c>
      <c r="G364" s="77">
        <v>15376.395576000003</v>
      </c>
      <c r="H364" s="77">
        <v>4.9148449999999997</v>
      </c>
      <c r="I364" s="77">
        <v>0.75572597900000005</v>
      </c>
      <c r="J364" s="78">
        <f t="shared" si="5"/>
        <v>-1.288150474982629E-3</v>
      </c>
      <c r="K364" s="78">
        <f>I364/'סכום נכסי הקרן'!$C$42</f>
        <v>6.2757999780123309E-6</v>
      </c>
    </row>
    <row r="365" spans="2:11" s="97" customFormat="1">
      <c r="B365" s="79" t="s">
        <v>1934</v>
      </c>
      <c r="C365" s="79"/>
      <c r="D365" s="79"/>
      <c r="E365" s="79"/>
      <c r="G365" s="81"/>
      <c r="H365" s="81"/>
      <c r="I365" s="81">
        <v>-9.1638587449999989</v>
      </c>
      <c r="J365" s="80">
        <f t="shared" si="5"/>
        <v>1.5619985713162133E-2</v>
      </c>
      <c r="K365" s="80">
        <f>I365/'סכום נכסי הקרן'!$C$42</f>
        <v>-7.6099732056953811E-5</v>
      </c>
    </row>
    <row r="366" spans="2:11">
      <c r="B366" t="s">
        <v>2860</v>
      </c>
      <c r="C366" t="s">
        <v>2861</v>
      </c>
      <c r="D366" t="s">
        <v>2224</v>
      </c>
      <c r="E366" t="s">
        <v>102</v>
      </c>
      <c r="F366" s="86">
        <v>45119</v>
      </c>
      <c r="G366" s="77">
        <v>244027.7</v>
      </c>
      <c r="H366" s="77">
        <v>-2.955406</v>
      </c>
      <c r="I366" s="77">
        <v>-7.212009286999999</v>
      </c>
      <c r="J366" s="78">
        <f t="shared" si="5"/>
        <v>1.229301816634807E-2</v>
      </c>
      <c r="K366" s="78">
        <f>I366/'סכום נכסי הקרן'!$C$42</f>
        <v>-5.989092472997983E-5</v>
      </c>
    </row>
    <row r="367" spans="2:11">
      <c r="B367" t="s">
        <v>2862</v>
      </c>
      <c r="C367" t="s">
        <v>2863</v>
      </c>
      <c r="D367" t="s">
        <v>2224</v>
      </c>
      <c r="E367" t="s">
        <v>102</v>
      </c>
      <c r="F367" s="86">
        <v>45196</v>
      </c>
      <c r="G367" s="77">
        <v>122013.85</v>
      </c>
      <c r="H367" s="77">
        <v>-0.97551600000000005</v>
      </c>
      <c r="I367" s="77">
        <v>-1.1902646290000001</v>
      </c>
      <c r="J367" s="78">
        <f t="shared" si="5"/>
        <v>2.0288305415015681E-3</v>
      </c>
      <c r="K367" s="78">
        <f>I367/'סכום נכסי הקרן'!$C$42</f>
        <v>-9.8843535091798865E-6</v>
      </c>
    </row>
    <row r="368" spans="2:11">
      <c r="B368" t="s">
        <v>2864</v>
      </c>
      <c r="C368" t="s">
        <v>2865</v>
      </c>
      <c r="D368" t="s">
        <v>2224</v>
      </c>
      <c r="E368" t="s">
        <v>102</v>
      </c>
      <c r="F368" s="86">
        <v>45196</v>
      </c>
      <c r="G368" s="77">
        <v>122013.85</v>
      </c>
      <c r="H368" s="77">
        <v>-0.62417900000000004</v>
      </c>
      <c r="I368" s="77">
        <v>-0.76158482900000002</v>
      </c>
      <c r="J368" s="78">
        <f t="shared" si="5"/>
        <v>1.2981370053124961E-3</v>
      </c>
      <c r="K368" s="78">
        <f>I368/'סכום נכסי הקרן'!$C$42</f>
        <v>-6.3244538177940881E-6</v>
      </c>
    </row>
    <row r="369" spans="2:11">
      <c r="B369" s="79" t="s">
        <v>858</v>
      </c>
      <c r="C369" s="16"/>
      <c r="D369" s="16"/>
      <c r="G369" s="81"/>
      <c r="I369" s="81">
        <v>0</v>
      </c>
      <c r="J369" s="80">
        <f t="shared" si="5"/>
        <v>0</v>
      </c>
      <c r="K369" s="80">
        <f>I369/'סכום נכסי הקרן'!$C$42</f>
        <v>0</v>
      </c>
    </row>
    <row r="370" spans="2:11">
      <c r="B370" t="s">
        <v>208</v>
      </c>
      <c r="C370" t="s">
        <v>208</v>
      </c>
      <c r="D370" t="s">
        <v>208</v>
      </c>
      <c r="E370" t="s">
        <v>208</v>
      </c>
      <c r="G370" s="90">
        <v>0</v>
      </c>
      <c r="H370" s="90">
        <v>0</v>
      </c>
      <c r="I370" s="90">
        <v>0</v>
      </c>
      <c r="J370" s="89">
        <f t="shared" si="5"/>
        <v>0</v>
      </c>
      <c r="K370" s="89">
        <f>I370/'סכום נכסי הקרן'!$C$42</f>
        <v>0</v>
      </c>
    </row>
    <row r="371" spans="2:11" s="97" customFormat="1">
      <c r="B371" s="79" t="s">
        <v>2866</v>
      </c>
      <c r="C371" s="79"/>
      <c r="D371" s="79"/>
      <c r="E371" s="79"/>
      <c r="F371" s="98"/>
      <c r="G371" s="81"/>
      <c r="H371" s="81"/>
      <c r="I371" s="81">
        <f>I372+I382+I384+I386</f>
        <v>15.443221842999996</v>
      </c>
      <c r="J371" s="80">
        <f t="shared" si="5"/>
        <v>-2.6323289267686477E-2</v>
      </c>
      <c r="K371" s="80">
        <f>I371/'סכום נכסי הקרן'!$C$42</f>
        <v>1.2824565251942849E-4</v>
      </c>
    </row>
    <row r="372" spans="2:11" s="97" customFormat="1">
      <c r="B372" s="79" t="s">
        <v>1924</v>
      </c>
      <c r="C372" s="79"/>
      <c r="D372" s="79"/>
      <c r="E372" s="79"/>
      <c r="F372" s="98"/>
      <c r="G372" s="81"/>
      <c r="H372" s="81"/>
      <c r="I372" s="81">
        <v>17.369087343999997</v>
      </c>
      <c r="J372" s="80">
        <f t="shared" si="5"/>
        <v>-2.9605966625355834E-2</v>
      </c>
      <c r="K372" s="80">
        <f>I372/'סכום נכסי הקרן'!$C$42</f>
        <v>1.4423868042198062E-4</v>
      </c>
    </row>
    <row r="373" spans="2:11">
      <c r="B373" t="s">
        <v>2867</v>
      </c>
      <c r="C373" t="s">
        <v>2868</v>
      </c>
      <c r="D373" t="s">
        <v>2224</v>
      </c>
      <c r="E373" t="s">
        <v>106</v>
      </c>
      <c r="F373" s="86">
        <v>45068</v>
      </c>
      <c r="G373" s="77">
        <v>18979.534368000001</v>
      </c>
      <c r="H373" s="77">
        <v>3.9851939999999999</v>
      </c>
      <c r="I373" s="77">
        <v>0.75637123800000006</v>
      </c>
      <c r="J373" s="78">
        <f t="shared" si="5"/>
        <v>-1.2892503322198205E-3</v>
      </c>
      <c r="K373" s="78">
        <f>I373/'סכום נכסי הקרן'!$C$42</f>
        <v>6.2811584234416791E-6</v>
      </c>
    </row>
    <row r="374" spans="2:11">
      <c r="B374" t="s">
        <v>2869</v>
      </c>
      <c r="C374" t="s">
        <v>2870</v>
      </c>
      <c r="D374" t="s">
        <v>2224</v>
      </c>
      <c r="E374" t="s">
        <v>199</v>
      </c>
      <c r="F374" s="86">
        <v>44909</v>
      </c>
      <c r="G374" s="77">
        <v>65786.896793000007</v>
      </c>
      <c r="H374" s="77">
        <v>16.011657</v>
      </c>
      <c r="I374" s="77">
        <v>10.533572561000001</v>
      </c>
      <c r="J374" s="78">
        <f t="shared" si="5"/>
        <v>-1.7954691084817318E-2</v>
      </c>
      <c r="K374" s="78">
        <f>I374/'סכום נכסי הקרן'!$C$42</f>
        <v>8.7474291322086595E-5</v>
      </c>
    </row>
    <row r="375" spans="2:11">
      <c r="B375" t="s">
        <v>2871</v>
      </c>
      <c r="C375" t="s">
        <v>2872</v>
      </c>
      <c r="D375" t="s">
        <v>2224</v>
      </c>
      <c r="E375" t="s">
        <v>106</v>
      </c>
      <c r="F375" s="86">
        <v>44868</v>
      </c>
      <c r="G375" s="77">
        <v>42591.526660000003</v>
      </c>
      <c r="H375" s="77">
        <v>-5.1919750000000002</v>
      </c>
      <c r="I375" s="77">
        <v>-2.2113415719999998</v>
      </c>
      <c r="J375" s="78">
        <f t="shared" si="5"/>
        <v>3.7692771923626476E-3</v>
      </c>
      <c r="K375" s="78">
        <f>I375/'סכום נכסי הקרן'!$C$42</f>
        <v>-1.8363716180961608E-5</v>
      </c>
    </row>
    <row r="376" spans="2:11">
      <c r="B376" t="s">
        <v>2873</v>
      </c>
      <c r="C376" t="s">
        <v>2874</v>
      </c>
      <c r="D376" t="s">
        <v>2224</v>
      </c>
      <c r="E376" t="s">
        <v>106</v>
      </c>
      <c r="F376" s="86">
        <v>44972</v>
      </c>
      <c r="G376" s="77">
        <v>188580.550796</v>
      </c>
      <c r="H376" s="77">
        <v>-3.8236110000000001</v>
      </c>
      <c r="I376" s="77">
        <v>-7.2105867249999998</v>
      </c>
      <c r="J376" s="78">
        <f t="shared" si="5"/>
        <v>1.2290593380159805E-2</v>
      </c>
      <c r="K376" s="78">
        <f>I376/'סכום נכסי הקרן'!$C$42</f>
        <v>-5.9879111301810894E-5</v>
      </c>
    </row>
    <row r="377" spans="2:11">
      <c r="B377" t="s">
        <v>2873</v>
      </c>
      <c r="C377" t="s">
        <v>2875</v>
      </c>
      <c r="D377" t="s">
        <v>2224</v>
      </c>
      <c r="E377" t="s">
        <v>106</v>
      </c>
      <c r="F377" s="86">
        <v>45069</v>
      </c>
      <c r="G377" s="77">
        <v>149680.97349199999</v>
      </c>
      <c r="H377" s="77">
        <v>2.4742760000000001</v>
      </c>
      <c r="I377" s="77">
        <v>3.7035200599999998</v>
      </c>
      <c r="J377" s="78">
        <f t="shared" si="5"/>
        <v>-6.3127261162960416E-3</v>
      </c>
      <c r="K377" s="78">
        <f>I377/'סכום נכסי הקרן'!$C$42</f>
        <v>3.0755262829354478E-5</v>
      </c>
    </row>
    <row r="378" spans="2:11">
      <c r="B378" t="s">
        <v>2873</v>
      </c>
      <c r="C378" t="s">
        <v>2876</v>
      </c>
      <c r="D378" t="s">
        <v>2224</v>
      </c>
      <c r="E378" t="s">
        <v>106</v>
      </c>
      <c r="F378" s="86">
        <v>45153</v>
      </c>
      <c r="G378" s="77">
        <v>200717.69053399999</v>
      </c>
      <c r="H378" s="77">
        <v>-3.5906829999999998</v>
      </c>
      <c r="I378" s="77">
        <v>-7.2071367520000003</v>
      </c>
      <c r="J378" s="78">
        <f t="shared" si="5"/>
        <v>1.2284712830222238E-2</v>
      </c>
      <c r="K378" s="78">
        <f>I378/'סכום נכסי הקרן'!$C$42</f>
        <v>-5.9850461578129049E-5</v>
      </c>
    </row>
    <row r="379" spans="2:11">
      <c r="B379" t="s">
        <v>2877</v>
      </c>
      <c r="C379" t="s">
        <v>2878</v>
      </c>
      <c r="D379" t="s">
        <v>2224</v>
      </c>
      <c r="E379" t="s">
        <v>106</v>
      </c>
      <c r="F379" s="86">
        <v>45126</v>
      </c>
      <c r="G379" s="77">
        <v>25576.711228</v>
      </c>
      <c r="H379" s="77">
        <v>-7.0407929999999999</v>
      </c>
      <c r="I379" s="77">
        <v>-1.8008033409999999</v>
      </c>
      <c r="J379" s="78">
        <f t="shared" si="5"/>
        <v>3.0695063336699914E-3</v>
      </c>
      <c r="K379" s="78">
        <f>I379/'סכום נכסי הקרן'!$C$42</f>
        <v>-1.4954470114692632E-5</v>
      </c>
    </row>
    <row r="380" spans="2:11">
      <c r="B380" t="s">
        <v>2879</v>
      </c>
      <c r="C380" t="s">
        <v>2880</v>
      </c>
      <c r="D380" t="s">
        <v>2224</v>
      </c>
      <c r="E380" t="s">
        <v>199</v>
      </c>
      <c r="F380" s="86">
        <v>45082</v>
      </c>
      <c r="G380" s="77">
        <v>46447.085626</v>
      </c>
      <c r="H380" s="77">
        <v>6.7531949999999998</v>
      </c>
      <c r="I380" s="77">
        <v>3.1366623769999999</v>
      </c>
      <c r="J380" s="78">
        <f t="shared" si="5"/>
        <v>-5.3465055364898236E-3</v>
      </c>
      <c r="K380" s="78">
        <f>I380/'סכום נכסי הקרן'!$C$42</f>
        <v>2.6047888022397474E-5</v>
      </c>
    </row>
    <row r="381" spans="2:11">
      <c r="B381" t="s">
        <v>2879</v>
      </c>
      <c r="C381" t="s">
        <v>2881</v>
      </c>
      <c r="D381" t="s">
        <v>2224</v>
      </c>
      <c r="E381" t="s">
        <v>199</v>
      </c>
      <c r="F381" s="86">
        <v>44972</v>
      </c>
      <c r="G381" s="77">
        <v>89004.493902999995</v>
      </c>
      <c r="H381" s="77">
        <v>19.851614999999999</v>
      </c>
      <c r="I381" s="77">
        <v>17.668829498000001</v>
      </c>
      <c r="J381" s="78">
        <f t="shared" si="5"/>
        <v>-3.0116883291947526E-2</v>
      </c>
      <c r="K381" s="78">
        <f>I381/'סכום נכסי הקרן'!$C$42</f>
        <v>1.4672783900029462E-4</v>
      </c>
    </row>
    <row r="382" spans="2:11">
      <c r="B382" s="79" t="s">
        <v>1941</v>
      </c>
      <c r="C382" s="16"/>
      <c r="D382" s="16"/>
      <c r="G382" s="81"/>
      <c r="I382" s="81">
        <v>0</v>
      </c>
      <c r="J382" s="80">
        <f t="shared" si="5"/>
        <v>0</v>
      </c>
      <c r="K382" s="80">
        <f>I382/'סכום נכסי הקרן'!$C$42</f>
        <v>0</v>
      </c>
    </row>
    <row r="383" spans="2:11">
      <c r="B383" t="s">
        <v>208</v>
      </c>
      <c r="C383" t="s">
        <v>208</v>
      </c>
      <c r="D383" t="s">
        <v>208</v>
      </c>
      <c r="E383" t="s">
        <v>208</v>
      </c>
      <c r="G383" s="90">
        <v>0</v>
      </c>
      <c r="H383" s="90">
        <v>0</v>
      </c>
      <c r="I383" s="90">
        <v>0</v>
      </c>
      <c r="J383" s="89">
        <f t="shared" si="5"/>
        <v>0</v>
      </c>
      <c r="K383" s="89">
        <f>I383/'סכום נכסי הקרן'!$C$42</f>
        <v>0</v>
      </c>
    </row>
    <row r="384" spans="2:11">
      <c r="B384" s="79" t="s">
        <v>1934</v>
      </c>
      <c r="C384" s="16"/>
      <c r="D384" s="16"/>
      <c r="G384" s="81"/>
      <c r="I384" s="81">
        <v>-1.9258655010000001</v>
      </c>
      <c r="J384" s="80">
        <f t="shared" si="5"/>
        <v>3.282677357669358E-3</v>
      </c>
      <c r="K384" s="80">
        <f>I384/'סכום נכסי הקרן'!$C$42</f>
        <v>-1.5993027902552106E-5</v>
      </c>
    </row>
    <row r="385" spans="2:11">
      <c r="B385" t="s">
        <v>2882</v>
      </c>
      <c r="C385" t="s">
        <v>2883</v>
      </c>
      <c r="D385" t="s">
        <v>2224</v>
      </c>
      <c r="E385" t="s">
        <v>106</v>
      </c>
      <c r="F385" s="86">
        <v>45195</v>
      </c>
      <c r="G385" s="77">
        <v>443902.27255099994</v>
      </c>
      <c r="H385" s="77">
        <v>-0.43384899999999998</v>
      </c>
      <c r="I385" s="77">
        <v>-1.9258655010000001</v>
      </c>
      <c r="J385" s="78">
        <f t="shared" si="5"/>
        <v>3.282677357669358E-3</v>
      </c>
      <c r="K385" s="78">
        <f>I385/'סכום נכסי הקרן'!$C$42</f>
        <v>-1.5993027902552106E-5</v>
      </c>
    </row>
    <row r="386" spans="2:11">
      <c r="B386" s="79" t="s">
        <v>858</v>
      </c>
      <c r="C386" s="16"/>
      <c r="D386" s="16"/>
      <c r="G386" s="81"/>
      <c r="I386" s="81">
        <v>0</v>
      </c>
      <c r="J386" s="80">
        <f t="shared" si="5"/>
        <v>0</v>
      </c>
      <c r="K386" s="80">
        <f>I386/'סכום נכסי הקרן'!$C$42</f>
        <v>0</v>
      </c>
    </row>
    <row r="387" spans="2:11">
      <c r="B387" t="s">
        <v>208</v>
      </c>
      <c r="C387" t="s">
        <v>208</v>
      </c>
      <c r="D387" t="s">
        <v>208</v>
      </c>
      <c r="E387" t="s">
        <v>208</v>
      </c>
      <c r="G387" s="90">
        <v>0</v>
      </c>
      <c r="H387" s="90">
        <v>0</v>
      </c>
      <c r="I387" s="90">
        <v>0</v>
      </c>
      <c r="J387" s="89">
        <f t="shared" si="5"/>
        <v>0</v>
      </c>
      <c r="K387" s="89">
        <f>I387/'סכום נכסי הקרן'!$C$42</f>
        <v>0</v>
      </c>
    </row>
    <row r="388" spans="2:11">
      <c r="B388" s="79"/>
      <c r="C388" s="16"/>
      <c r="D388" s="16"/>
      <c r="G388" s="81"/>
      <c r="I388" s="81"/>
      <c r="J388" s="80"/>
      <c r="K388" s="80"/>
    </row>
    <row r="389" spans="2:11">
      <c r="B389"/>
      <c r="C389"/>
      <c r="D389"/>
      <c r="E389"/>
      <c r="G389" s="77"/>
      <c r="H389" s="77"/>
      <c r="I389" s="77"/>
      <c r="J389" s="78"/>
      <c r="K389" s="78"/>
    </row>
    <row r="390" spans="2:11">
      <c r="B390"/>
      <c r="C390" s="16"/>
      <c r="D390" s="16"/>
    </row>
    <row r="391" spans="2:11">
      <c r="B391" s="99" t="s">
        <v>2884</v>
      </c>
      <c r="C391" s="16"/>
      <c r="D391" s="16"/>
    </row>
    <row r="392" spans="2:11">
      <c r="B392" s="99" t="s">
        <v>2885</v>
      </c>
      <c r="C392" s="16"/>
      <c r="D392" s="16"/>
    </row>
    <row r="393" spans="2:11">
      <c r="B393" s="99" t="s">
        <v>305</v>
      </c>
      <c r="C393" s="16"/>
      <c r="D393" s="16"/>
    </row>
    <row r="394" spans="2:11">
      <c r="B394" s="99" t="s">
        <v>306</v>
      </c>
      <c r="C394" s="16"/>
      <c r="D394" s="16"/>
    </row>
    <row r="395" spans="2:11">
      <c r="C395" s="16"/>
      <c r="D395" s="16"/>
    </row>
    <row r="396" spans="2:11">
      <c r="C396" s="16"/>
      <c r="D396" s="16"/>
    </row>
    <row r="397" spans="2:11">
      <c r="C397" s="16"/>
      <c r="D397" s="16"/>
    </row>
    <row r="398" spans="2:11">
      <c r="C398" s="16"/>
      <c r="D398" s="16"/>
    </row>
    <row r="399" spans="2:11">
      <c r="C399" s="16"/>
      <c r="D399" s="16"/>
    </row>
    <row r="400" spans="2:11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</sheetData>
  <autoFilter ref="A8:AW387" xr:uid="{00000000-0001-0000-1300-000000000000}"/>
  <mergeCells count="2">
    <mergeCell ref="B6:K6"/>
    <mergeCell ref="B7:K7"/>
  </mergeCells>
  <dataValidations count="1">
    <dataValidation allowBlank="1" showInputMessage="1" showErrorMessage="1" sqref="C1:C4 A5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2"/>
  <sheetViews>
    <sheetView rightToLeft="1" workbookViewId="0">
      <selection activeCell="D16" sqref="D1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45197</v>
      </c>
    </row>
    <row r="2" spans="2:78" s="1" customFormat="1">
      <c r="B2" s="2" t="s">
        <v>1</v>
      </c>
      <c r="C2" s="12" t="s">
        <v>2161</v>
      </c>
    </row>
    <row r="3" spans="2:78" s="1" customFormat="1">
      <c r="B3" s="2" t="s">
        <v>2</v>
      </c>
      <c r="C3" s="26" t="s">
        <v>2162</v>
      </c>
    </row>
    <row r="4" spans="2:78" s="1" customFormat="1">
      <c r="B4" s="2" t="s">
        <v>3</v>
      </c>
      <c r="C4" s="83" t="s">
        <v>196</v>
      </c>
    </row>
    <row r="6" spans="2:78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78" ht="26.25" customHeight="1">
      <c r="B7" s="115" t="s">
        <v>144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183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1953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1954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1955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1956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1957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1958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1959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216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1953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1954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1955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1956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1957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1958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1959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218</v>
      </c>
      <c r="D40" s="16"/>
    </row>
    <row r="41" spans="2:17">
      <c r="B41" t="s">
        <v>304</v>
      </c>
      <c r="D41" s="16"/>
    </row>
    <row r="42" spans="2:17">
      <c r="B42" t="s">
        <v>305</v>
      </c>
      <c r="D42" s="16"/>
    </row>
    <row r="43" spans="2:17">
      <c r="B43" t="s">
        <v>306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</sheetData>
  <mergeCells count="2">
    <mergeCell ref="B6:Q6"/>
    <mergeCell ref="B7:Q7"/>
  </mergeCells>
  <dataValidations count="1">
    <dataValidation allowBlank="1" showInputMessage="1" showErrorMessage="1" sqref="C1:C4 A5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19"/>
  <sheetViews>
    <sheetView rightToLeft="1" topLeftCell="A373" workbookViewId="0">
      <selection activeCell="F169" sqref="F169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19" style="16" customWidth="1"/>
    <col min="20" max="21" width="1.85546875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2161</v>
      </c>
    </row>
    <row r="3" spans="2:60" s="1" customFormat="1">
      <c r="B3" s="2" t="s">
        <v>2</v>
      </c>
      <c r="C3" s="26" t="s">
        <v>2162</v>
      </c>
    </row>
    <row r="4" spans="2:60" s="1" customFormat="1">
      <c r="B4" s="2" t="s">
        <v>3</v>
      </c>
      <c r="C4" s="83" t="s">
        <v>196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15" t="s">
        <v>145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/>
    </row>
    <row r="8" spans="2:60" s="19" customFormat="1" ht="63">
      <c r="B8" s="4" t="s">
        <v>96</v>
      </c>
      <c r="C8" s="28" t="s">
        <v>146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195</v>
      </c>
      <c r="K8" s="28" t="s">
        <v>53</v>
      </c>
      <c r="L8" s="18" t="s">
        <v>147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57</v>
      </c>
      <c r="R8" s="36" t="s">
        <v>182</v>
      </c>
      <c r="S8" s="16"/>
      <c r="T8" s="16"/>
      <c r="U8" s="16"/>
      <c r="V8" s="16"/>
      <c r="BG8" s="19" t="s">
        <v>148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183</v>
      </c>
      <c r="O9" s="21"/>
      <c r="P9" s="21" t="s">
        <v>184</v>
      </c>
      <c r="Q9" s="31" t="s">
        <v>7</v>
      </c>
      <c r="R9" s="45" t="s">
        <v>7</v>
      </c>
      <c r="S9" s="16"/>
      <c r="T9" s="16"/>
      <c r="U9" s="16"/>
      <c r="V9" s="16"/>
      <c r="BG9" s="19" t="s">
        <v>149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150</v>
      </c>
      <c r="BH10" s="23" t="s">
        <v>110</v>
      </c>
    </row>
    <row r="11" spans="2:60" s="23" customFormat="1" ht="18" customHeight="1">
      <c r="B11" s="24" t="s">
        <v>151</v>
      </c>
      <c r="C11" s="18"/>
      <c r="D11" s="18"/>
      <c r="E11" s="18"/>
      <c r="F11" s="18"/>
      <c r="G11" s="18"/>
      <c r="H11" s="18"/>
      <c r="I11" s="75">
        <v>4.04</v>
      </c>
      <c r="J11" s="18"/>
      <c r="K11" s="18"/>
      <c r="L11" s="18"/>
      <c r="M11" s="76">
        <v>6.1499999999999999E-2</v>
      </c>
      <c r="N11" s="75">
        <v>13783485.75</v>
      </c>
      <c r="O11" s="7"/>
      <c r="P11" s="75">
        <v>19002.077779889067</v>
      </c>
      <c r="Q11" s="76">
        <v>1</v>
      </c>
      <c r="R11" s="76">
        <v>0.1578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5.09</v>
      </c>
      <c r="M12" s="80">
        <v>5.5E-2</v>
      </c>
      <c r="N12" s="81">
        <v>11100040.67</v>
      </c>
      <c r="P12" s="81">
        <v>12151.117895679601</v>
      </c>
      <c r="Q12" s="80">
        <v>0.63949999999999996</v>
      </c>
      <c r="R12" s="80">
        <v>0.1009</v>
      </c>
    </row>
    <row r="13" spans="2:60">
      <c r="B13" s="79" t="s">
        <v>2107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208</v>
      </c>
      <c r="D14" t="s">
        <v>208</v>
      </c>
      <c r="F14" t="s">
        <v>208</v>
      </c>
      <c r="I14" s="77">
        <v>0</v>
      </c>
      <c r="J14" t="s">
        <v>208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2108</v>
      </c>
      <c r="I15" s="81">
        <v>7.03</v>
      </c>
      <c r="M15" s="80">
        <v>4.7600000000000003E-2</v>
      </c>
      <c r="N15" s="81">
        <v>2177465.63</v>
      </c>
      <c r="P15" s="81">
        <v>2263.4640090541911</v>
      </c>
      <c r="Q15" s="80">
        <v>0.1191</v>
      </c>
      <c r="R15" s="80">
        <v>1.8800000000000001E-2</v>
      </c>
    </row>
    <row r="16" spans="2:60">
      <c r="B16" t="s">
        <v>2887</v>
      </c>
      <c r="C16" t="s">
        <v>2109</v>
      </c>
      <c r="D16" s="100">
        <v>9676</v>
      </c>
      <c r="E16"/>
      <c r="F16" t="s">
        <v>2973</v>
      </c>
      <c r="G16" s="86">
        <v>45107</v>
      </c>
      <c r="H16" t="s">
        <v>209</v>
      </c>
      <c r="I16" s="77">
        <v>8.82</v>
      </c>
      <c r="J16" t="s">
        <v>123</v>
      </c>
      <c r="K16" t="s">
        <v>102</v>
      </c>
      <c r="L16" s="78">
        <v>7.1300000000000002E-2</v>
      </c>
      <c r="M16" s="78">
        <v>7.1400000000000005E-2</v>
      </c>
      <c r="N16" s="77">
        <v>101431.52</v>
      </c>
      <c r="O16" s="77">
        <v>105.7</v>
      </c>
      <c r="P16" s="77">
        <v>107.21311664</v>
      </c>
      <c r="Q16" s="78">
        <v>5.5999999999999999E-3</v>
      </c>
      <c r="R16" s="78">
        <v>8.9999999999999998E-4</v>
      </c>
      <c r="W16" s="91"/>
    </row>
    <row r="17" spans="2:23">
      <c r="B17" t="s">
        <v>2887</v>
      </c>
      <c r="C17" t="s">
        <v>2109</v>
      </c>
      <c r="D17" s="100">
        <v>9677</v>
      </c>
      <c r="E17"/>
      <c r="F17" t="s">
        <v>2973</v>
      </c>
      <c r="G17" s="86">
        <v>45107</v>
      </c>
      <c r="H17" t="s">
        <v>209</v>
      </c>
      <c r="I17" s="77">
        <v>8.33</v>
      </c>
      <c r="J17" t="s">
        <v>123</v>
      </c>
      <c r="K17" t="s">
        <v>102</v>
      </c>
      <c r="L17" s="78">
        <v>7.2999999999999995E-2</v>
      </c>
      <c r="M17" s="78">
        <v>7.3200000000000001E-2</v>
      </c>
      <c r="N17" s="77">
        <v>7641.39</v>
      </c>
      <c r="O17" s="77">
        <v>99.78</v>
      </c>
      <c r="P17" s="77">
        <v>7.6245789420000003</v>
      </c>
      <c r="Q17" s="78">
        <v>4.0000000000000002E-4</v>
      </c>
      <c r="R17" s="78">
        <v>1E-4</v>
      </c>
      <c r="W17" s="91"/>
    </row>
    <row r="18" spans="2:23">
      <c r="B18" t="s">
        <v>2887</v>
      </c>
      <c r="C18" t="s">
        <v>2109</v>
      </c>
      <c r="D18" s="100">
        <v>9678</v>
      </c>
      <c r="E18"/>
      <c r="F18" t="s">
        <v>2973</v>
      </c>
      <c r="G18" s="86">
        <v>45107</v>
      </c>
      <c r="H18" t="s">
        <v>209</v>
      </c>
      <c r="I18" s="77">
        <v>8.9600000000000009</v>
      </c>
      <c r="J18" t="s">
        <v>123</v>
      </c>
      <c r="K18" t="s">
        <v>102</v>
      </c>
      <c r="L18" s="78">
        <v>7.1499999999999994E-2</v>
      </c>
      <c r="M18" s="78">
        <v>7.1400000000000005E-2</v>
      </c>
      <c r="N18" s="77">
        <v>133411.91</v>
      </c>
      <c r="O18" s="77">
        <v>105.86</v>
      </c>
      <c r="P18" s="77">
        <v>141.22984792599999</v>
      </c>
      <c r="Q18" s="78">
        <v>7.4000000000000003E-3</v>
      </c>
      <c r="R18" s="78">
        <v>1.1999999999999999E-3</v>
      </c>
      <c r="W18" s="91"/>
    </row>
    <row r="19" spans="2:23">
      <c r="B19" t="s">
        <v>2887</v>
      </c>
      <c r="C19" t="s">
        <v>2109</v>
      </c>
      <c r="D19" s="100">
        <v>9675</v>
      </c>
      <c r="E19"/>
      <c r="F19" t="s">
        <v>2973</v>
      </c>
      <c r="G19" s="86">
        <v>45107</v>
      </c>
      <c r="H19" t="s">
        <v>209</v>
      </c>
      <c r="I19" s="77">
        <v>7.55</v>
      </c>
      <c r="J19" t="s">
        <v>123</v>
      </c>
      <c r="K19" t="s">
        <v>102</v>
      </c>
      <c r="L19" s="78">
        <v>6.5199999999999994E-2</v>
      </c>
      <c r="M19" s="78">
        <v>6.5199999999999994E-2</v>
      </c>
      <c r="N19" s="77">
        <v>61087.6</v>
      </c>
      <c r="O19" s="77">
        <v>84.21</v>
      </c>
      <c r="P19" s="77">
        <v>51.441867960000003</v>
      </c>
      <c r="Q19" s="78">
        <v>2.7000000000000001E-3</v>
      </c>
      <c r="R19" s="78">
        <v>4.0000000000000002E-4</v>
      </c>
      <c r="W19" s="91"/>
    </row>
    <row r="20" spans="2:23">
      <c r="B20" t="s">
        <v>2887</v>
      </c>
      <c r="C20" t="s">
        <v>2109</v>
      </c>
      <c r="D20" s="100">
        <v>9672</v>
      </c>
      <c r="E20"/>
      <c r="F20" t="s">
        <v>2973</v>
      </c>
      <c r="G20" s="86">
        <v>45107</v>
      </c>
      <c r="H20" t="s">
        <v>209</v>
      </c>
      <c r="I20" s="77">
        <v>11.19</v>
      </c>
      <c r="J20" t="s">
        <v>123</v>
      </c>
      <c r="K20" t="s">
        <v>102</v>
      </c>
      <c r="L20" s="78">
        <v>3.5499999999999997E-2</v>
      </c>
      <c r="M20" s="78">
        <v>3.5499999999999997E-2</v>
      </c>
      <c r="N20" s="77">
        <v>3514.03</v>
      </c>
      <c r="O20" s="77">
        <v>140.37</v>
      </c>
      <c r="P20" s="77">
        <v>4.9326439110000004</v>
      </c>
      <c r="Q20" s="78">
        <v>2.9999999999999997E-4</v>
      </c>
      <c r="R20" s="78">
        <v>0</v>
      </c>
      <c r="W20" s="91"/>
    </row>
    <row r="21" spans="2:23">
      <c r="B21" t="s">
        <v>2887</v>
      </c>
      <c r="C21" t="s">
        <v>2109</v>
      </c>
      <c r="D21" s="100">
        <v>9673</v>
      </c>
      <c r="E21"/>
      <c r="F21" t="s">
        <v>2973</v>
      </c>
      <c r="G21" s="86">
        <v>45107</v>
      </c>
      <c r="H21" t="s">
        <v>209</v>
      </c>
      <c r="I21" s="77">
        <v>10.39</v>
      </c>
      <c r="J21" t="s">
        <v>123</v>
      </c>
      <c r="K21" t="s">
        <v>102</v>
      </c>
      <c r="L21" s="78">
        <v>3.3300000000000003E-2</v>
      </c>
      <c r="M21" s="78">
        <v>3.3399999999999999E-2</v>
      </c>
      <c r="N21" s="77">
        <v>17796.36</v>
      </c>
      <c r="O21" s="77">
        <v>138.09</v>
      </c>
      <c r="P21" s="77">
        <v>24.574993524</v>
      </c>
      <c r="Q21" s="78">
        <v>1.2999999999999999E-3</v>
      </c>
      <c r="R21" s="78">
        <v>2.0000000000000001E-4</v>
      </c>
      <c r="W21" s="91"/>
    </row>
    <row r="22" spans="2:23">
      <c r="B22" t="s">
        <v>2887</v>
      </c>
      <c r="C22" t="s">
        <v>2109</v>
      </c>
      <c r="D22" s="100">
        <v>9674</v>
      </c>
      <c r="E22"/>
      <c r="F22" t="s">
        <v>2973</v>
      </c>
      <c r="G22" s="86">
        <v>45107</v>
      </c>
      <c r="H22" t="s">
        <v>209</v>
      </c>
      <c r="I22" s="77">
        <v>10.55</v>
      </c>
      <c r="J22" t="s">
        <v>123</v>
      </c>
      <c r="K22" t="s">
        <v>102</v>
      </c>
      <c r="L22" s="78">
        <v>3.4799999999999998E-2</v>
      </c>
      <c r="M22" s="78">
        <v>3.49E-2</v>
      </c>
      <c r="N22" s="77">
        <v>13803.74</v>
      </c>
      <c r="O22" s="77">
        <v>127.12</v>
      </c>
      <c r="P22" s="77">
        <v>17.547314287999999</v>
      </c>
      <c r="Q22" s="78">
        <v>8.9999999999999998E-4</v>
      </c>
      <c r="R22" s="78">
        <v>1E-4</v>
      </c>
      <c r="W22" s="91"/>
    </row>
    <row r="23" spans="2:23">
      <c r="B23" t="s">
        <v>2887</v>
      </c>
      <c r="C23" t="s">
        <v>2109</v>
      </c>
      <c r="D23" s="100">
        <v>9671</v>
      </c>
      <c r="E23"/>
      <c r="F23" t="s">
        <v>2973</v>
      </c>
      <c r="G23" s="86">
        <v>45107</v>
      </c>
      <c r="H23" t="s">
        <v>209</v>
      </c>
      <c r="I23" s="77">
        <v>10.24</v>
      </c>
      <c r="J23" t="s">
        <v>123</v>
      </c>
      <c r="K23" t="s">
        <v>102</v>
      </c>
      <c r="L23" s="78">
        <v>3.0200000000000001E-2</v>
      </c>
      <c r="M23" s="78">
        <v>3.0200000000000001E-2</v>
      </c>
      <c r="N23" s="77">
        <v>53585.120000000003</v>
      </c>
      <c r="O23" s="77">
        <v>107.53</v>
      </c>
      <c r="P23" s="77">
        <v>57.620079535999999</v>
      </c>
      <c r="Q23" s="78">
        <v>3.0000000000000001E-3</v>
      </c>
      <c r="R23" s="78">
        <v>5.0000000000000001E-4</v>
      </c>
      <c r="W23" s="91"/>
    </row>
    <row r="24" spans="2:23">
      <c r="B24" t="s">
        <v>2888</v>
      </c>
      <c r="C24" t="s">
        <v>2109</v>
      </c>
      <c r="D24" s="100">
        <v>483891</v>
      </c>
      <c r="E24"/>
      <c r="F24" t="s">
        <v>2973</v>
      </c>
      <c r="G24" s="86"/>
      <c r="H24" t="s">
        <v>209</v>
      </c>
      <c r="I24" s="77">
        <v>0.01</v>
      </c>
      <c r="J24" t="s">
        <v>123</v>
      </c>
      <c r="K24" t="s">
        <v>102</v>
      </c>
      <c r="L24" s="78">
        <v>0</v>
      </c>
      <c r="M24" s="78">
        <v>1E-4</v>
      </c>
      <c r="N24" s="77">
        <v>-3.49</v>
      </c>
      <c r="O24" s="77">
        <v>2687.36</v>
      </c>
      <c r="P24" s="77">
        <v>-9.3788864E-2</v>
      </c>
      <c r="Q24" s="78">
        <v>0</v>
      </c>
      <c r="R24" s="78">
        <v>0</v>
      </c>
    </row>
    <row r="25" spans="2:23">
      <c r="B25" t="s">
        <v>2888</v>
      </c>
      <c r="C25" t="s">
        <v>2109</v>
      </c>
      <c r="D25" s="100">
        <v>483894</v>
      </c>
      <c r="E25"/>
      <c r="F25" t="s">
        <v>2973</v>
      </c>
      <c r="G25" s="86"/>
      <c r="H25" t="s">
        <v>209</v>
      </c>
      <c r="I25" s="77">
        <v>0.01</v>
      </c>
      <c r="J25" t="s">
        <v>123</v>
      </c>
      <c r="K25" t="s">
        <v>102</v>
      </c>
      <c r="L25" s="78">
        <v>0</v>
      </c>
      <c r="M25" s="78">
        <v>1E-4</v>
      </c>
      <c r="N25" s="77">
        <v>-11.67</v>
      </c>
      <c r="O25" s="77">
        <v>3298.88</v>
      </c>
      <c r="P25" s="77">
        <v>-0.38497929600000003</v>
      </c>
      <c r="Q25" s="78">
        <v>0</v>
      </c>
      <c r="R25" s="78">
        <v>0</v>
      </c>
    </row>
    <row r="26" spans="2:23">
      <c r="B26" t="s">
        <v>2888</v>
      </c>
      <c r="C26" t="s">
        <v>2109</v>
      </c>
      <c r="D26" s="100">
        <v>483898</v>
      </c>
      <c r="E26"/>
      <c r="F26" t="s">
        <v>2973</v>
      </c>
      <c r="G26" s="86"/>
      <c r="H26" t="s">
        <v>209</v>
      </c>
      <c r="I26" s="77">
        <v>0.01</v>
      </c>
      <c r="J26" t="s">
        <v>123</v>
      </c>
      <c r="K26" t="s">
        <v>102</v>
      </c>
      <c r="L26" s="78">
        <v>0</v>
      </c>
      <c r="M26" s="78">
        <v>1E-4</v>
      </c>
      <c r="N26" s="77">
        <v>-13.76</v>
      </c>
      <c r="O26" s="77">
        <v>2145.1999999999998</v>
      </c>
      <c r="P26" s="77">
        <v>-0.29517951999999997</v>
      </c>
      <c r="Q26" s="78">
        <v>0</v>
      </c>
      <c r="R26" s="78">
        <v>0</v>
      </c>
    </row>
    <row r="27" spans="2:23">
      <c r="B27" t="s">
        <v>2888</v>
      </c>
      <c r="C27" t="s">
        <v>2109</v>
      </c>
      <c r="D27" s="100">
        <v>524863</v>
      </c>
      <c r="E27"/>
      <c r="F27" t="s">
        <v>2973</v>
      </c>
      <c r="G27" s="86"/>
      <c r="H27" t="s">
        <v>209</v>
      </c>
      <c r="I27" s="77">
        <v>0.01</v>
      </c>
      <c r="J27" t="s">
        <v>123</v>
      </c>
      <c r="K27" t="s">
        <v>102</v>
      </c>
      <c r="L27" s="78">
        <v>0</v>
      </c>
      <c r="M27" s="78">
        <v>1E-4</v>
      </c>
      <c r="N27" s="77">
        <v>-4.9800000000000004</v>
      </c>
      <c r="O27" s="77">
        <v>3115.79</v>
      </c>
      <c r="P27" s="77">
        <v>-0.15516634200000001</v>
      </c>
      <c r="Q27" s="78">
        <v>0</v>
      </c>
      <c r="R27" s="78">
        <v>0</v>
      </c>
    </row>
    <row r="28" spans="2:23">
      <c r="B28" t="s">
        <v>2888</v>
      </c>
      <c r="C28" t="s">
        <v>2109</v>
      </c>
      <c r="D28" s="100">
        <v>524862</v>
      </c>
      <c r="E28"/>
      <c r="F28" t="s">
        <v>2973</v>
      </c>
      <c r="G28" s="86"/>
      <c r="H28" t="s">
        <v>209</v>
      </c>
      <c r="I28" s="77">
        <v>0.01</v>
      </c>
      <c r="J28" t="s">
        <v>123</v>
      </c>
      <c r="K28" t="s">
        <v>102</v>
      </c>
      <c r="L28" s="78">
        <v>0</v>
      </c>
      <c r="M28" s="78">
        <v>1E-4</v>
      </c>
      <c r="N28" s="77">
        <v>-18.690000000000001</v>
      </c>
      <c r="O28" s="77">
        <v>3350.52</v>
      </c>
      <c r="P28" s="77">
        <v>-0.626212188</v>
      </c>
      <c r="Q28" s="78">
        <v>0</v>
      </c>
      <c r="R28" s="78">
        <v>0</v>
      </c>
    </row>
    <row r="29" spans="2:23">
      <c r="B29" t="s">
        <v>2888</v>
      </c>
      <c r="C29" t="s">
        <v>2109</v>
      </c>
      <c r="D29" s="100">
        <v>562252</v>
      </c>
      <c r="E29"/>
      <c r="F29" t="s">
        <v>2973</v>
      </c>
      <c r="G29" s="86"/>
      <c r="H29" t="s">
        <v>209</v>
      </c>
      <c r="I29" s="77">
        <v>0.01</v>
      </c>
      <c r="J29" t="s">
        <v>123</v>
      </c>
      <c r="K29" t="s">
        <v>102</v>
      </c>
      <c r="L29" s="78">
        <v>0</v>
      </c>
      <c r="M29" s="78">
        <v>1E-4</v>
      </c>
      <c r="N29" s="77">
        <v>-1.04</v>
      </c>
      <c r="O29" s="77">
        <v>21886.092097000001</v>
      </c>
      <c r="P29" s="77">
        <v>-0.22761535780879999</v>
      </c>
      <c r="Q29" s="78">
        <v>0</v>
      </c>
      <c r="R29" s="78">
        <v>0</v>
      </c>
    </row>
    <row r="30" spans="2:23">
      <c r="B30" t="s">
        <v>2888</v>
      </c>
      <c r="C30" t="s">
        <v>2109</v>
      </c>
      <c r="D30" s="100">
        <v>483893</v>
      </c>
      <c r="E30"/>
      <c r="F30" t="s">
        <v>2973</v>
      </c>
      <c r="G30" s="86"/>
      <c r="H30" t="s">
        <v>209</v>
      </c>
      <c r="I30" s="77">
        <v>0.01</v>
      </c>
      <c r="J30" t="s">
        <v>123</v>
      </c>
      <c r="K30" t="s">
        <v>102</v>
      </c>
      <c r="L30" s="78">
        <v>0</v>
      </c>
      <c r="M30" s="78">
        <v>1E-4</v>
      </c>
      <c r="N30" s="77">
        <v>-14.16</v>
      </c>
      <c r="O30" s="77">
        <v>1363.08</v>
      </c>
      <c r="P30" s="77">
        <v>-0.19301212800000001</v>
      </c>
      <c r="Q30" s="78">
        <v>0</v>
      </c>
      <c r="R30" s="78">
        <v>0</v>
      </c>
    </row>
    <row r="31" spans="2:23">
      <c r="B31" t="s">
        <v>2888</v>
      </c>
      <c r="C31" t="s">
        <v>2109</v>
      </c>
      <c r="D31" s="100">
        <v>483897</v>
      </c>
      <c r="E31"/>
      <c r="F31" t="s">
        <v>2973</v>
      </c>
      <c r="G31" s="86"/>
      <c r="H31" t="s">
        <v>209</v>
      </c>
      <c r="I31" s="77">
        <v>0.01</v>
      </c>
      <c r="J31" t="s">
        <v>123</v>
      </c>
      <c r="K31" t="s">
        <v>102</v>
      </c>
      <c r="L31" s="78">
        <v>0</v>
      </c>
      <c r="M31" s="78">
        <v>1E-4</v>
      </c>
      <c r="N31" s="77">
        <v>-15.76</v>
      </c>
      <c r="O31" s="77">
        <v>967.71</v>
      </c>
      <c r="P31" s="77">
        <v>-0.15251109600000001</v>
      </c>
      <c r="Q31" s="78">
        <v>0</v>
      </c>
      <c r="R31" s="78">
        <v>0</v>
      </c>
    </row>
    <row r="32" spans="2:23">
      <c r="B32" t="s">
        <v>2888</v>
      </c>
      <c r="C32" t="s">
        <v>2109</v>
      </c>
      <c r="D32" s="100">
        <v>524861</v>
      </c>
      <c r="E32"/>
      <c r="F32" t="s">
        <v>2973</v>
      </c>
      <c r="G32" s="86"/>
      <c r="H32" t="s">
        <v>209</v>
      </c>
      <c r="I32" s="77">
        <v>0.01</v>
      </c>
      <c r="J32" t="s">
        <v>123</v>
      </c>
      <c r="K32" t="s">
        <v>102</v>
      </c>
      <c r="L32" s="78">
        <v>0</v>
      </c>
      <c r="M32" s="78">
        <v>1E-4</v>
      </c>
      <c r="N32" s="77">
        <v>-9.9499999999999993</v>
      </c>
      <c r="O32" s="77">
        <v>5561.05</v>
      </c>
      <c r="P32" s="77">
        <v>-0.55332447500000004</v>
      </c>
      <c r="Q32" s="78">
        <v>0</v>
      </c>
      <c r="R32" s="78">
        <v>0</v>
      </c>
    </row>
    <row r="33" spans="2:23">
      <c r="B33" t="s">
        <v>2888</v>
      </c>
      <c r="C33" t="s">
        <v>2109</v>
      </c>
      <c r="D33" s="100">
        <v>483892</v>
      </c>
      <c r="E33"/>
      <c r="F33" t="s">
        <v>2973</v>
      </c>
      <c r="G33" s="86"/>
      <c r="H33" t="s">
        <v>209</v>
      </c>
      <c r="I33" s="77">
        <v>0.01</v>
      </c>
      <c r="J33" t="s">
        <v>123</v>
      </c>
      <c r="K33" t="s">
        <v>102</v>
      </c>
      <c r="L33" s="78">
        <v>0</v>
      </c>
      <c r="M33" s="78">
        <v>1E-4</v>
      </c>
      <c r="N33" s="77">
        <v>-5.64</v>
      </c>
      <c r="O33" s="77">
        <v>2775.85</v>
      </c>
      <c r="P33" s="77">
        <v>-0.15655794000000001</v>
      </c>
      <c r="Q33" s="78">
        <v>0</v>
      </c>
      <c r="R33" s="78">
        <v>0</v>
      </c>
    </row>
    <row r="34" spans="2:23">
      <c r="B34" t="s">
        <v>2888</v>
      </c>
      <c r="C34" t="s">
        <v>2109</v>
      </c>
      <c r="D34" s="100">
        <v>483896</v>
      </c>
      <c r="E34"/>
      <c r="F34" t="s">
        <v>2973</v>
      </c>
      <c r="G34" s="86"/>
      <c r="H34" t="s">
        <v>209</v>
      </c>
      <c r="I34" s="77">
        <v>0.01</v>
      </c>
      <c r="J34" t="s">
        <v>123</v>
      </c>
      <c r="K34" t="s">
        <v>102</v>
      </c>
      <c r="L34" s="78">
        <v>0</v>
      </c>
      <c r="M34" s="78">
        <v>1E-4</v>
      </c>
      <c r="N34" s="77">
        <v>-7.36</v>
      </c>
      <c r="O34" s="77">
        <v>1270.96</v>
      </c>
      <c r="P34" s="77">
        <v>-9.3542656000000002E-2</v>
      </c>
      <c r="Q34" s="78">
        <v>0</v>
      </c>
      <c r="R34" s="78">
        <v>0</v>
      </c>
    </row>
    <row r="35" spans="2:23">
      <c r="B35" t="s">
        <v>2888</v>
      </c>
      <c r="C35" t="s">
        <v>2109</v>
      </c>
      <c r="D35" s="100">
        <v>524860</v>
      </c>
      <c r="E35"/>
      <c r="F35" t="s">
        <v>2973</v>
      </c>
      <c r="G35" s="86"/>
      <c r="H35" t="s">
        <v>209</v>
      </c>
      <c r="I35" s="77">
        <v>0.01</v>
      </c>
      <c r="J35" t="s">
        <v>123</v>
      </c>
      <c r="K35" t="s">
        <v>102</v>
      </c>
      <c r="L35" s="78">
        <v>0</v>
      </c>
      <c r="M35" s="78">
        <v>1E-4</v>
      </c>
      <c r="N35" s="77">
        <v>-9.09</v>
      </c>
      <c r="O35" s="77">
        <v>1572.05</v>
      </c>
      <c r="P35" s="77">
        <v>-0.14289934500000001</v>
      </c>
      <c r="Q35" s="78">
        <v>0</v>
      </c>
      <c r="R35" s="78">
        <v>0</v>
      </c>
    </row>
    <row r="36" spans="2:23">
      <c r="B36" t="s">
        <v>2888</v>
      </c>
      <c r="C36" t="s">
        <v>2109</v>
      </c>
      <c r="D36" s="100">
        <v>562249</v>
      </c>
      <c r="E36"/>
      <c r="F36" t="s">
        <v>2973</v>
      </c>
      <c r="G36" s="86"/>
      <c r="H36" t="s">
        <v>209</v>
      </c>
      <c r="I36" s="77">
        <v>0.01</v>
      </c>
      <c r="J36" t="s">
        <v>123</v>
      </c>
      <c r="K36" t="s">
        <v>102</v>
      </c>
      <c r="L36" s="78">
        <v>0</v>
      </c>
      <c r="M36" s="78">
        <v>1E-4</v>
      </c>
      <c r="N36" s="77">
        <v>-0.8</v>
      </c>
      <c r="O36" s="77">
        <v>6357.1</v>
      </c>
      <c r="P36" s="77">
        <v>-5.0856800000000001E-2</v>
      </c>
      <c r="Q36" s="78">
        <v>0</v>
      </c>
      <c r="R36" s="78">
        <v>0</v>
      </c>
    </row>
    <row r="37" spans="2:23">
      <c r="B37" t="s">
        <v>2888</v>
      </c>
      <c r="C37" t="s">
        <v>2109</v>
      </c>
      <c r="D37" s="100">
        <v>562248</v>
      </c>
      <c r="E37"/>
      <c r="F37" t="s">
        <v>2973</v>
      </c>
      <c r="G37" s="86"/>
      <c r="H37" t="s">
        <v>209</v>
      </c>
      <c r="I37" s="77">
        <v>0.01</v>
      </c>
      <c r="J37" t="s">
        <v>123</v>
      </c>
      <c r="K37" t="s">
        <v>102</v>
      </c>
      <c r="L37" s="78">
        <v>0</v>
      </c>
      <c r="M37" s="78">
        <v>1E-4</v>
      </c>
      <c r="N37" s="77">
        <v>-0.44</v>
      </c>
      <c r="O37" s="77">
        <v>16567.48</v>
      </c>
      <c r="P37" s="77">
        <v>-7.2896911999999994E-2</v>
      </c>
      <c r="Q37" s="78">
        <v>0</v>
      </c>
      <c r="R37" s="78">
        <v>0</v>
      </c>
    </row>
    <row r="38" spans="2:23">
      <c r="B38" t="s">
        <v>2888</v>
      </c>
      <c r="C38" t="s">
        <v>2109</v>
      </c>
      <c r="D38" s="100">
        <v>483895</v>
      </c>
      <c r="E38"/>
      <c r="F38" t="s">
        <v>2973</v>
      </c>
      <c r="G38" s="86"/>
      <c r="H38" t="s">
        <v>209</v>
      </c>
      <c r="I38" s="77">
        <v>0.01</v>
      </c>
      <c r="J38" t="s">
        <v>123</v>
      </c>
      <c r="K38" t="s">
        <v>102</v>
      </c>
      <c r="L38" s="78">
        <v>0</v>
      </c>
      <c r="M38" s="78">
        <v>1E-4</v>
      </c>
      <c r="N38" s="77">
        <v>-9.8800000000000008</v>
      </c>
      <c r="O38" s="77">
        <v>618.20000000000005</v>
      </c>
      <c r="P38" s="77">
        <v>-6.1078159999999999E-2</v>
      </c>
      <c r="Q38" s="78">
        <v>0</v>
      </c>
      <c r="R38" s="78">
        <v>0</v>
      </c>
    </row>
    <row r="39" spans="2:23">
      <c r="B39" t="s">
        <v>2888</v>
      </c>
      <c r="C39" t="s">
        <v>2109</v>
      </c>
      <c r="D39" s="100">
        <v>524859</v>
      </c>
      <c r="E39"/>
      <c r="F39" t="s">
        <v>2973</v>
      </c>
      <c r="G39" s="86"/>
      <c r="H39" t="s">
        <v>209</v>
      </c>
      <c r="I39" s="77">
        <v>0.01</v>
      </c>
      <c r="J39" t="s">
        <v>123</v>
      </c>
      <c r="K39" t="s">
        <v>102</v>
      </c>
      <c r="L39" s="78">
        <v>0</v>
      </c>
      <c r="M39" s="78">
        <v>1E-4</v>
      </c>
      <c r="N39" s="77">
        <v>-10.5</v>
      </c>
      <c r="O39" s="77">
        <v>1027.0999999999999</v>
      </c>
      <c r="P39" s="77">
        <v>-0.1078455</v>
      </c>
      <c r="Q39" s="78">
        <v>0</v>
      </c>
      <c r="R39" s="78">
        <v>0</v>
      </c>
    </row>
    <row r="40" spans="2:23">
      <c r="B40" t="s">
        <v>2888</v>
      </c>
      <c r="C40" t="s">
        <v>2109</v>
      </c>
      <c r="D40" s="100">
        <v>562247</v>
      </c>
      <c r="E40"/>
      <c r="F40" t="s">
        <v>2973</v>
      </c>
      <c r="G40" s="86"/>
      <c r="H40" t="s">
        <v>209</v>
      </c>
      <c r="I40" s="77">
        <v>0.01</v>
      </c>
      <c r="J40" t="s">
        <v>123</v>
      </c>
      <c r="K40" t="s">
        <v>102</v>
      </c>
      <c r="L40" s="78">
        <v>0</v>
      </c>
      <c r="M40" s="78">
        <v>1E-4</v>
      </c>
      <c r="N40" s="77">
        <v>-0.85</v>
      </c>
      <c r="O40" s="77">
        <v>3170.36</v>
      </c>
      <c r="P40" s="77">
        <v>-2.6948059999999999E-2</v>
      </c>
      <c r="Q40" s="78">
        <v>0</v>
      </c>
      <c r="R40" s="78">
        <v>0</v>
      </c>
    </row>
    <row r="41" spans="2:23">
      <c r="B41" t="s">
        <v>2888</v>
      </c>
      <c r="C41" t="s">
        <v>2109</v>
      </c>
      <c r="D41" s="100">
        <v>435946</v>
      </c>
      <c r="E41"/>
      <c r="F41" t="s">
        <v>2973</v>
      </c>
      <c r="G41" s="86">
        <v>42551</v>
      </c>
      <c r="H41" t="s">
        <v>209</v>
      </c>
      <c r="I41" s="77">
        <v>7.48</v>
      </c>
      <c r="J41" t="s">
        <v>123</v>
      </c>
      <c r="K41" t="s">
        <v>102</v>
      </c>
      <c r="L41" s="78">
        <v>5.2200000000000003E-2</v>
      </c>
      <c r="M41" s="78">
        <v>5.2699999999999997E-2</v>
      </c>
      <c r="N41" s="77">
        <v>164096.26</v>
      </c>
      <c r="O41" s="77">
        <v>99.05</v>
      </c>
      <c r="P41" s="77">
        <v>162.53734553000001</v>
      </c>
      <c r="Q41" s="78">
        <v>8.6E-3</v>
      </c>
      <c r="R41" s="78">
        <v>1.2999999999999999E-3</v>
      </c>
      <c r="W41" s="91"/>
    </row>
    <row r="42" spans="2:23">
      <c r="B42" t="s">
        <v>2888</v>
      </c>
      <c r="C42" t="s">
        <v>2109</v>
      </c>
      <c r="D42" s="100">
        <v>448548</v>
      </c>
      <c r="E42"/>
      <c r="F42" t="s">
        <v>2973</v>
      </c>
      <c r="G42" s="86">
        <v>42643</v>
      </c>
      <c r="H42" t="s">
        <v>209</v>
      </c>
      <c r="I42" s="77">
        <v>6.81</v>
      </c>
      <c r="J42" t="s">
        <v>123</v>
      </c>
      <c r="K42" t="s">
        <v>102</v>
      </c>
      <c r="L42" s="78">
        <v>5.0200000000000002E-2</v>
      </c>
      <c r="M42" s="78">
        <v>5.0700000000000002E-2</v>
      </c>
      <c r="N42" s="77">
        <v>154672.48000000001</v>
      </c>
      <c r="O42" s="77">
        <v>100.32</v>
      </c>
      <c r="P42" s="77">
        <v>155.16743193600001</v>
      </c>
      <c r="Q42" s="78">
        <v>8.2000000000000007E-3</v>
      </c>
      <c r="R42" s="78">
        <v>1.2999999999999999E-3</v>
      </c>
      <c r="W42" s="91"/>
    </row>
    <row r="43" spans="2:23">
      <c r="B43" t="s">
        <v>2888</v>
      </c>
      <c r="C43" t="s">
        <v>2109</v>
      </c>
      <c r="D43" s="100">
        <v>435945</v>
      </c>
      <c r="E43"/>
      <c r="F43" t="s">
        <v>2973</v>
      </c>
      <c r="G43" s="86">
        <v>42551</v>
      </c>
      <c r="H43" t="s">
        <v>209</v>
      </c>
      <c r="I43" s="77">
        <v>5.47</v>
      </c>
      <c r="J43" t="s">
        <v>123</v>
      </c>
      <c r="K43" t="s">
        <v>102</v>
      </c>
      <c r="L43" s="78">
        <v>4.65E-2</v>
      </c>
      <c r="M43" s="78">
        <v>4.65E-2</v>
      </c>
      <c r="N43" s="77">
        <v>107311.41</v>
      </c>
      <c r="O43" s="77">
        <v>99.07</v>
      </c>
      <c r="P43" s="77">
        <v>106.313413887</v>
      </c>
      <c r="Q43" s="78">
        <v>5.5999999999999999E-3</v>
      </c>
      <c r="R43" s="78">
        <v>8.9999999999999998E-4</v>
      </c>
      <c r="W43" s="91"/>
    </row>
    <row r="44" spans="2:23">
      <c r="B44" t="s">
        <v>2888</v>
      </c>
      <c r="C44" t="s">
        <v>2109</v>
      </c>
      <c r="D44" s="100">
        <v>448547</v>
      </c>
      <c r="E44"/>
      <c r="F44" t="s">
        <v>2973</v>
      </c>
      <c r="G44" s="86">
        <v>42643</v>
      </c>
      <c r="H44" t="s">
        <v>209</v>
      </c>
      <c r="I44" s="77">
        <v>4.59</v>
      </c>
      <c r="J44" t="s">
        <v>123</v>
      </c>
      <c r="K44" t="s">
        <v>102</v>
      </c>
      <c r="L44" s="78">
        <v>4.6899999999999997E-2</v>
      </c>
      <c r="M44" s="78">
        <v>4.6899999999999997E-2</v>
      </c>
      <c r="N44" s="77">
        <v>119937.78</v>
      </c>
      <c r="O44" s="77">
        <v>96.82</v>
      </c>
      <c r="P44" s="77">
        <v>116.123758596</v>
      </c>
      <c r="Q44" s="78">
        <v>6.1000000000000004E-3</v>
      </c>
      <c r="R44" s="78">
        <v>1E-3</v>
      </c>
      <c r="W44" s="91"/>
    </row>
    <row r="45" spans="2:23">
      <c r="B45" t="s">
        <v>2888</v>
      </c>
      <c r="C45" t="s">
        <v>2109</v>
      </c>
      <c r="D45" s="100">
        <v>496264</v>
      </c>
      <c r="E45"/>
      <c r="F45" t="s">
        <v>2973</v>
      </c>
      <c r="G45" s="86">
        <v>43100</v>
      </c>
      <c r="H45" t="s">
        <v>209</v>
      </c>
      <c r="I45" s="77">
        <v>7.55</v>
      </c>
      <c r="J45" t="s">
        <v>123</v>
      </c>
      <c r="K45" t="s">
        <v>102</v>
      </c>
      <c r="L45" s="78">
        <v>6.2300000000000001E-2</v>
      </c>
      <c r="M45" s="78">
        <v>6.2300000000000001E-2</v>
      </c>
      <c r="N45" s="77">
        <v>68578.710000000006</v>
      </c>
      <c r="O45" s="77">
        <v>110.52</v>
      </c>
      <c r="P45" s="77">
        <v>75.793190292000006</v>
      </c>
      <c r="Q45" s="78">
        <v>4.0000000000000001E-3</v>
      </c>
      <c r="R45" s="78">
        <v>5.9999999999999995E-4</v>
      </c>
      <c r="W45" s="91"/>
    </row>
    <row r="46" spans="2:23">
      <c r="B46" t="s">
        <v>2888</v>
      </c>
      <c r="C46" t="s">
        <v>2109</v>
      </c>
      <c r="D46" s="100">
        <v>496073</v>
      </c>
      <c r="E46"/>
      <c r="F46" t="s">
        <v>2973</v>
      </c>
      <c r="G46" s="86">
        <v>43100</v>
      </c>
      <c r="H46" t="s">
        <v>209</v>
      </c>
      <c r="I46" s="77">
        <v>8.2799999999999994</v>
      </c>
      <c r="J46" t="s">
        <v>123</v>
      </c>
      <c r="K46" t="s">
        <v>102</v>
      </c>
      <c r="L46" s="78">
        <v>3.8600000000000002E-2</v>
      </c>
      <c r="M46" s="78">
        <v>3.8600000000000002E-2</v>
      </c>
      <c r="N46" s="77">
        <v>62761.54</v>
      </c>
      <c r="O46" s="77">
        <v>117.33</v>
      </c>
      <c r="P46" s="77">
        <v>73.638114881999996</v>
      </c>
      <c r="Q46" s="78">
        <v>3.8999999999999998E-3</v>
      </c>
      <c r="R46" s="78">
        <v>5.9999999999999995E-4</v>
      </c>
      <c r="W46" s="91"/>
    </row>
    <row r="47" spans="2:23">
      <c r="B47" t="s">
        <v>2888</v>
      </c>
      <c r="C47" t="s">
        <v>2109</v>
      </c>
      <c r="D47" s="100">
        <v>496075</v>
      </c>
      <c r="E47"/>
      <c r="F47" t="s">
        <v>2973</v>
      </c>
      <c r="G47" s="86">
        <v>43100</v>
      </c>
      <c r="H47" t="s">
        <v>209</v>
      </c>
      <c r="I47" s="77">
        <v>7.99</v>
      </c>
      <c r="J47" t="s">
        <v>123</v>
      </c>
      <c r="K47" t="s">
        <v>102</v>
      </c>
      <c r="L47" s="78">
        <v>4.8800000000000003E-2</v>
      </c>
      <c r="M47" s="78">
        <v>4.9299999999999997E-2</v>
      </c>
      <c r="N47" s="77">
        <v>257938.39</v>
      </c>
      <c r="O47" s="77">
        <v>101.73</v>
      </c>
      <c r="P47" s="77">
        <v>262.40072414700001</v>
      </c>
      <c r="Q47" s="78">
        <v>1.38E-2</v>
      </c>
      <c r="R47" s="78">
        <v>2.2000000000000001E-3</v>
      </c>
      <c r="W47" s="91"/>
    </row>
    <row r="48" spans="2:23">
      <c r="B48" t="s">
        <v>2888</v>
      </c>
      <c r="C48" t="s">
        <v>2109</v>
      </c>
      <c r="D48" s="100">
        <v>496072</v>
      </c>
      <c r="E48"/>
      <c r="F48" t="s">
        <v>2973</v>
      </c>
      <c r="G48" s="86">
        <v>43100</v>
      </c>
      <c r="H48" t="s">
        <v>209</v>
      </c>
      <c r="I48" s="77">
        <v>7.36</v>
      </c>
      <c r="J48" t="s">
        <v>123</v>
      </c>
      <c r="K48" t="s">
        <v>102</v>
      </c>
      <c r="L48" s="78">
        <v>1.6299999999999999E-2</v>
      </c>
      <c r="M48" s="78">
        <v>1.6299999999999999E-2</v>
      </c>
      <c r="N48" s="77">
        <v>45627.23</v>
      </c>
      <c r="O48" s="77">
        <v>121</v>
      </c>
      <c r="P48" s="77">
        <v>55.208948300000003</v>
      </c>
      <c r="Q48" s="78">
        <v>2.8999999999999998E-3</v>
      </c>
      <c r="R48" s="78">
        <v>5.0000000000000001E-4</v>
      </c>
      <c r="W48" s="91"/>
    </row>
    <row r="49" spans="2:23">
      <c r="B49" t="s">
        <v>2888</v>
      </c>
      <c r="C49" t="s">
        <v>2109</v>
      </c>
      <c r="D49" s="100">
        <v>496263</v>
      </c>
      <c r="E49"/>
      <c r="F49" t="s">
        <v>2973</v>
      </c>
      <c r="G49" s="86">
        <v>43100</v>
      </c>
      <c r="H49" t="s">
        <v>209</v>
      </c>
      <c r="I49" s="77">
        <v>6.15</v>
      </c>
      <c r="J49" t="s">
        <v>123</v>
      </c>
      <c r="K49" t="s">
        <v>102</v>
      </c>
      <c r="L49" s="78">
        <v>4.53E-2</v>
      </c>
      <c r="M49" s="78">
        <v>4.53E-2</v>
      </c>
      <c r="N49" s="77">
        <v>313942.31</v>
      </c>
      <c r="O49" s="77">
        <v>96.05</v>
      </c>
      <c r="P49" s="77">
        <v>301.54158875500002</v>
      </c>
      <c r="Q49" s="78">
        <v>1.5900000000000001E-2</v>
      </c>
      <c r="R49" s="78">
        <v>2.5000000000000001E-3</v>
      </c>
      <c r="W49" s="91"/>
    </row>
    <row r="50" spans="2:23">
      <c r="B50" t="s">
        <v>2888</v>
      </c>
      <c r="C50" t="s">
        <v>2109</v>
      </c>
      <c r="D50" s="100">
        <v>435944</v>
      </c>
      <c r="E50"/>
      <c r="F50" t="s">
        <v>2973</v>
      </c>
      <c r="G50" s="86">
        <v>42551</v>
      </c>
      <c r="H50" t="s">
        <v>209</v>
      </c>
      <c r="I50" s="77">
        <v>7.79</v>
      </c>
      <c r="J50" t="s">
        <v>123</v>
      </c>
      <c r="K50" t="s">
        <v>102</v>
      </c>
      <c r="L50" s="78">
        <v>4.1300000000000003E-2</v>
      </c>
      <c r="M50" s="78">
        <v>4.1200000000000001E-2</v>
      </c>
      <c r="N50" s="77">
        <v>65948.89</v>
      </c>
      <c r="O50" s="77">
        <v>111.47</v>
      </c>
      <c r="P50" s="77">
        <v>73.513227682999997</v>
      </c>
      <c r="Q50" s="78">
        <v>3.8999999999999998E-3</v>
      </c>
      <c r="R50" s="78">
        <v>5.9999999999999995E-4</v>
      </c>
      <c r="W50" s="91"/>
    </row>
    <row r="51" spans="2:23">
      <c r="B51" t="s">
        <v>2888</v>
      </c>
      <c r="C51" t="s">
        <v>2109</v>
      </c>
      <c r="D51" s="100">
        <v>448456</v>
      </c>
      <c r="E51"/>
      <c r="F51" t="s">
        <v>2973</v>
      </c>
      <c r="G51" s="86">
        <v>42643</v>
      </c>
      <c r="H51" t="s">
        <v>209</v>
      </c>
      <c r="I51" s="77">
        <v>7.22</v>
      </c>
      <c r="J51" t="s">
        <v>123</v>
      </c>
      <c r="K51" t="s">
        <v>102</v>
      </c>
      <c r="L51" s="78">
        <v>3.3300000000000003E-2</v>
      </c>
      <c r="M51" s="78">
        <v>3.3300000000000003E-2</v>
      </c>
      <c r="N51" s="77">
        <v>49304.98</v>
      </c>
      <c r="O51" s="77">
        <v>116.37</v>
      </c>
      <c r="P51" s="77">
        <v>57.376205226000003</v>
      </c>
      <c r="Q51" s="78">
        <v>3.0000000000000001E-3</v>
      </c>
      <c r="R51" s="78">
        <v>5.0000000000000001E-4</v>
      </c>
      <c r="W51" s="91"/>
    </row>
    <row r="52" spans="2:23">
      <c r="B52" t="s">
        <v>2888</v>
      </c>
      <c r="C52" t="s">
        <v>2109</v>
      </c>
      <c r="D52" s="100">
        <v>435943</v>
      </c>
      <c r="E52"/>
      <c r="F52" t="s">
        <v>2973</v>
      </c>
      <c r="G52" s="86">
        <v>42551</v>
      </c>
      <c r="H52" t="s">
        <v>209</v>
      </c>
      <c r="I52" s="77">
        <v>6.97</v>
      </c>
      <c r="J52" t="s">
        <v>123</v>
      </c>
      <c r="K52" t="s">
        <v>102</v>
      </c>
      <c r="L52" s="78">
        <v>2.24E-2</v>
      </c>
      <c r="M52" s="78">
        <v>2.24E-2</v>
      </c>
      <c r="N52" s="77">
        <v>44023.37</v>
      </c>
      <c r="O52" s="77">
        <v>115.72</v>
      </c>
      <c r="P52" s="77">
        <v>50.943843764</v>
      </c>
      <c r="Q52" s="78">
        <v>2.7000000000000001E-3</v>
      </c>
      <c r="R52" s="78">
        <v>4.0000000000000002E-4</v>
      </c>
      <c r="W52" s="91"/>
    </row>
    <row r="53" spans="2:23">
      <c r="B53" t="s">
        <v>2888</v>
      </c>
      <c r="C53" t="s">
        <v>2109</v>
      </c>
      <c r="D53" s="100">
        <v>448455</v>
      </c>
      <c r="E53"/>
      <c r="F53" t="s">
        <v>2973</v>
      </c>
      <c r="G53" s="86">
        <v>42643</v>
      </c>
      <c r="H53" t="s">
        <v>209</v>
      </c>
      <c r="I53" s="77">
        <v>6.02</v>
      </c>
      <c r="J53" t="s">
        <v>123</v>
      </c>
      <c r="K53" t="s">
        <v>102</v>
      </c>
      <c r="L53" s="78">
        <v>2.0400000000000001E-2</v>
      </c>
      <c r="M53" s="78">
        <v>2.0400000000000001E-2</v>
      </c>
      <c r="N53" s="77">
        <v>33245.339999999997</v>
      </c>
      <c r="O53" s="77">
        <v>116.02</v>
      </c>
      <c r="P53" s="77">
        <v>38.571243467999999</v>
      </c>
      <c r="Q53" s="78">
        <v>2E-3</v>
      </c>
      <c r="R53" s="78">
        <v>2.9999999999999997E-4</v>
      </c>
      <c r="W53" s="91"/>
    </row>
    <row r="54" spans="2:23">
      <c r="B54" t="s">
        <v>2888</v>
      </c>
      <c r="C54" t="s">
        <v>2109</v>
      </c>
      <c r="D54" s="100">
        <v>542103</v>
      </c>
      <c r="E54"/>
      <c r="F54" t="s">
        <v>2973</v>
      </c>
      <c r="G54" s="86">
        <v>43555</v>
      </c>
      <c r="H54" t="s">
        <v>209</v>
      </c>
      <c r="I54" s="77">
        <v>3.45</v>
      </c>
      <c r="J54" t="s">
        <v>123</v>
      </c>
      <c r="K54" t="s">
        <v>102</v>
      </c>
      <c r="L54" s="78">
        <v>5.6500000000000002E-2</v>
      </c>
      <c r="M54" s="78">
        <v>5.6500000000000002E-2</v>
      </c>
      <c r="N54" s="77">
        <v>13901.43</v>
      </c>
      <c r="O54" s="77">
        <v>100.77</v>
      </c>
      <c r="P54" s="77">
        <v>14.008471010999999</v>
      </c>
      <c r="Q54" s="78">
        <v>6.9999999999999999E-4</v>
      </c>
      <c r="R54" s="78">
        <v>1E-4</v>
      </c>
      <c r="W54" s="91"/>
    </row>
    <row r="55" spans="2:23">
      <c r="B55" t="s">
        <v>2888</v>
      </c>
      <c r="C55" t="s">
        <v>2109</v>
      </c>
      <c r="D55" s="100">
        <v>542104</v>
      </c>
      <c r="E55"/>
      <c r="F55" t="s">
        <v>2973</v>
      </c>
      <c r="G55" s="86">
        <v>43555</v>
      </c>
      <c r="H55" t="s">
        <v>209</v>
      </c>
      <c r="I55" s="77">
        <v>5.16</v>
      </c>
      <c r="J55" t="s">
        <v>123</v>
      </c>
      <c r="K55" t="s">
        <v>102</v>
      </c>
      <c r="L55" s="78">
        <v>4.7100000000000003E-2</v>
      </c>
      <c r="M55" s="78">
        <v>4.7800000000000002E-2</v>
      </c>
      <c r="N55" s="77">
        <v>164827.10999999999</v>
      </c>
      <c r="O55" s="77">
        <v>101.63</v>
      </c>
      <c r="P55" s="77">
        <v>167.51379189299999</v>
      </c>
      <c r="Q55" s="78">
        <v>8.8000000000000005E-3</v>
      </c>
      <c r="R55" s="78">
        <v>1.4E-3</v>
      </c>
      <c r="W55" s="91"/>
    </row>
    <row r="56" spans="2:23">
      <c r="B56" t="s">
        <v>2888</v>
      </c>
      <c r="C56" t="s">
        <v>2109</v>
      </c>
      <c r="D56" s="100">
        <v>542102</v>
      </c>
      <c r="E56"/>
      <c r="F56" t="s">
        <v>2973</v>
      </c>
      <c r="G56" s="86">
        <v>43555</v>
      </c>
      <c r="H56" t="s">
        <v>209</v>
      </c>
      <c r="I56" s="77">
        <v>5.58</v>
      </c>
      <c r="J56" t="s">
        <v>123</v>
      </c>
      <c r="K56" t="s">
        <v>102</v>
      </c>
      <c r="L56" s="78">
        <v>2.47E-2</v>
      </c>
      <c r="M56" s="78">
        <v>2.47E-2</v>
      </c>
      <c r="N56" s="77">
        <v>13415.01</v>
      </c>
      <c r="O56" s="77">
        <v>131.55000000000001</v>
      </c>
      <c r="P56" s="77">
        <v>17.647445654999999</v>
      </c>
      <c r="Q56" s="78">
        <v>8.9999999999999998E-4</v>
      </c>
      <c r="R56" s="78">
        <v>1E-4</v>
      </c>
      <c r="W56" s="91"/>
    </row>
    <row r="57" spans="2:23">
      <c r="B57" t="s">
        <v>2888</v>
      </c>
      <c r="C57" t="s">
        <v>2109</v>
      </c>
      <c r="D57" s="100">
        <v>542101</v>
      </c>
      <c r="E57"/>
      <c r="F57" t="s">
        <v>2973</v>
      </c>
      <c r="G57" s="86">
        <v>43555</v>
      </c>
      <c r="H57" t="s">
        <v>209</v>
      </c>
      <c r="I57" s="77">
        <v>5.03</v>
      </c>
      <c r="J57" t="s">
        <v>123</v>
      </c>
      <c r="K57" t="s">
        <v>102</v>
      </c>
      <c r="L57" s="78">
        <v>5.7299999999999997E-2</v>
      </c>
      <c r="M57" s="78">
        <v>5.7299999999999997E-2</v>
      </c>
      <c r="N57" s="77">
        <v>32095.16</v>
      </c>
      <c r="O57" s="77">
        <v>121.16</v>
      </c>
      <c r="P57" s="77">
        <v>38.886495856000003</v>
      </c>
      <c r="Q57" s="78">
        <v>2E-3</v>
      </c>
      <c r="R57" s="78">
        <v>2.9999999999999997E-4</v>
      </c>
      <c r="W57" s="91"/>
    </row>
    <row r="58" spans="2:23">
      <c r="B58" t="s">
        <v>2888</v>
      </c>
      <c r="C58" t="s">
        <v>2109</v>
      </c>
      <c r="D58" s="100">
        <v>542100</v>
      </c>
      <c r="E58"/>
      <c r="F58" t="s">
        <v>2973</v>
      </c>
      <c r="G58" s="86">
        <v>43555</v>
      </c>
      <c r="H58" t="s">
        <v>209</v>
      </c>
      <c r="I58" s="77">
        <v>5.87</v>
      </c>
      <c r="J58" t="s">
        <v>123</v>
      </c>
      <c r="K58" t="s">
        <v>102</v>
      </c>
      <c r="L58" s="78">
        <v>3.0800000000000001E-2</v>
      </c>
      <c r="M58" s="78">
        <v>3.0800000000000001E-2</v>
      </c>
      <c r="N58" s="77">
        <v>49223.199999999997</v>
      </c>
      <c r="O58" s="77">
        <v>116.4</v>
      </c>
      <c r="P58" s="77">
        <v>57.295804799999999</v>
      </c>
      <c r="Q58" s="78">
        <v>3.0000000000000001E-3</v>
      </c>
      <c r="R58" s="78">
        <v>5.0000000000000001E-4</v>
      </c>
      <c r="W58" s="91"/>
    </row>
    <row r="59" spans="2:23">
      <c r="B59" t="s">
        <v>2888</v>
      </c>
      <c r="C59" t="s">
        <v>2109</v>
      </c>
      <c r="D59" s="100">
        <v>542099</v>
      </c>
      <c r="E59"/>
      <c r="F59" t="s">
        <v>2973</v>
      </c>
      <c r="G59" s="86">
        <v>43555</v>
      </c>
      <c r="H59" t="s">
        <v>209</v>
      </c>
      <c r="I59" s="77">
        <v>4.05</v>
      </c>
      <c r="J59" t="s">
        <v>123</v>
      </c>
      <c r="K59" t="s">
        <v>102</v>
      </c>
      <c r="L59" s="78">
        <v>2.52E-2</v>
      </c>
      <c r="M59" s="78">
        <v>2.53E-2</v>
      </c>
      <c r="N59" s="77">
        <v>24481.42</v>
      </c>
      <c r="O59" s="77">
        <v>123.33</v>
      </c>
      <c r="P59" s="77">
        <v>30.192935286000001</v>
      </c>
      <c r="Q59" s="78">
        <v>1.6000000000000001E-3</v>
      </c>
      <c r="R59" s="78">
        <v>2.9999999999999997E-4</v>
      </c>
      <c r="W59" s="91"/>
    </row>
    <row r="60" spans="2:23">
      <c r="B60" s="79" t="s">
        <v>2110</v>
      </c>
      <c r="I60" s="81">
        <v>0</v>
      </c>
      <c r="M60" s="80">
        <v>0</v>
      </c>
      <c r="N60" s="81">
        <v>0</v>
      </c>
      <c r="P60" s="81">
        <v>0</v>
      </c>
      <c r="Q60" s="80">
        <v>0</v>
      </c>
      <c r="R60" s="80">
        <v>0</v>
      </c>
    </row>
    <row r="61" spans="2:23">
      <c r="B61" t="s">
        <v>208</v>
      </c>
      <c r="D61" s="100">
        <v>0</v>
      </c>
      <c r="F61" t="s">
        <v>208</v>
      </c>
      <c r="I61" s="77">
        <v>0</v>
      </c>
      <c r="J61" t="s">
        <v>208</v>
      </c>
      <c r="K61" t="s">
        <v>208</v>
      </c>
      <c r="L61" s="78">
        <v>0</v>
      </c>
      <c r="M61" s="78">
        <v>0</v>
      </c>
      <c r="N61" s="77">
        <v>0</v>
      </c>
      <c r="O61" s="77">
        <v>0</v>
      </c>
      <c r="P61" s="77">
        <v>0</v>
      </c>
      <c r="Q61" s="78">
        <v>0</v>
      </c>
      <c r="R61" s="78">
        <v>0</v>
      </c>
    </row>
    <row r="62" spans="2:23">
      <c r="B62" s="79" t="s">
        <v>2111</v>
      </c>
      <c r="I62" s="81">
        <v>4.6399999999999997</v>
      </c>
      <c r="M62" s="80">
        <v>5.67E-2</v>
      </c>
      <c r="N62" s="81">
        <v>8922575.0399999991</v>
      </c>
      <c r="P62" s="81">
        <v>9887.6538866254105</v>
      </c>
      <c r="Q62" s="80">
        <v>0.52029999999999998</v>
      </c>
      <c r="R62" s="80">
        <v>8.2100000000000006E-2</v>
      </c>
    </row>
    <row r="63" spans="2:23">
      <c r="B63" t="s">
        <v>2890</v>
      </c>
      <c r="C63" t="s">
        <v>2112</v>
      </c>
      <c r="D63" s="100">
        <v>4563</v>
      </c>
      <c r="E63"/>
      <c r="F63" t="s">
        <v>355</v>
      </c>
      <c r="G63" s="86">
        <v>42368</v>
      </c>
      <c r="H63" t="s">
        <v>206</v>
      </c>
      <c r="I63" s="77">
        <v>6.96</v>
      </c>
      <c r="J63" t="s">
        <v>127</v>
      </c>
      <c r="K63" t="s">
        <v>102</v>
      </c>
      <c r="L63" s="78">
        <v>3.1699999999999999E-2</v>
      </c>
      <c r="M63" s="78">
        <v>2.52E-2</v>
      </c>
      <c r="N63" s="77">
        <v>10881.27</v>
      </c>
      <c r="O63" s="77">
        <v>117.59</v>
      </c>
      <c r="P63" s="77">
        <v>12.795285393</v>
      </c>
      <c r="Q63" s="78">
        <v>6.9999999999999999E-4</v>
      </c>
      <c r="R63" s="78">
        <v>1E-4</v>
      </c>
      <c r="W63" s="91"/>
    </row>
    <row r="64" spans="2:23">
      <c r="B64" t="s">
        <v>2890</v>
      </c>
      <c r="C64" t="s">
        <v>2112</v>
      </c>
      <c r="D64" s="100">
        <v>4693</v>
      </c>
      <c r="E64"/>
      <c r="F64" t="s">
        <v>355</v>
      </c>
      <c r="G64" s="86">
        <v>42388</v>
      </c>
      <c r="H64" t="s">
        <v>206</v>
      </c>
      <c r="I64" s="77">
        <v>6.95</v>
      </c>
      <c r="J64" t="s">
        <v>127</v>
      </c>
      <c r="K64" t="s">
        <v>102</v>
      </c>
      <c r="L64" s="78">
        <v>3.1699999999999999E-2</v>
      </c>
      <c r="M64" s="78">
        <v>2.5399999999999999E-2</v>
      </c>
      <c r="N64" s="77">
        <v>15233.78</v>
      </c>
      <c r="O64" s="77">
        <v>117.74</v>
      </c>
      <c r="P64" s="77">
        <v>17.936252572000001</v>
      </c>
      <c r="Q64" s="78">
        <v>8.9999999999999998E-4</v>
      </c>
      <c r="R64" s="78">
        <v>1E-4</v>
      </c>
      <c r="W64" s="91"/>
    </row>
    <row r="65" spans="2:23">
      <c r="B65" t="s">
        <v>2890</v>
      </c>
      <c r="C65" t="s">
        <v>2112</v>
      </c>
      <c r="D65" s="100">
        <v>425769</v>
      </c>
      <c r="E65"/>
      <c r="F65" t="s">
        <v>355</v>
      </c>
      <c r="G65" s="86">
        <v>42509</v>
      </c>
      <c r="H65" t="s">
        <v>206</v>
      </c>
      <c r="I65" s="77">
        <v>7.01</v>
      </c>
      <c r="J65" t="s">
        <v>127</v>
      </c>
      <c r="K65" t="s">
        <v>102</v>
      </c>
      <c r="L65" s="78">
        <v>2.7400000000000001E-2</v>
      </c>
      <c r="M65" s="78">
        <v>2.7E-2</v>
      </c>
      <c r="N65" s="77">
        <v>15233.78</v>
      </c>
      <c r="O65" s="77">
        <v>113.6</v>
      </c>
      <c r="P65" s="77">
        <v>17.30557408</v>
      </c>
      <c r="Q65" s="78">
        <v>8.9999999999999998E-4</v>
      </c>
      <c r="R65" s="78">
        <v>1E-4</v>
      </c>
      <c r="W65" s="91"/>
    </row>
    <row r="66" spans="2:23">
      <c r="B66" t="s">
        <v>2890</v>
      </c>
      <c r="C66" t="s">
        <v>2112</v>
      </c>
      <c r="D66" s="100">
        <v>455714</v>
      </c>
      <c r="E66"/>
      <c r="F66" t="s">
        <v>355</v>
      </c>
      <c r="G66" s="86">
        <v>42723</v>
      </c>
      <c r="H66" t="s">
        <v>206</v>
      </c>
      <c r="I66" s="77">
        <v>6.93</v>
      </c>
      <c r="J66" t="s">
        <v>127</v>
      </c>
      <c r="K66" t="s">
        <v>102</v>
      </c>
      <c r="L66" s="78">
        <v>3.15E-2</v>
      </c>
      <c r="M66" s="78">
        <v>2.8299999999999999E-2</v>
      </c>
      <c r="N66" s="77">
        <v>2176.25</v>
      </c>
      <c r="O66" s="77">
        <v>115.4</v>
      </c>
      <c r="P66" s="77">
        <v>2.5113924999999999</v>
      </c>
      <c r="Q66" s="78">
        <v>1E-4</v>
      </c>
      <c r="R66" s="78">
        <v>0</v>
      </c>
      <c r="W66" s="91"/>
    </row>
    <row r="67" spans="2:23">
      <c r="B67" t="s">
        <v>2890</v>
      </c>
      <c r="C67" t="s">
        <v>2112</v>
      </c>
      <c r="D67" s="100">
        <v>474664</v>
      </c>
      <c r="E67"/>
      <c r="F67" t="s">
        <v>355</v>
      </c>
      <c r="G67" s="86">
        <v>42918</v>
      </c>
      <c r="H67" t="s">
        <v>206</v>
      </c>
      <c r="I67" s="77">
        <v>6.89</v>
      </c>
      <c r="J67" t="s">
        <v>127</v>
      </c>
      <c r="K67" t="s">
        <v>102</v>
      </c>
      <c r="L67" s="78">
        <v>3.1899999999999998E-2</v>
      </c>
      <c r="M67" s="78">
        <v>3.1E-2</v>
      </c>
      <c r="N67" s="77">
        <v>10881.27</v>
      </c>
      <c r="O67" s="77">
        <v>112.82</v>
      </c>
      <c r="P67" s="77">
        <v>12.276248814000001</v>
      </c>
      <c r="Q67" s="78">
        <v>5.9999999999999995E-4</v>
      </c>
      <c r="R67" s="78">
        <v>1E-4</v>
      </c>
      <c r="W67" s="91"/>
    </row>
    <row r="68" spans="2:23">
      <c r="B68" t="s">
        <v>2890</v>
      </c>
      <c r="C68" t="s">
        <v>2112</v>
      </c>
      <c r="D68" s="100">
        <v>7520</v>
      </c>
      <c r="E68"/>
      <c r="F68" t="s">
        <v>355</v>
      </c>
      <c r="G68" s="86">
        <v>43915</v>
      </c>
      <c r="H68" t="s">
        <v>206</v>
      </c>
      <c r="I68" s="77">
        <v>6.92</v>
      </c>
      <c r="J68" t="s">
        <v>127</v>
      </c>
      <c r="K68" t="s">
        <v>102</v>
      </c>
      <c r="L68" s="78">
        <v>2.6599999999999999E-2</v>
      </c>
      <c r="M68" s="78">
        <v>3.6700000000000003E-2</v>
      </c>
      <c r="N68" s="77">
        <v>22907.94</v>
      </c>
      <c r="O68" s="77">
        <v>104.02</v>
      </c>
      <c r="P68" s="77">
        <v>23.828839188</v>
      </c>
      <c r="Q68" s="78">
        <v>1.2999999999999999E-3</v>
      </c>
      <c r="R68" s="78">
        <v>2.0000000000000001E-4</v>
      </c>
      <c r="W68" s="91"/>
    </row>
    <row r="69" spans="2:23">
      <c r="B69" t="s">
        <v>2890</v>
      </c>
      <c r="C69" t="s">
        <v>2112</v>
      </c>
      <c r="D69" s="100">
        <v>8115</v>
      </c>
      <c r="E69"/>
      <c r="F69" t="s">
        <v>355</v>
      </c>
      <c r="G69" s="86">
        <v>44168</v>
      </c>
      <c r="H69" t="s">
        <v>206</v>
      </c>
      <c r="I69" s="77">
        <v>7.05</v>
      </c>
      <c r="J69" t="s">
        <v>127</v>
      </c>
      <c r="K69" t="s">
        <v>102</v>
      </c>
      <c r="L69" s="78">
        <v>1.89E-2</v>
      </c>
      <c r="M69" s="78">
        <v>3.9100000000000003E-2</v>
      </c>
      <c r="N69" s="77">
        <v>23201.01</v>
      </c>
      <c r="O69" s="77">
        <v>96.63</v>
      </c>
      <c r="P69" s="77">
        <v>22.419135962999999</v>
      </c>
      <c r="Q69" s="78">
        <v>1.1999999999999999E-3</v>
      </c>
      <c r="R69" s="78">
        <v>2.0000000000000001E-4</v>
      </c>
      <c r="W69" s="91"/>
    </row>
    <row r="70" spans="2:23">
      <c r="B70" t="s">
        <v>2890</v>
      </c>
      <c r="C70" t="s">
        <v>2112</v>
      </c>
      <c r="D70" s="100">
        <v>8349</v>
      </c>
      <c r="E70"/>
      <c r="F70" t="s">
        <v>355</v>
      </c>
      <c r="G70" s="86">
        <v>44277</v>
      </c>
      <c r="H70" t="s">
        <v>206</v>
      </c>
      <c r="I70" s="77">
        <v>6.97</v>
      </c>
      <c r="J70" t="s">
        <v>127</v>
      </c>
      <c r="K70" t="s">
        <v>102</v>
      </c>
      <c r="L70" s="78">
        <v>1.9E-2</v>
      </c>
      <c r="M70" s="78">
        <v>4.6100000000000002E-2</v>
      </c>
      <c r="N70" s="77">
        <v>35281.08</v>
      </c>
      <c r="O70" s="77">
        <v>92.35</v>
      </c>
      <c r="P70" s="77">
        <v>32.582077380000001</v>
      </c>
      <c r="Q70" s="78">
        <v>1.6999999999999999E-3</v>
      </c>
      <c r="R70" s="78">
        <v>2.9999999999999997E-4</v>
      </c>
      <c r="W70" s="91"/>
    </row>
    <row r="71" spans="2:23">
      <c r="B71" t="s">
        <v>2889</v>
      </c>
      <c r="C71" t="s">
        <v>2112</v>
      </c>
      <c r="D71" s="100">
        <v>90150400</v>
      </c>
      <c r="E71"/>
      <c r="F71" t="s">
        <v>329</v>
      </c>
      <c r="G71" s="86">
        <v>42186</v>
      </c>
      <c r="H71" t="s">
        <v>149</v>
      </c>
      <c r="I71" s="77">
        <v>1.93</v>
      </c>
      <c r="J71" t="s">
        <v>127</v>
      </c>
      <c r="K71" t="s">
        <v>106</v>
      </c>
      <c r="L71" s="78">
        <v>9.8500000000000004E-2</v>
      </c>
      <c r="M71" s="78">
        <v>6.2E-2</v>
      </c>
      <c r="N71" s="77">
        <v>2312.09</v>
      </c>
      <c r="O71" s="77">
        <v>109.63</v>
      </c>
      <c r="P71" s="77">
        <v>9.7562306836830004</v>
      </c>
      <c r="Q71" s="78">
        <v>5.0000000000000001E-4</v>
      </c>
      <c r="R71" s="78">
        <v>1E-4</v>
      </c>
      <c r="W71" s="91"/>
    </row>
    <row r="72" spans="2:23">
      <c r="B72" t="s">
        <v>2895</v>
      </c>
      <c r="C72" t="s">
        <v>2109</v>
      </c>
      <c r="D72" s="100">
        <v>371197</v>
      </c>
      <c r="E72"/>
      <c r="F72" t="s">
        <v>371</v>
      </c>
      <c r="G72" s="86">
        <v>42052</v>
      </c>
      <c r="H72" t="s">
        <v>149</v>
      </c>
      <c r="I72" s="77">
        <v>3.87</v>
      </c>
      <c r="J72" t="s">
        <v>668</v>
      </c>
      <c r="K72" t="s">
        <v>102</v>
      </c>
      <c r="L72" s="78">
        <v>2.98E-2</v>
      </c>
      <c r="M72" s="78">
        <v>2.3300000000000001E-2</v>
      </c>
      <c r="N72" s="77">
        <v>34605.51</v>
      </c>
      <c r="O72" s="77">
        <v>116.84</v>
      </c>
      <c r="P72" s="77">
        <v>40.433077883999999</v>
      </c>
      <c r="Q72" s="78">
        <v>2.0999999999999999E-3</v>
      </c>
      <c r="R72" s="78">
        <v>2.9999999999999997E-4</v>
      </c>
      <c r="W72" s="91"/>
    </row>
    <row r="73" spans="2:23">
      <c r="B73" t="s">
        <v>2893</v>
      </c>
      <c r="C73" t="s">
        <v>2112</v>
      </c>
      <c r="D73" s="100">
        <v>379497</v>
      </c>
      <c r="E73"/>
      <c r="F73" t="s">
        <v>371</v>
      </c>
      <c r="G73" s="86">
        <v>42122</v>
      </c>
      <c r="H73" t="s">
        <v>149</v>
      </c>
      <c r="I73" s="77">
        <v>4.21</v>
      </c>
      <c r="J73" t="s">
        <v>328</v>
      </c>
      <c r="K73" t="s">
        <v>102</v>
      </c>
      <c r="L73" s="78">
        <v>2.98E-2</v>
      </c>
      <c r="M73" s="78">
        <v>2.81E-2</v>
      </c>
      <c r="N73" s="77">
        <v>212977.3</v>
      </c>
      <c r="O73" s="77">
        <v>113.72</v>
      </c>
      <c r="P73" s="77">
        <v>242.19778556</v>
      </c>
      <c r="Q73" s="78">
        <v>1.2699999999999999E-2</v>
      </c>
      <c r="R73" s="78">
        <v>2E-3</v>
      </c>
      <c r="W73" s="91"/>
    </row>
    <row r="74" spans="2:23">
      <c r="B74" t="s">
        <v>2894</v>
      </c>
      <c r="C74" t="s">
        <v>2109</v>
      </c>
      <c r="D74" s="100">
        <v>372051</v>
      </c>
      <c r="E74"/>
      <c r="F74" t="s">
        <v>371</v>
      </c>
      <c r="G74" s="86">
        <v>42054</v>
      </c>
      <c r="H74" t="s">
        <v>149</v>
      </c>
      <c r="I74" s="77">
        <v>3.87</v>
      </c>
      <c r="J74" t="s">
        <v>668</v>
      </c>
      <c r="K74" t="s">
        <v>102</v>
      </c>
      <c r="L74" s="78">
        <v>2.98E-2</v>
      </c>
      <c r="M74" s="78">
        <v>3.2399999999999998E-2</v>
      </c>
      <c r="N74" s="77">
        <v>710.66</v>
      </c>
      <c r="O74" s="77">
        <v>112.94</v>
      </c>
      <c r="P74" s="77">
        <v>0.80261940399999998</v>
      </c>
      <c r="Q74" s="78">
        <v>0</v>
      </c>
      <c r="R74" s="78">
        <v>0</v>
      </c>
      <c r="W74" s="91"/>
    </row>
    <row r="75" spans="2:23">
      <c r="B75" t="s">
        <v>2894</v>
      </c>
      <c r="C75" t="s">
        <v>2109</v>
      </c>
      <c r="D75" s="100">
        <v>371707</v>
      </c>
      <c r="E75"/>
      <c r="F75" t="s">
        <v>371</v>
      </c>
      <c r="G75" s="86">
        <v>42052</v>
      </c>
      <c r="H75" t="s">
        <v>149</v>
      </c>
      <c r="I75" s="77">
        <v>3.87</v>
      </c>
      <c r="J75" t="s">
        <v>668</v>
      </c>
      <c r="K75" t="s">
        <v>102</v>
      </c>
      <c r="L75" s="78">
        <v>2.98E-2</v>
      </c>
      <c r="M75" s="78">
        <v>3.2399999999999998E-2</v>
      </c>
      <c r="N75" s="77">
        <v>25128.93</v>
      </c>
      <c r="O75" s="77">
        <v>112.94</v>
      </c>
      <c r="P75" s="77">
        <v>28.380613541999999</v>
      </c>
      <c r="Q75" s="78">
        <v>1.5E-3</v>
      </c>
      <c r="R75" s="78">
        <v>2.0000000000000001E-4</v>
      </c>
      <c r="W75" s="91"/>
    </row>
    <row r="76" spans="2:23">
      <c r="B76" t="s">
        <v>2892</v>
      </c>
      <c r="C76" t="s">
        <v>2112</v>
      </c>
      <c r="D76" s="100">
        <v>29991703</v>
      </c>
      <c r="E76"/>
      <c r="F76" t="s">
        <v>2113</v>
      </c>
      <c r="G76" s="86">
        <v>44227</v>
      </c>
      <c r="H76" t="s">
        <v>993</v>
      </c>
      <c r="I76" s="77">
        <v>3.07</v>
      </c>
      <c r="J76" t="s">
        <v>348</v>
      </c>
      <c r="K76" t="s">
        <v>102</v>
      </c>
      <c r="L76" s="78">
        <v>4.4999999999999998E-2</v>
      </c>
      <c r="M76" s="78">
        <v>2.06E-2</v>
      </c>
      <c r="N76" s="77">
        <v>78727.12</v>
      </c>
      <c r="O76" s="77">
        <v>124.79</v>
      </c>
      <c r="P76" s="77">
        <v>98.243573048000002</v>
      </c>
      <c r="Q76" s="78">
        <v>5.1999999999999998E-3</v>
      </c>
      <c r="R76" s="78">
        <v>8.0000000000000004E-4</v>
      </c>
    </row>
    <row r="77" spans="2:23">
      <c r="B77" t="s">
        <v>2891</v>
      </c>
      <c r="C77" t="s">
        <v>2112</v>
      </c>
      <c r="D77" s="100">
        <v>66241</v>
      </c>
      <c r="E77"/>
      <c r="F77" t="s">
        <v>2113</v>
      </c>
      <c r="G77" s="86">
        <v>41534</v>
      </c>
      <c r="H77" t="s">
        <v>993</v>
      </c>
      <c r="I77" s="77">
        <v>5.39</v>
      </c>
      <c r="J77" t="s">
        <v>112</v>
      </c>
      <c r="K77" t="s">
        <v>102</v>
      </c>
      <c r="L77" s="78">
        <v>3.9800000000000002E-2</v>
      </c>
      <c r="M77" s="78">
        <v>3.5099999999999999E-2</v>
      </c>
      <c r="N77" s="77">
        <v>232538.58</v>
      </c>
      <c r="O77" s="77">
        <v>115.17</v>
      </c>
      <c r="P77" s="77">
        <v>267.814682586</v>
      </c>
      <c r="Q77" s="78">
        <v>1.41E-2</v>
      </c>
      <c r="R77" s="78">
        <v>2.2000000000000001E-3</v>
      </c>
      <c r="W77" s="91"/>
    </row>
    <row r="78" spans="2:23">
      <c r="B78" t="s">
        <v>2896</v>
      </c>
      <c r="C78" t="s">
        <v>2112</v>
      </c>
      <c r="D78" s="100">
        <v>8370</v>
      </c>
      <c r="E78"/>
      <c r="F78" t="s">
        <v>468</v>
      </c>
      <c r="G78" s="86">
        <v>44294</v>
      </c>
      <c r="H78" t="s">
        <v>206</v>
      </c>
      <c r="I78" s="77">
        <v>7.89</v>
      </c>
      <c r="J78" t="s">
        <v>328</v>
      </c>
      <c r="K78" t="s">
        <v>102</v>
      </c>
      <c r="L78" s="78">
        <v>2.3199999999999998E-2</v>
      </c>
      <c r="M78" s="78">
        <v>4.3200000000000002E-2</v>
      </c>
      <c r="N78" s="77">
        <v>14179.79</v>
      </c>
      <c r="O78" s="77">
        <v>94.58</v>
      </c>
      <c r="P78" s="77">
        <v>13.411245382000001</v>
      </c>
      <c r="Q78" s="78">
        <v>6.9999999999999999E-4</v>
      </c>
      <c r="R78" s="78">
        <v>1E-4</v>
      </c>
      <c r="W78" s="91"/>
    </row>
    <row r="79" spans="2:23">
      <c r="B79" t="s">
        <v>2896</v>
      </c>
      <c r="C79" t="s">
        <v>2112</v>
      </c>
      <c r="D79" s="100">
        <v>513783</v>
      </c>
      <c r="E79"/>
      <c r="F79" t="s">
        <v>468</v>
      </c>
      <c r="G79" s="86">
        <v>43222</v>
      </c>
      <c r="H79" t="s">
        <v>206</v>
      </c>
      <c r="I79" s="77">
        <v>7.88</v>
      </c>
      <c r="J79" t="s">
        <v>328</v>
      </c>
      <c r="K79" t="s">
        <v>102</v>
      </c>
      <c r="L79" s="78">
        <v>3.2199999999999999E-2</v>
      </c>
      <c r="M79" s="78">
        <v>3.5700000000000003E-2</v>
      </c>
      <c r="N79" s="77">
        <v>32253.75</v>
      </c>
      <c r="O79" s="77">
        <v>109.65</v>
      </c>
      <c r="P79" s="77">
        <v>35.366236874999998</v>
      </c>
      <c r="Q79" s="78">
        <v>1.9E-3</v>
      </c>
      <c r="R79" s="78">
        <v>2.9999999999999997E-4</v>
      </c>
      <c r="W79" s="91"/>
    </row>
    <row r="80" spans="2:23">
      <c r="B80" t="s">
        <v>2896</v>
      </c>
      <c r="C80" t="s">
        <v>2112</v>
      </c>
      <c r="D80" s="100">
        <v>519337</v>
      </c>
      <c r="E80"/>
      <c r="F80" t="s">
        <v>468</v>
      </c>
      <c r="G80" s="86">
        <v>43276</v>
      </c>
      <c r="H80" t="s">
        <v>206</v>
      </c>
      <c r="I80" s="77">
        <v>7.87</v>
      </c>
      <c r="J80" t="s">
        <v>328</v>
      </c>
      <c r="K80" t="s">
        <v>102</v>
      </c>
      <c r="L80" s="78">
        <v>3.2599999999999997E-2</v>
      </c>
      <c r="M80" s="78">
        <v>3.56E-2</v>
      </c>
      <c r="N80" s="77">
        <v>6749.53</v>
      </c>
      <c r="O80" s="77">
        <v>109.08</v>
      </c>
      <c r="P80" s="77">
        <v>7.3623873240000002</v>
      </c>
      <c r="Q80" s="78">
        <v>4.0000000000000002E-4</v>
      </c>
      <c r="R80" s="78">
        <v>1E-4</v>
      </c>
      <c r="W80" s="91"/>
    </row>
    <row r="81" spans="2:23">
      <c r="B81" t="s">
        <v>2896</v>
      </c>
      <c r="C81" t="s">
        <v>2112</v>
      </c>
      <c r="D81" s="100">
        <v>530503</v>
      </c>
      <c r="E81"/>
      <c r="F81" t="s">
        <v>468</v>
      </c>
      <c r="G81" s="86">
        <v>43431</v>
      </c>
      <c r="H81" t="s">
        <v>206</v>
      </c>
      <c r="I81" s="77">
        <v>7.81</v>
      </c>
      <c r="J81" t="s">
        <v>328</v>
      </c>
      <c r="K81" t="s">
        <v>102</v>
      </c>
      <c r="L81" s="78">
        <v>3.6600000000000001E-2</v>
      </c>
      <c r="M81" s="78">
        <v>3.4799999999999998E-2</v>
      </c>
      <c r="N81" s="77">
        <v>6774.39</v>
      </c>
      <c r="O81" s="77">
        <v>112.6</v>
      </c>
      <c r="P81" s="77">
        <v>7.6279631400000003</v>
      </c>
      <c r="Q81" s="78">
        <v>4.0000000000000002E-4</v>
      </c>
      <c r="R81" s="78">
        <v>1E-4</v>
      </c>
      <c r="W81" s="91"/>
    </row>
    <row r="82" spans="2:23">
      <c r="B82" t="s">
        <v>2896</v>
      </c>
      <c r="C82" t="s">
        <v>2112</v>
      </c>
      <c r="D82" s="100">
        <v>70231</v>
      </c>
      <c r="E82"/>
      <c r="F82" t="s">
        <v>468</v>
      </c>
      <c r="G82" s="86">
        <v>43647</v>
      </c>
      <c r="H82" t="s">
        <v>206</v>
      </c>
      <c r="I82" s="77">
        <v>7.94</v>
      </c>
      <c r="J82" t="s">
        <v>328</v>
      </c>
      <c r="K82" t="s">
        <v>102</v>
      </c>
      <c r="L82" s="78">
        <v>2.9000000000000001E-2</v>
      </c>
      <c r="M82" s="78">
        <v>3.4700000000000002E-2</v>
      </c>
      <c r="N82" s="77">
        <v>11903.37</v>
      </c>
      <c r="O82" s="77">
        <v>104.4</v>
      </c>
      <c r="P82" s="77">
        <v>12.42711828</v>
      </c>
      <c r="Q82" s="78">
        <v>6.9999999999999999E-4</v>
      </c>
      <c r="R82" s="78">
        <v>1E-4</v>
      </c>
      <c r="W82" s="91"/>
    </row>
    <row r="83" spans="2:23">
      <c r="B83" t="s">
        <v>2896</v>
      </c>
      <c r="C83" t="s">
        <v>2112</v>
      </c>
      <c r="D83" s="100">
        <v>7569</v>
      </c>
      <c r="E83"/>
      <c r="F83" t="s">
        <v>468</v>
      </c>
      <c r="G83" s="86">
        <v>43922</v>
      </c>
      <c r="H83" t="s">
        <v>206</v>
      </c>
      <c r="I83" s="77">
        <v>8.02</v>
      </c>
      <c r="J83" t="s">
        <v>328</v>
      </c>
      <c r="K83" t="s">
        <v>102</v>
      </c>
      <c r="L83" s="78">
        <v>2.7699999999999999E-2</v>
      </c>
      <c r="M83" s="78">
        <v>3.2300000000000002E-2</v>
      </c>
      <c r="N83" s="77">
        <v>7760.24</v>
      </c>
      <c r="O83" s="77">
        <v>106.72</v>
      </c>
      <c r="P83" s="77">
        <v>8.2817281279999992</v>
      </c>
      <c r="Q83" s="78">
        <v>4.0000000000000002E-4</v>
      </c>
      <c r="R83" s="78">
        <v>1E-4</v>
      </c>
      <c r="W83" s="91"/>
    </row>
    <row r="84" spans="2:23">
      <c r="B84" t="s">
        <v>2896</v>
      </c>
      <c r="C84" t="s">
        <v>2112</v>
      </c>
      <c r="D84" s="100">
        <v>7703</v>
      </c>
      <c r="E84"/>
      <c r="F84" t="s">
        <v>468</v>
      </c>
      <c r="G84" s="86">
        <v>43978</v>
      </c>
      <c r="H84" t="s">
        <v>206</v>
      </c>
      <c r="I84" s="77">
        <v>8.0399999999999991</v>
      </c>
      <c r="J84" t="s">
        <v>328</v>
      </c>
      <c r="K84" t="s">
        <v>102</v>
      </c>
      <c r="L84" s="78">
        <v>2.3E-2</v>
      </c>
      <c r="M84" s="78">
        <v>3.6400000000000002E-2</v>
      </c>
      <c r="N84" s="77">
        <v>3255.38</v>
      </c>
      <c r="O84" s="77">
        <v>99.37</v>
      </c>
      <c r="P84" s="77">
        <v>3.2348711059999999</v>
      </c>
      <c r="Q84" s="78">
        <v>2.0000000000000001E-4</v>
      </c>
      <c r="R84" s="78">
        <v>0</v>
      </c>
      <c r="W84" s="91"/>
    </row>
    <row r="85" spans="2:23">
      <c r="B85" t="s">
        <v>2896</v>
      </c>
      <c r="C85" t="s">
        <v>2112</v>
      </c>
      <c r="D85" s="100">
        <v>7783</v>
      </c>
      <c r="E85"/>
      <c r="F85" t="s">
        <v>468</v>
      </c>
      <c r="G85" s="86">
        <v>44010</v>
      </c>
      <c r="H85" t="s">
        <v>206</v>
      </c>
      <c r="I85" s="77">
        <v>8.11</v>
      </c>
      <c r="J85" t="s">
        <v>328</v>
      </c>
      <c r="K85" t="s">
        <v>102</v>
      </c>
      <c r="L85" s="78">
        <v>2.1999999999999999E-2</v>
      </c>
      <c r="M85" s="78">
        <v>3.4000000000000002E-2</v>
      </c>
      <c r="N85" s="77">
        <v>5104.41</v>
      </c>
      <c r="O85" s="77">
        <v>100.7</v>
      </c>
      <c r="P85" s="77">
        <v>5.1401408699999998</v>
      </c>
      <c r="Q85" s="78">
        <v>2.9999999999999997E-4</v>
      </c>
      <c r="R85" s="78">
        <v>0</v>
      </c>
      <c r="W85" s="91"/>
    </row>
    <row r="86" spans="2:23">
      <c r="B86" t="s">
        <v>2896</v>
      </c>
      <c r="C86" t="s">
        <v>2112</v>
      </c>
      <c r="D86" s="100">
        <v>8036</v>
      </c>
      <c r="E86"/>
      <c r="F86" t="s">
        <v>468</v>
      </c>
      <c r="G86" s="86">
        <v>44133</v>
      </c>
      <c r="H86" t="s">
        <v>206</v>
      </c>
      <c r="I86" s="77">
        <v>8.01</v>
      </c>
      <c r="J86" t="s">
        <v>328</v>
      </c>
      <c r="K86" t="s">
        <v>102</v>
      </c>
      <c r="L86" s="78">
        <v>2.3800000000000002E-2</v>
      </c>
      <c r="M86" s="78">
        <v>3.6499999999999998E-2</v>
      </c>
      <c r="N86" s="77">
        <v>6637.71</v>
      </c>
      <c r="O86" s="77">
        <v>100.28</v>
      </c>
      <c r="P86" s="77">
        <v>6.6562955879999999</v>
      </c>
      <c r="Q86" s="78">
        <v>4.0000000000000002E-4</v>
      </c>
      <c r="R86" s="78">
        <v>1E-4</v>
      </c>
      <c r="W86" s="91"/>
    </row>
    <row r="87" spans="2:23">
      <c r="B87" t="s">
        <v>2896</v>
      </c>
      <c r="C87" t="s">
        <v>2112</v>
      </c>
      <c r="D87" s="100">
        <v>8294</v>
      </c>
      <c r="E87"/>
      <c r="F87" t="s">
        <v>468</v>
      </c>
      <c r="G87" s="86">
        <v>44251</v>
      </c>
      <c r="H87" t="s">
        <v>206</v>
      </c>
      <c r="I87" s="77">
        <v>7.93</v>
      </c>
      <c r="J87" t="s">
        <v>328</v>
      </c>
      <c r="K87" t="s">
        <v>102</v>
      </c>
      <c r="L87" s="78">
        <v>2.3599999999999999E-2</v>
      </c>
      <c r="M87" s="78">
        <v>4.1500000000000002E-2</v>
      </c>
      <c r="N87" s="77">
        <v>19708.169999999998</v>
      </c>
      <c r="O87" s="77">
        <v>96.41</v>
      </c>
      <c r="P87" s="77">
        <v>19.000646697000001</v>
      </c>
      <c r="Q87" s="78">
        <v>1E-3</v>
      </c>
      <c r="R87" s="78">
        <v>2.0000000000000001E-4</v>
      </c>
      <c r="W87" s="91"/>
    </row>
    <row r="88" spans="2:23">
      <c r="B88" t="s">
        <v>2896</v>
      </c>
      <c r="C88" t="s">
        <v>2112</v>
      </c>
      <c r="D88" s="100">
        <v>8935</v>
      </c>
      <c r="E88"/>
      <c r="F88" t="s">
        <v>468</v>
      </c>
      <c r="G88" s="86">
        <v>44602</v>
      </c>
      <c r="H88" t="s">
        <v>206</v>
      </c>
      <c r="I88" s="77">
        <v>7.79</v>
      </c>
      <c r="J88" t="s">
        <v>328</v>
      </c>
      <c r="K88" t="s">
        <v>102</v>
      </c>
      <c r="L88" s="78">
        <v>2.0899999999999998E-2</v>
      </c>
      <c r="M88" s="78">
        <v>5.1499999999999997E-2</v>
      </c>
      <c r="N88" s="77">
        <v>20315.12</v>
      </c>
      <c r="O88" s="77">
        <v>84.9</v>
      </c>
      <c r="P88" s="77">
        <v>17.247536879999998</v>
      </c>
      <c r="Q88" s="78">
        <v>8.9999999999999998E-4</v>
      </c>
      <c r="R88" s="78">
        <v>1E-4</v>
      </c>
      <c r="W88" s="91"/>
    </row>
    <row r="89" spans="2:23">
      <c r="B89" t="s">
        <v>2896</v>
      </c>
      <c r="C89" t="s">
        <v>2112</v>
      </c>
      <c r="D89" s="100">
        <v>535850</v>
      </c>
      <c r="E89"/>
      <c r="F89" t="s">
        <v>468</v>
      </c>
      <c r="G89" s="86">
        <v>43500</v>
      </c>
      <c r="H89" t="s">
        <v>206</v>
      </c>
      <c r="I89" s="77">
        <v>7.88</v>
      </c>
      <c r="J89" t="s">
        <v>328</v>
      </c>
      <c r="K89" t="s">
        <v>102</v>
      </c>
      <c r="L89" s="78">
        <v>3.4500000000000003E-2</v>
      </c>
      <c r="M89" s="78">
        <v>3.3399999999999999E-2</v>
      </c>
      <c r="N89" s="77">
        <v>12715.58</v>
      </c>
      <c r="O89" s="77">
        <v>112.62</v>
      </c>
      <c r="P89" s="77">
        <v>14.320286196</v>
      </c>
      <c r="Q89" s="78">
        <v>8.0000000000000004E-4</v>
      </c>
      <c r="R89" s="78">
        <v>1E-4</v>
      </c>
      <c r="W89" s="91"/>
    </row>
    <row r="90" spans="2:23">
      <c r="B90" t="s">
        <v>2896</v>
      </c>
      <c r="C90" t="s">
        <v>2112</v>
      </c>
      <c r="D90" s="100">
        <v>6835</v>
      </c>
      <c r="E90"/>
      <c r="F90" t="s">
        <v>468</v>
      </c>
      <c r="G90" s="86">
        <v>43556</v>
      </c>
      <c r="H90" t="s">
        <v>206</v>
      </c>
      <c r="I90" s="77">
        <v>7.95</v>
      </c>
      <c r="J90" t="s">
        <v>328</v>
      </c>
      <c r="K90" t="s">
        <v>102</v>
      </c>
      <c r="L90" s="78">
        <v>3.0499999999999999E-2</v>
      </c>
      <c r="M90" s="78">
        <v>3.2399999999999998E-2</v>
      </c>
      <c r="N90" s="77">
        <v>12822.72</v>
      </c>
      <c r="O90" s="77">
        <v>109.11</v>
      </c>
      <c r="P90" s="77">
        <v>13.990869792</v>
      </c>
      <c r="Q90" s="78">
        <v>6.9999999999999999E-4</v>
      </c>
      <c r="R90" s="78">
        <v>1E-4</v>
      </c>
      <c r="W90" s="91"/>
    </row>
    <row r="91" spans="2:23">
      <c r="B91" t="s">
        <v>2896</v>
      </c>
      <c r="C91" t="s">
        <v>2112</v>
      </c>
      <c r="D91" s="100">
        <v>7124</v>
      </c>
      <c r="E91"/>
      <c r="F91" t="s">
        <v>468</v>
      </c>
      <c r="G91" s="86">
        <v>43703</v>
      </c>
      <c r="H91" t="s">
        <v>206</v>
      </c>
      <c r="I91" s="77">
        <v>8.07</v>
      </c>
      <c r="J91" t="s">
        <v>328</v>
      </c>
      <c r="K91" t="s">
        <v>102</v>
      </c>
      <c r="L91" s="78">
        <v>2.3800000000000002E-2</v>
      </c>
      <c r="M91" s="78">
        <v>3.4200000000000001E-2</v>
      </c>
      <c r="N91" s="77">
        <v>845.27</v>
      </c>
      <c r="O91" s="77">
        <v>101.34</v>
      </c>
      <c r="P91" s="77">
        <v>0.85659661799999998</v>
      </c>
      <c r="Q91" s="78">
        <v>0</v>
      </c>
      <c r="R91" s="78">
        <v>0</v>
      </c>
      <c r="W91" s="91"/>
    </row>
    <row r="92" spans="2:23">
      <c r="B92" t="s">
        <v>2896</v>
      </c>
      <c r="C92" t="s">
        <v>2112</v>
      </c>
      <c r="D92" s="100">
        <v>7206</v>
      </c>
      <c r="E92"/>
      <c r="F92" t="s">
        <v>468</v>
      </c>
      <c r="G92" s="86">
        <v>43740</v>
      </c>
      <c r="H92" t="s">
        <v>206</v>
      </c>
      <c r="I92" s="77">
        <v>7.99</v>
      </c>
      <c r="J92" t="s">
        <v>328</v>
      </c>
      <c r="K92" t="s">
        <v>102</v>
      </c>
      <c r="L92" s="78">
        <v>2.4299999999999999E-2</v>
      </c>
      <c r="M92" s="78">
        <v>3.7499999999999999E-2</v>
      </c>
      <c r="N92" s="77">
        <v>12491.47</v>
      </c>
      <c r="O92" s="77">
        <v>99.04</v>
      </c>
      <c r="P92" s="77">
        <v>12.371551888000001</v>
      </c>
      <c r="Q92" s="78">
        <v>6.9999999999999999E-4</v>
      </c>
      <c r="R92" s="78">
        <v>1E-4</v>
      </c>
      <c r="W92" s="91"/>
    </row>
    <row r="93" spans="2:23">
      <c r="B93" t="s">
        <v>2896</v>
      </c>
      <c r="C93" t="s">
        <v>2112</v>
      </c>
      <c r="D93" s="100">
        <v>7340</v>
      </c>
      <c r="E93"/>
      <c r="F93" t="s">
        <v>468</v>
      </c>
      <c r="G93" s="86">
        <v>43831</v>
      </c>
      <c r="H93" t="s">
        <v>206</v>
      </c>
      <c r="I93" s="77">
        <v>7.98</v>
      </c>
      <c r="J93" t="s">
        <v>328</v>
      </c>
      <c r="K93" t="s">
        <v>102</v>
      </c>
      <c r="L93" s="78">
        <v>2.3800000000000002E-2</v>
      </c>
      <c r="M93" s="78">
        <v>3.8899999999999997E-2</v>
      </c>
      <c r="N93" s="77">
        <v>12964.88</v>
      </c>
      <c r="O93" s="77">
        <v>97.77</v>
      </c>
      <c r="P93" s="77">
        <v>12.675763176</v>
      </c>
      <c r="Q93" s="78">
        <v>6.9999999999999999E-4</v>
      </c>
      <c r="R93" s="78">
        <v>1E-4</v>
      </c>
      <c r="W93" s="91"/>
    </row>
    <row r="94" spans="2:23">
      <c r="B94" t="s">
        <v>2900</v>
      </c>
      <c r="C94" t="s">
        <v>2112</v>
      </c>
      <c r="D94" s="100">
        <v>7936</v>
      </c>
      <c r="E94"/>
      <c r="F94" t="s">
        <v>2114</v>
      </c>
      <c r="G94" s="86">
        <v>44087</v>
      </c>
      <c r="H94" t="s">
        <v>993</v>
      </c>
      <c r="I94" s="77">
        <v>5.26</v>
      </c>
      <c r="J94" t="s">
        <v>348</v>
      </c>
      <c r="K94" t="s">
        <v>102</v>
      </c>
      <c r="L94" s="78">
        <v>1.7899999999999999E-2</v>
      </c>
      <c r="M94" s="78">
        <v>3.1E-2</v>
      </c>
      <c r="N94" s="77">
        <v>61090.23</v>
      </c>
      <c r="O94" s="77">
        <v>104.17</v>
      </c>
      <c r="P94" s="77">
        <v>63.637692590999997</v>
      </c>
      <c r="Q94" s="78">
        <v>3.3E-3</v>
      </c>
      <c r="R94" s="78">
        <v>5.0000000000000001E-4</v>
      </c>
      <c r="W94" s="91"/>
    </row>
    <row r="95" spans="2:23">
      <c r="B95" t="s">
        <v>2900</v>
      </c>
      <c r="C95" t="s">
        <v>2112</v>
      </c>
      <c r="D95" s="100">
        <v>7937</v>
      </c>
      <c r="E95"/>
      <c r="F95" t="s">
        <v>2114</v>
      </c>
      <c r="G95" s="86">
        <v>44087</v>
      </c>
      <c r="H95" t="s">
        <v>993</v>
      </c>
      <c r="I95" s="77">
        <v>6.66</v>
      </c>
      <c r="J95" t="s">
        <v>348</v>
      </c>
      <c r="K95" t="s">
        <v>102</v>
      </c>
      <c r="L95" s="78">
        <v>7.5499999999999998E-2</v>
      </c>
      <c r="M95" s="78">
        <v>7.5999999999999998E-2</v>
      </c>
      <c r="N95" s="77">
        <v>3373.77</v>
      </c>
      <c r="O95" s="77">
        <v>101.62</v>
      </c>
      <c r="P95" s="77">
        <v>3.4284250740000002</v>
      </c>
      <c r="Q95" s="78">
        <v>2.0000000000000001E-4</v>
      </c>
      <c r="R95" s="78">
        <v>0</v>
      </c>
      <c r="W95" s="91"/>
    </row>
    <row r="96" spans="2:23">
      <c r="B96" t="s">
        <v>2897</v>
      </c>
      <c r="C96" t="s">
        <v>2109</v>
      </c>
      <c r="D96" s="100">
        <v>8063</v>
      </c>
      <c r="E96"/>
      <c r="F96" t="s">
        <v>480</v>
      </c>
      <c r="G96" s="86">
        <v>44147</v>
      </c>
      <c r="H96" t="s">
        <v>149</v>
      </c>
      <c r="I96" s="77">
        <v>7.55</v>
      </c>
      <c r="J96" t="s">
        <v>550</v>
      </c>
      <c r="K96" t="s">
        <v>102</v>
      </c>
      <c r="L96" s="78">
        <v>1.6299999999999999E-2</v>
      </c>
      <c r="M96" s="78">
        <v>3.1800000000000002E-2</v>
      </c>
      <c r="N96" s="77">
        <v>49163.87</v>
      </c>
      <c r="O96" s="77">
        <v>99.51</v>
      </c>
      <c r="P96" s="77">
        <v>48.922967036999999</v>
      </c>
      <c r="Q96" s="78">
        <v>2.5999999999999999E-3</v>
      </c>
      <c r="R96" s="78">
        <v>4.0000000000000002E-4</v>
      </c>
      <c r="W96" s="91"/>
    </row>
    <row r="97" spans="2:23">
      <c r="B97" t="s">
        <v>2897</v>
      </c>
      <c r="C97" t="s">
        <v>2109</v>
      </c>
      <c r="D97" s="100">
        <v>8145</v>
      </c>
      <c r="E97"/>
      <c r="F97" t="s">
        <v>480</v>
      </c>
      <c r="G97" s="86">
        <v>44185</v>
      </c>
      <c r="H97" t="s">
        <v>149</v>
      </c>
      <c r="I97" s="77">
        <v>7.56</v>
      </c>
      <c r="J97" t="s">
        <v>550</v>
      </c>
      <c r="K97" t="s">
        <v>102</v>
      </c>
      <c r="L97" s="78">
        <v>1.4999999999999999E-2</v>
      </c>
      <c r="M97" s="78">
        <v>3.2599999999999997E-2</v>
      </c>
      <c r="N97" s="77">
        <v>23110.959999999999</v>
      </c>
      <c r="O97" s="77">
        <v>97.81</v>
      </c>
      <c r="P97" s="77">
        <v>22.604829976000001</v>
      </c>
      <c r="Q97" s="78">
        <v>1.1999999999999999E-3</v>
      </c>
      <c r="R97" s="78">
        <v>2.0000000000000001E-4</v>
      </c>
      <c r="W97" s="91"/>
    </row>
    <row r="98" spans="2:23">
      <c r="B98" t="s">
        <v>2904</v>
      </c>
      <c r="C98" t="s">
        <v>2109</v>
      </c>
      <c r="D98" s="100">
        <v>8224</v>
      </c>
      <c r="E98"/>
      <c r="F98" t="s">
        <v>480</v>
      </c>
      <c r="G98" s="86">
        <v>44223</v>
      </c>
      <c r="H98" t="s">
        <v>149</v>
      </c>
      <c r="I98" s="77">
        <v>12.36</v>
      </c>
      <c r="J98" t="s">
        <v>348</v>
      </c>
      <c r="K98" t="s">
        <v>102</v>
      </c>
      <c r="L98" s="78">
        <v>2.1499999999999998E-2</v>
      </c>
      <c r="M98" s="78">
        <v>4.0099999999999997E-2</v>
      </c>
      <c r="N98" s="77">
        <v>105429.5</v>
      </c>
      <c r="O98" s="77">
        <v>89.41</v>
      </c>
      <c r="P98" s="77">
        <v>94.264515950000003</v>
      </c>
      <c r="Q98" s="78">
        <v>5.0000000000000001E-3</v>
      </c>
      <c r="R98" s="78">
        <v>8.0000000000000004E-4</v>
      </c>
      <c r="W98" s="91"/>
    </row>
    <row r="99" spans="2:23">
      <c r="B99" t="s">
        <v>2904</v>
      </c>
      <c r="C99" t="s">
        <v>2109</v>
      </c>
      <c r="D99" s="100">
        <v>444873</v>
      </c>
      <c r="E99"/>
      <c r="F99" t="s">
        <v>480</v>
      </c>
      <c r="G99" s="86">
        <v>42631</v>
      </c>
      <c r="H99" t="s">
        <v>149</v>
      </c>
      <c r="I99" s="77">
        <v>6.74</v>
      </c>
      <c r="J99" t="s">
        <v>348</v>
      </c>
      <c r="K99" t="s">
        <v>102</v>
      </c>
      <c r="L99" s="78">
        <v>4.1000000000000002E-2</v>
      </c>
      <c r="M99" s="78">
        <v>3.04E-2</v>
      </c>
      <c r="N99" s="77">
        <v>22509.72</v>
      </c>
      <c r="O99" s="77">
        <v>121.68</v>
      </c>
      <c r="P99" s="77">
        <v>27.389827296</v>
      </c>
      <c r="Q99" s="78">
        <v>1.4E-3</v>
      </c>
      <c r="R99" s="78">
        <v>2.0000000000000001E-4</v>
      </c>
      <c r="W99" s="91"/>
    </row>
    <row r="100" spans="2:23">
      <c r="B100" t="s">
        <v>2903</v>
      </c>
      <c r="C100" t="s">
        <v>2112</v>
      </c>
      <c r="D100" s="100">
        <v>2984</v>
      </c>
      <c r="E100"/>
      <c r="F100" t="s">
        <v>468</v>
      </c>
      <c r="G100" s="86">
        <v>41422</v>
      </c>
      <c r="H100" t="s">
        <v>206</v>
      </c>
      <c r="I100" s="77">
        <v>3.69</v>
      </c>
      <c r="J100" t="s">
        <v>328</v>
      </c>
      <c r="K100" t="s">
        <v>102</v>
      </c>
      <c r="L100" s="78">
        <v>5.0999999999999997E-2</v>
      </c>
      <c r="M100" s="78">
        <v>2.5100000000000001E-2</v>
      </c>
      <c r="N100" s="77">
        <v>1021.53</v>
      </c>
      <c r="O100" s="77">
        <v>125.65</v>
      </c>
      <c r="P100" s="77">
        <v>1.283552445</v>
      </c>
      <c r="Q100" s="78">
        <v>1E-4</v>
      </c>
      <c r="R100" s="78">
        <v>0</v>
      </c>
      <c r="W100" s="91"/>
    </row>
    <row r="101" spans="2:23">
      <c r="B101" t="s">
        <v>2903</v>
      </c>
      <c r="C101" t="s">
        <v>2112</v>
      </c>
      <c r="D101" s="100">
        <v>11898140</v>
      </c>
      <c r="E101"/>
      <c r="F101" t="s">
        <v>468</v>
      </c>
      <c r="G101" s="86">
        <v>41330</v>
      </c>
      <c r="H101" t="s">
        <v>206</v>
      </c>
      <c r="I101" s="77">
        <v>3.67</v>
      </c>
      <c r="J101" t="s">
        <v>328</v>
      </c>
      <c r="K101" t="s">
        <v>102</v>
      </c>
      <c r="L101" s="78">
        <v>5.0999999999999997E-2</v>
      </c>
      <c r="M101" s="78">
        <v>2.8500000000000001E-2</v>
      </c>
      <c r="N101" s="77">
        <v>6372</v>
      </c>
      <c r="O101" s="77">
        <v>124.89</v>
      </c>
      <c r="P101" s="77">
        <v>7.9579908000000001</v>
      </c>
      <c r="Q101" s="78">
        <v>4.0000000000000002E-4</v>
      </c>
      <c r="R101" s="78">
        <v>1E-4</v>
      </c>
      <c r="W101" s="91"/>
    </row>
    <row r="102" spans="2:23">
      <c r="B102" t="s">
        <v>2903</v>
      </c>
      <c r="C102" t="s">
        <v>2112</v>
      </c>
      <c r="D102" s="100">
        <v>11898320</v>
      </c>
      <c r="E102"/>
      <c r="F102" t="s">
        <v>468</v>
      </c>
      <c r="G102" s="86">
        <v>41597</v>
      </c>
      <c r="H102" t="s">
        <v>206</v>
      </c>
      <c r="I102" s="77">
        <v>3.68</v>
      </c>
      <c r="J102" t="s">
        <v>328</v>
      </c>
      <c r="K102" t="s">
        <v>102</v>
      </c>
      <c r="L102" s="78">
        <v>5.0999999999999997E-2</v>
      </c>
      <c r="M102" s="78">
        <v>2.6700000000000002E-2</v>
      </c>
      <c r="N102" s="77">
        <v>424.55</v>
      </c>
      <c r="O102" s="77">
        <v>122.89</v>
      </c>
      <c r="P102" s="77">
        <v>0.52172949499999999</v>
      </c>
      <c r="Q102" s="78">
        <v>0</v>
      </c>
      <c r="R102" s="78">
        <v>0</v>
      </c>
      <c r="W102" s="91"/>
    </row>
    <row r="103" spans="2:23">
      <c r="B103" t="s">
        <v>2903</v>
      </c>
      <c r="C103" t="s">
        <v>2112</v>
      </c>
      <c r="D103" s="100">
        <v>11898330</v>
      </c>
      <c r="E103"/>
      <c r="F103" t="s">
        <v>468</v>
      </c>
      <c r="G103" s="86">
        <v>41630</v>
      </c>
      <c r="H103" t="s">
        <v>206</v>
      </c>
      <c r="I103" s="77">
        <v>3.67</v>
      </c>
      <c r="J103" t="s">
        <v>328</v>
      </c>
      <c r="K103" t="s">
        <v>102</v>
      </c>
      <c r="L103" s="78">
        <v>5.0999999999999997E-2</v>
      </c>
      <c r="M103" s="78">
        <v>2.8500000000000001E-2</v>
      </c>
      <c r="N103" s="77">
        <v>4830.0600000000004</v>
      </c>
      <c r="O103" s="77">
        <v>122.56</v>
      </c>
      <c r="P103" s="77">
        <v>5.919721536</v>
      </c>
      <c r="Q103" s="78">
        <v>2.9999999999999997E-4</v>
      </c>
      <c r="R103" s="78">
        <v>0</v>
      </c>
      <c r="W103" s="91"/>
    </row>
    <row r="104" spans="2:23">
      <c r="B104" t="s">
        <v>2903</v>
      </c>
      <c r="C104" t="s">
        <v>2112</v>
      </c>
      <c r="D104" s="100">
        <v>11898340</v>
      </c>
      <c r="E104"/>
      <c r="F104" t="s">
        <v>468</v>
      </c>
      <c r="G104" s="86">
        <v>41666</v>
      </c>
      <c r="H104" t="s">
        <v>206</v>
      </c>
      <c r="I104" s="77">
        <v>3.67</v>
      </c>
      <c r="J104" t="s">
        <v>328</v>
      </c>
      <c r="K104" t="s">
        <v>102</v>
      </c>
      <c r="L104" s="78">
        <v>5.0999999999999997E-2</v>
      </c>
      <c r="M104" s="78">
        <v>2.8500000000000001E-2</v>
      </c>
      <c r="N104" s="77">
        <v>934.23</v>
      </c>
      <c r="O104" s="77">
        <v>122.46</v>
      </c>
      <c r="P104" s="77">
        <v>1.1440580579999999</v>
      </c>
      <c r="Q104" s="78">
        <v>1E-4</v>
      </c>
      <c r="R104" s="78">
        <v>0</v>
      </c>
      <c r="W104" s="91"/>
    </row>
    <row r="105" spans="2:23">
      <c r="B105" t="s">
        <v>2903</v>
      </c>
      <c r="C105" t="s">
        <v>2112</v>
      </c>
      <c r="D105" s="100">
        <v>11898350</v>
      </c>
      <c r="E105"/>
      <c r="F105" t="s">
        <v>468</v>
      </c>
      <c r="G105" s="86">
        <v>41696</v>
      </c>
      <c r="H105" t="s">
        <v>206</v>
      </c>
      <c r="I105" s="77">
        <v>3.67</v>
      </c>
      <c r="J105" t="s">
        <v>328</v>
      </c>
      <c r="K105" t="s">
        <v>102</v>
      </c>
      <c r="L105" s="78">
        <v>5.0999999999999997E-2</v>
      </c>
      <c r="M105" s="78">
        <v>2.8500000000000001E-2</v>
      </c>
      <c r="N105" s="77">
        <v>899.19</v>
      </c>
      <c r="O105" s="77">
        <v>123.19</v>
      </c>
      <c r="P105" s="77">
        <v>1.107712161</v>
      </c>
      <c r="Q105" s="78">
        <v>1E-4</v>
      </c>
      <c r="R105" s="78">
        <v>0</v>
      </c>
      <c r="W105" s="91"/>
    </row>
    <row r="106" spans="2:23">
      <c r="B106" t="s">
        <v>2903</v>
      </c>
      <c r="C106" t="s">
        <v>2112</v>
      </c>
      <c r="D106" s="100">
        <v>11898360</v>
      </c>
      <c r="E106"/>
      <c r="F106" t="s">
        <v>468</v>
      </c>
      <c r="G106" s="86">
        <v>41725</v>
      </c>
      <c r="H106" t="s">
        <v>206</v>
      </c>
      <c r="I106" s="77">
        <v>3.67</v>
      </c>
      <c r="J106" t="s">
        <v>328</v>
      </c>
      <c r="K106" t="s">
        <v>102</v>
      </c>
      <c r="L106" s="78">
        <v>5.0999999999999997E-2</v>
      </c>
      <c r="M106" s="78">
        <v>2.8500000000000001E-2</v>
      </c>
      <c r="N106" s="77">
        <v>1790.77</v>
      </c>
      <c r="O106" s="77">
        <v>123.42</v>
      </c>
      <c r="P106" s="77">
        <v>2.210168334</v>
      </c>
      <c r="Q106" s="78">
        <v>1E-4</v>
      </c>
      <c r="R106" s="78">
        <v>0</v>
      </c>
      <c r="W106" s="91"/>
    </row>
    <row r="107" spans="2:23">
      <c r="B107" t="s">
        <v>2903</v>
      </c>
      <c r="C107" t="s">
        <v>2112</v>
      </c>
      <c r="D107" s="100">
        <v>11898380</v>
      </c>
      <c r="E107"/>
      <c r="F107" t="s">
        <v>468</v>
      </c>
      <c r="G107" s="86">
        <v>41787</v>
      </c>
      <c r="H107" t="s">
        <v>206</v>
      </c>
      <c r="I107" s="77">
        <v>3.67</v>
      </c>
      <c r="J107" t="s">
        <v>328</v>
      </c>
      <c r="K107" t="s">
        <v>102</v>
      </c>
      <c r="L107" s="78">
        <v>5.0999999999999997E-2</v>
      </c>
      <c r="M107" s="78">
        <v>2.8500000000000001E-2</v>
      </c>
      <c r="N107" s="77">
        <v>1127.4100000000001</v>
      </c>
      <c r="O107" s="77">
        <v>122.94</v>
      </c>
      <c r="P107" s="77">
        <v>1.386037854</v>
      </c>
      <c r="Q107" s="78">
        <v>1E-4</v>
      </c>
      <c r="R107" s="78">
        <v>0</v>
      </c>
      <c r="W107" s="91"/>
    </row>
    <row r="108" spans="2:23">
      <c r="B108" t="s">
        <v>2903</v>
      </c>
      <c r="C108" t="s">
        <v>2112</v>
      </c>
      <c r="D108" s="100">
        <v>11898390</v>
      </c>
      <c r="E108"/>
      <c r="F108" t="s">
        <v>468</v>
      </c>
      <c r="G108" s="86">
        <v>41815</v>
      </c>
      <c r="H108" t="s">
        <v>206</v>
      </c>
      <c r="I108" s="77">
        <v>3.67</v>
      </c>
      <c r="J108" t="s">
        <v>328</v>
      </c>
      <c r="K108" t="s">
        <v>102</v>
      </c>
      <c r="L108" s="78">
        <v>5.0999999999999997E-2</v>
      </c>
      <c r="M108" s="78">
        <v>2.8500000000000001E-2</v>
      </c>
      <c r="N108" s="77">
        <v>633.89</v>
      </c>
      <c r="O108" s="77">
        <v>122.83</v>
      </c>
      <c r="P108" s="77">
        <v>0.77860708700000003</v>
      </c>
      <c r="Q108" s="78">
        <v>0</v>
      </c>
      <c r="R108" s="78">
        <v>0</v>
      </c>
      <c r="W108" s="91"/>
    </row>
    <row r="109" spans="2:23">
      <c r="B109" t="s">
        <v>2903</v>
      </c>
      <c r="C109" t="s">
        <v>2112</v>
      </c>
      <c r="D109" s="100">
        <v>11898400</v>
      </c>
      <c r="E109"/>
      <c r="F109" t="s">
        <v>468</v>
      </c>
      <c r="G109" s="86">
        <v>41836</v>
      </c>
      <c r="H109" t="s">
        <v>206</v>
      </c>
      <c r="I109" s="77">
        <v>3.67</v>
      </c>
      <c r="J109" t="s">
        <v>328</v>
      </c>
      <c r="K109" t="s">
        <v>102</v>
      </c>
      <c r="L109" s="78">
        <v>5.0999999999999997E-2</v>
      </c>
      <c r="M109" s="78">
        <v>2.8500000000000001E-2</v>
      </c>
      <c r="N109" s="77">
        <v>1884.49</v>
      </c>
      <c r="O109" s="77">
        <v>122.47</v>
      </c>
      <c r="P109" s="77">
        <v>2.307934903</v>
      </c>
      <c r="Q109" s="78">
        <v>1E-4</v>
      </c>
      <c r="R109" s="78">
        <v>0</v>
      </c>
      <c r="W109" s="91"/>
    </row>
    <row r="110" spans="2:23">
      <c r="B110" t="s">
        <v>2903</v>
      </c>
      <c r="C110" t="s">
        <v>2112</v>
      </c>
      <c r="D110" s="100">
        <v>11898230</v>
      </c>
      <c r="E110"/>
      <c r="F110" t="s">
        <v>468</v>
      </c>
      <c r="G110" s="86">
        <v>41239</v>
      </c>
      <c r="H110" t="s">
        <v>206</v>
      </c>
      <c r="I110" s="77">
        <v>3.67</v>
      </c>
      <c r="J110" t="s">
        <v>328</v>
      </c>
      <c r="K110" t="s">
        <v>102</v>
      </c>
      <c r="L110" s="78">
        <v>5.0999999999999997E-2</v>
      </c>
      <c r="M110" s="78">
        <v>2.8500000000000001E-2</v>
      </c>
      <c r="N110" s="77">
        <v>7461.39</v>
      </c>
      <c r="O110" s="77">
        <v>124.32</v>
      </c>
      <c r="P110" s="77">
        <v>9.2760000480000002</v>
      </c>
      <c r="Q110" s="78">
        <v>5.0000000000000001E-4</v>
      </c>
      <c r="R110" s="78">
        <v>1E-4</v>
      </c>
      <c r="W110" s="91"/>
    </row>
    <row r="111" spans="2:23">
      <c r="B111" t="s">
        <v>2903</v>
      </c>
      <c r="C111" t="s">
        <v>2112</v>
      </c>
      <c r="D111" s="100">
        <v>11898120</v>
      </c>
      <c r="E111"/>
      <c r="F111" t="s">
        <v>468</v>
      </c>
      <c r="G111" s="86">
        <v>41269</v>
      </c>
      <c r="H111" t="s">
        <v>206</v>
      </c>
      <c r="I111" s="77">
        <v>3.69</v>
      </c>
      <c r="J111" t="s">
        <v>328</v>
      </c>
      <c r="K111" t="s">
        <v>102</v>
      </c>
      <c r="L111" s="78">
        <v>5.0999999999999997E-2</v>
      </c>
      <c r="M111" s="78">
        <v>2.5100000000000001E-2</v>
      </c>
      <c r="N111" s="77">
        <v>2031.4</v>
      </c>
      <c r="O111" s="77">
        <v>126.45</v>
      </c>
      <c r="P111" s="77">
        <v>2.5687053</v>
      </c>
      <c r="Q111" s="78">
        <v>1E-4</v>
      </c>
      <c r="R111" s="78">
        <v>0</v>
      </c>
      <c r="W111" s="91"/>
    </row>
    <row r="112" spans="2:23">
      <c r="B112" t="s">
        <v>2903</v>
      </c>
      <c r="C112" t="s">
        <v>2112</v>
      </c>
      <c r="D112" s="100">
        <v>11898130</v>
      </c>
      <c r="E112"/>
      <c r="F112" t="s">
        <v>468</v>
      </c>
      <c r="G112" s="86">
        <v>41298</v>
      </c>
      <c r="H112" t="s">
        <v>206</v>
      </c>
      <c r="I112" s="77">
        <v>3.67</v>
      </c>
      <c r="J112" t="s">
        <v>328</v>
      </c>
      <c r="K112" t="s">
        <v>102</v>
      </c>
      <c r="L112" s="78">
        <v>5.0999999999999997E-2</v>
      </c>
      <c r="M112" s="78">
        <v>2.8500000000000001E-2</v>
      </c>
      <c r="N112" s="77">
        <v>4110.5200000000004</v>
      </c>
      <c r="O112" s="77">
        <v>124.67</v>
      </c>
      <c r="P112" s="77">
        <v>5.1245852840000001</v>
      </c>
      <c r="Q112" s="78">
        <v>2.9999999999999997E-4</v>
      </c>
      <c r="R112" s="78">
        <v>0</v>
      </c>
      <c r="W112" s="91"/>
    </row>
    <row r="113" spans="2:23">
      <c r="B113" t="s">
        <v>2903</v>
      </c>
      <c r="C113" t="s">
        <v>2112</v>
      </c>
      <c r="D113" s="100">
        <v>11898150</v>
      </c>
      <c r="E113"/>
      <c r="F113" t="s">
        <v>468</v>
      </c>
      <c r="G113" s="86">
        <v>41389</v>
      </c>
      <c r="H113" t="s">
        <v>206</v>
      </c>
      <c r="I113" s="77">
        <v>3.69</v>
      </c>
      <c r="J113" t="s">
        <v>328</v>
      </c>
      <c r="K113" t="s">
        <v>102</v>
      </c>
      <c r="L113" s="78">
        <v>5.0999999999999997E-2</v>
      </c>
      <c r="M113" s="78">
        <v>2.5100000000000001E-2</v>
      </c>
      <c r="N113" s="77">
        <v>2789.12</v>
      </c>
      <c r="O113" s="77">
        <v>126.19</v>
      </c>
      <c r="P113" s="77">
        <v>3.5195905280000002</v>
      </c>
      <c r="Q113" s="78">
        <v>2.0000000000000001E-4</v>
      </c>
      <c r="R113" s="78">
        <v>0</v>
      </c>
      <c r="W113" s="91"/>
    </row>
    <row r="114" spans="2:23">
      <c r="B114" t="s">
        <v>2903</v>
      </c>
      <c r="C114" t="s">
        <v>2112</v>
      </c>
      <c r="D114" s="100">
        <v>11898270</v>
      </c>
      <c r="E114"/>
      <c r="F114" t="s">
        <v>468</v>
      </c>
      <c r="G114" s="86">
        <v>41450</v>
      </c>
      <c r="H114" t="s">
        <v>206</v>
      </c>
      <c r="I114" s="77">
        <v>3.69</v>
      </c>
      <c r="J114" t="s">
        <v>328</v>
      </c>
      <c r="K114" t="s">
        <v>102</v>
      </c>
      <c r="L114" s="78">
        <v>5.0999999999999997E-2</v>
      </c>
      <c r="M114" s="78">
        <v>2.52E-2</v>
      </c>
      <c r="N114" s="77">
        <v>1682.89</v>
      </c>
      <c r="O114" s="77">
        <v>125.51</v>
      </c>
      <c r="P114" s="77">
        <v>2.1121952390000001</v>
      </c>
      <c r="Q114" s="78">
        <v>1E-4</v>
      </c>
      <c r="R114" s="78">
        <v>0</v>
      </c>
      <c r="W114" s="91"/>
    </row>
    <row r="115" spans="2:23">
      <c r="B115" t="s">
        <v>2903</v>
      </c>
      <c r="C115" t="s">
        <v>2112</v>
      </c>
      <c r="D115" s="100">
        <v>11898280</v>
      </c>
      <c r="E115"/>
      <c r="F115" t="s">
        <v>468</v>
      </c>
      <c r="G115" s="86">
        <v>41480</v>
      </c>
      <c r="H115" t="s">
        <v>206</v>
      </c>
      <c r="I115" s="77">
        <v>3.69</v>
      </c>
      <c r="J115" t="s">
        <v>328</v>
      </c>
      <c r="K115" t="s">
        <v>102</v>
      </c>
      <c r="L115" s="78">
        <v>5.0999999999999997E-2</v>
      </c>
      <c r="M115" s="78">
        <v>2.58E-2</v>
      </c>
      <c r="N115" s="77">
        <v>1477.91</v>
      </c>
      <c r="O115" s="77">
        <v>124.27</v>
      </c>
      <c r="P115" s="77">
        <v>1.836598757</v>
      </c>
      <c r="Q115" s="78">
        <v>1E-4</v>
      </c>
      <c r="R115" s="78">
        <v>0</v>
      </c>
      <c r="W115" s="91"/>
    </row>
    <row r="116" spans="2:23">
      <c r="B116" t="s">
        <v>2903</v>
      </c>
      <c r="C116" t="s">
        <v>2112</v>
      </c>
      <c r="D116" s="100">
        <v>11898290</v>
      </c>
      <c r="E116"/>
      <c r="F116" t="s">
        <v>468</v>
      </c>
      <c r="G116" s="86">
        <v>41512</v>
      </c>
      <c r="H116" t="s">
        <v>206</v>
      </c>
      <c r="I116" s="77">
        <v>3.63</v>
      </c>
      <c r="J116" t="s">
        <v>328</v>
      </c>
      <c r="K116" t="s">
        <v>102</v>
      </c>
      <c r="L116" s="78">
        <v>5.0999999999999997E-2</v>
      </c>
      <c r="M116" s="78">
        <v>3.5799999999999998E-2</v>
      </c>
      <c r="N116" s="77">
        <v>4607.6499999999996</v>
      </c>
      <c r="O116" s="77">
        <v>119.58</v>
      </c>
      <c r="P116" s="77">
        <v>5.5098278699999996</v>
      </c>
      <c r="Q116" s="78">
        <v>2.9999999999999997E-4</v>
      </c>
      <c r="R116" s="78">
        <v>0</v>
      </c>
      <c r="W116" s="91"/>
    </row>
    <row r="117" spans="2:23">
      <c r="B117" t="s">
        <v>2903</v>
      </c>
      <c r="C117" t="s">
        <v>2112</v>
      </c>
      <c r="D117" s="100">
        <v>11898300</v>
      </c>
      <c r="E117"/>
      <c r="F117" t="s">
        <v>468</v>
      </c>
      <c r="G117" s="86">
        <v>41547</v>
      </c>
      <c r="H117" t="s">
        <v>206</v>
      </c>
      <c r="I117" s="77">
        <v>3.63</v>
      </c>
      <c r="J117" t="s">
        <v>328</v>
      </c>
      <c r="K117" t="s">
        <v>102</v>
      </c>
      <c r="L117" s="78">
        <v>5.0999999999999997E-2</v>
      </c>
      <c r="M117" s="78">
        <v>3.5799999999999998E-2</v>
      </c>
      <c r="N117" s="77">
        <v>3371.46</v>
      </c>
      <c r="O117" s="77">
        <v>119.34</v>
      </c>
      <c r="P117" s="77">
        <v>4.0235003640000002</v>
      </c>
      <c r="Q117" s="78">
        <v>2.0000000000000001E-4</v>
      </c>
      <c r="R117" s="78">
        <v>0</v>
      </c>
      <c r="W117" s="91"/>
    </row>
    <row r="118" spans="2:23">
      <c r="B118" t="s">
        <v>2903</v>
      </c>
      <c r="C118" t="s">
        <v>2112</v>
      </c>
      <c r="D118" s="100">
        <v>11898310</v>
      </c>
      <c r="E118"/>
      <c r="F118" t="s">
        <v>468</v>
      </c>
      <c r="G118" s="86">
        <v>41571</v>
      </c>
      <c r="H118" t="s">
        <v>206</v>
      </c>
      <c r="I118" s="77">
        <v>3.68</v>
      </c>
      <c r="J118" t="s">
        <v>328</v>
      </c>
      <c r="K118" t="s">
        <v>102</v>
      </c>
      <c r="L118" s="78">
        <v>5.0999999999999997E-2</v>
      </c>
      <c r="M118" s="78">
        <v>2.64E-2</v>
      </c>
      <c r="N118" s="77">
        <v>1643.91</v>
      </c>
      <c r="O118" s="77">
        <v>123.36</v>
      </c>
      <c r="P118" s="77">
        <v>2.0279273760000001</v>
      </c>
      <c r="Q118" s="78">
        <v>1E-4</v>
      </c>
      <c r="R118" s="78">
        <v>0</v>
      </c>
      <c r="W118" s="91"/>
    </row>
    <row r="119" spans="2:23">
      <c r="B119" t="s">
        <v>2903</v>
      </c>
      <c r="C119" t="s">
        <v>2112</v>
      </c>
      <c r="D119" s="100">
        <v>11898410</v>
      </c>
      <c r="E119"/>
      <c r="F119" t="s">
        <v>468</v>
      </c>
      <c r="G119" s="86">
        <v>41911</v>
      </c>
      <c r="H119" t="s">
        <v>206</v>
      </c>
      <c r="I119" s="77">
        <v>3.67</v>
      </c>
      <c r="J119" t="s">
        <v>328</v>
      </c>
      <c r="K119" t="s">
        <v>102</v>
      </c>
      <c r="L119" s="78">
        <v>5.0999999999999997E-2</v>
      </c>
      <c r="M119" s="78">
        <v>2.8500000000000001E-2</v>
      </c>
      <c r="N119" s="77">
        <v>739.66</v>
      </c>
      <c r="O119" s="77">
        <v>122.47</v>
      </c>
      <c r="P119" s="77">
        <v>0.90586160199999999</v>
      </c>
      <c r="Q119" s="78">
        <v>0</v>
      </c>
      <c r="R119" s="78">
        <v>0</v>
      </c>
      <c r="W119" s="91"/>
    </row>
    <row r="120" spans="2:23">
      <c r="B120" t="s">
        <v>2903</v>
      </c>
      <c r="C120" t="s">
        <v>2112</v>
      </c>
      <c r="D120" s="100">
        <v>11898420</v>
      </c>
      <c r="E120"/>
      <c r="F120" t="s">
        <v>468</v>
      </c>
      <c r="G120" s="86">
        <v>42033</v>
      </c>
      <c r="H120" t="s">
        <v>206</v>
      </c>
      <c r="I120" s="77">
        <v>3.67</v>
      </c>
      <c r="J120" t="s">
        <v>328</v>
      </c>
      <c r="K120" t="s">
        <v>102</v>
      </c>
      <c r="L120" s="78">
        <v>5.0999999999999997E-2</v>
      </c>
      <c r="M120" s="78">
        <v>2.8500000000000001E-2</v>
      </c>
      <c r="N120" s="77">
        <v>4923.53</v>
      </c>
      <c r="O120" s="77">
        <v>122.71</v>
      </c>
      <c r="P120" s="77">
        <v>6.0416636629999996</v>
      </c>
      <c r="Q120" s="78">
        <v>2.9999999999999997E-4</v>
      </c>
      <c r="R120" s="78">
        <v>1E-4</v>
      </c>
      <c r="W120" s="91"/>
    </row>
    <row r="121" spans="2:23">
      <c r="B121" t="s">
        <v>2903</v>
      </c>
      <c r="C121" t="s">
        <v>2112</v>
      </c>
      <c r="D121" s="100">
        <v>11898421</v>
      </c>
      <c r="E121"/>
      <c r="F121" t="s">
        <v>468</v>
      </c>
      <c r="G121" s="86">
        <v>42054</v>
      </c>
      <c r="H121" t="s">
        <v>206</v>
      </c>
      <c r="I121" s="77">
        <v>3.67</v>
      </c>
      <c r="J121" t="s">
        <v>328</v>
      </c>
      <c r="K121" t="s">
        <v>102</v>
      </c>
      <c r="L121" s="78">
        <v>5.0999999999999997E-2</v>
      </c>
      <c r="M121" s="78">
        <v>2.8500000000000001E-2</v>
      </c>
      <c r="N121" s="77">
        <v>9617.67</v>
      </c>
      <c r="O121" s="77">
        <v>123.79</v>
      </c>
      <c r="P121" s="77">
        <v>11.905713692999999</v>
      </c>
      <c r="Q121" s="78">
        <v>5.9999999999999995E-4</v>
      </c>
      <c r="R121" s="78">
        <v>1E-4</v>
      </c>
      <c r="W121" s="91"/>
    </row>
    <row r="122" spans="2:23">
      <c r="B122" t="s">
        <v>2903</v>
      </c>
      <c r="C122" t="s">
        <v>2112</v>
      </c>
      <c r="D122" s="100">
        <v>435717</v>
      </c>
      <c r="E122"/>
      <c r="F122" t="s">
        <v>468</v>
      </c>
      <c r="G122" s="86">
        <v>42565</v>
      </c>
      <c r="H122" t="s">
        <v>206</v>
      </c>
      <c r="I122" s="77">
        <v>3.67</v>
      </c>
      <c r="J122" t="s">
        <v>328</v>
      </c>
      <c r="K122" t="s">
        <v>102</v>
      </c>
      <c r="L122" s="78">
        <v>5.0999999999999997E-2</v>
      </c>
      <c r="M122" s="78">
        <v>2.8500000000000001E-2</v>
      </c>
      <c r="N122" s="77">
        <v>11739.22</v>
      </c>
      <c r="O122" s="77">
        <v>124.29</v>
      </c>
      <c r="P122" s="77">
        <v>14.590676538</v>
      </c>
      <c r="Q122" s="78">
        <v>8.0000000000000004E-4</v>
      </c>
      <c r="R122" s="78">
        <v>1E-4</v>
      </c>
      <c r="W122" s="91"/>
    </row>
    <row r="123" spans="2:23">
      <c r="B123" t="s">
        <v>2903</v>
      </c>
      <c r="C123" t="s">
        <v>2112</v>
      </c>
      <c r="D123" s="100">
        <v>11898180</v>
      </c>
      <c r="E123"/>
      <c r="F123" t="s">
        <v>468</v>
      </c>
      <c r="G123" s="86">
        <v>41115</v>
      </c>
      <c r="H123" t="s">
        <v>206</v>
      </c>
      <c r="I123" s="77">
        <v>3.67</v>
      </c>
      <c r="J123" t="s">
        <v>328</v>
      </c>
      <c r="K123" t="s">
        <v>102</v>
      </c>
      <c r="L123" s="78">
        <v>5.0999999999999997E-2</v>
      </c>
      <c r="M123" s="78">
        <v>2.86E-2</v>
      </c>
      <c r="N123" s="77">
        <v>2934.62</v>
      </c>
      <c r="O123" s="77">
        <v>125.45</v>
      </c>
      <c r="P123" s="77">
        <v>3.6814807900000002</v>
      </c>
      <c r="Q123" s="78">
        <v>2.0000000000000001E-4</v>
      </c>
      <c r="R123" s="78">
        <v>0</v>
      </c>
      <c r="W123" s="91"/>
    </row>
    <row r="124" spans="2:23">
      <c r="B124" t="s">
        <v>2903</v>
      </c>
      <c r="C124" t="s">
        <v>2112</v>
      </c>
      <c r="D124" s="100">
        <v>11898190</v>
      </c>
      <c r="E124"/>
      <c r="F124" t="s">
        <v>468</v>
      </c>
      <c r="G124" s="86">
        <v>41179</v>
      </c>
      <c r="H124" t="s">
        <v>206</v>
      </c>
      <c r="I124" s="77">
        <v>3.67</v>
      </c>
      <c r="J124" t="s">
        <v>328</v>
      </c>
      <c r="K124" t="s">
        <v>102</v>
      </c>
      <c r="L124" s="78">
        <v>5.0999999999999997E-2</v>
      </c>
      <c r="M124" s="78">
        <v>2.8500000000000001E-2</v>
      </c>
      <c r="N124" s="77">
        <v>3700.56</v>
      </c>
      <c r="O124" s="77">
        <v>124.08</v>
      </c>
      <c r="P124" s="77">
        <v>4.5916548480000001</v>
      </c>
      <c r="Q124" s="78">
        <v>2.0000000000000001E-4</v>
      </c>
      <c r="R124" s="78">
        <v>0</v>
      </c>
      <c r="W124" s="91"/>
    </row>
    <row r="125" spans="2:23">
      <c r="B125" t="s">
        <v>2904</v>
      </c>
      <c r="C125" t="s">
        <v>2109</v>
      </c>
      <c r="D125" s="100">
        <v>2963</v>
      </c>
      <c r="E125"/>
      <c r="F125" t="s">
        <v>480</v>
      </c>
      <c r="G125" s="86">
        <v>41423</v>
      </c>
      <c r="H125" t="s">
        <v>149</v>
      </c>
      <c r="I125" s="77">
        <v>2.81</v>
      </c>
      <c r="J125" t="s">
        <v>348</v>
      </c>
      <c r="K125" t="s">
        <v>102</v>
      </c>
      <c r="L125" s="78">
        <v>0.05</v>
      </c>
      <c r="M125" s="78">
        <v>2.52E-2</v>
      </c>
      <c r="N125" s="77">
        <v>20182.72</v>
      </c>
      <c r="O125" s="77">
        <v>122</v>
      </c>
      <c r="P125" s="77">
        <v>24.6229184</v>
      </c>
      <c r="Q125" s="78">
        <v>1.2999999999999999E-3</v>
      </c>
      <c r="R125" s="78">
        <v>2.0000000000000001E-4</v>
      </c>
      <c r="W125" s="91"/>
    </row>
    <row r="126" spans="2:23">
      <c r="B126" t="s">
        <v>2904</v>
      </c>
      <c r="C126" t="s">
        <v>2109</v>
      </c>
      <c r="D126" s="100">
        <v>2968</v>
      </c>
      <c r="E126"/>
      <c r="F126" t="s">
        <v>480</v>
      </c>
      <c r="G126" s="86">
        <v>41423</v>
      </c>
      <c r="H126" t="s">
        <v>149</v>
      </c>
      <c r="I126" s="77">
        <v>2.81</v>
      </c>
      <c r="J126" t="s">
        <v>348</v>
      </c>
      <c r="K126" t="s">
        <v>102</v>
      </c>
      <c r="L126" s="78">
        <v>0.05</v>
      </c>
      <c r="M126" s="78">
        <v>2.52E-2</v>
      </c>
      <c r="N126" s="77">
        <v>6491.16</v>
      </c>
      <c r="O126" s="77">
        <v>122</v>
      </c>
      <c r="P126" s="77">
        <v>7.9192152</v>
      </c>
      <c r="Q126" s="78">
        <v>4.0000000000000002E-4</v>
      </c>
      <c r="R126" s="78">
        <v>1E-4</v>
      </c>
      <c r="W126" s="91"/>
    </row>
    <row r="127" spans="2:23">
      <c r="B127" t="s">
        <v>2904</v>
      </c>
      <c r="C127" t="s">
        <v>2109</v>
      </c>
      <c r="D127" s="100">
        <v>4605</v>
      </c>
      <c r="E127"/>
      <c r="F127" t="s">
        <v>480</v>
      </c>
      <c r="G127" s="86">
        <v>42352</v>
      </c>
      <c r="H127" t="s">
        <v>149</v>
      </c>
      <c r="I127" s="77">
        <v>5.04</v>
      </c>
      <c r="J127" t="s">
        <v>348</v>
      </c>
      <c r="K127" t="s">
        <v>102</v>
      </c>
      <c r="L127" s="78">
        <v>0.05</v>
      </c>
      <c r="M127" s="78">
        <v>2.8000000000000001E-2</v>
      </c>
      <c r="N127" s="77">
        <v>24806.75</v>
      </c>
      <c r="O127" s="77">
        <v>125.99</v>
      </c>
      <c r="P127" s="77">
        <v>31.254024325</v>
      </c>
      <c r="Q127" s="78">
        <v>1.6000000000000001E-3</v>
      </c>
      <c r="R127" s="78">
        <v>2.9999999999999997E-4</v>
      </c>
      <c r="W127" s="91"/>
    </row>
    <row r="128" spans="2:23">
      <c r="B128" t="s">
        <v>2904</v>
      </c>
      <c r="C128" t="s">
        <v>2109</v>
      </c>
      <c r="D128" s="100">
        <v>4606</v>
      </c>
      <c r="E128"/>
      <c r="F128" t="s">
        <v>480</v>
      </c>
      <c r="G128" s="86">
        <v>42352</v>
      </c>
      <c r="H128" t="s">
        <v>149</v>
      </c>
      <c r="I128" s="77">
        <v>6.78</v>
      </c>
      <c r="J128" t="s">
        <v>348</v>
      </c>
      <c r="K128" t="s">
        <v>102</v>
      </c>
      <c r="L128" s="78">
        <v>4.1000000000000002E-2</v>
      </c>
      <c r="M128" s="78">
        <v>2.7900000000000001E-2</v>
      </c>
      <c r="N128" s="77">
        <v>75853.97</v>
      </c>
      <c r="O128" s="77">
        <v>123.24</v>
      </c>
      <c r="P128" s="77">
        <v>93.482432627999998</v>
      </c>
      <c r="Q128" s="78">
        <v>4.8999999999999998E-3</v>
      </c>
      <c r="R128" s="78">
        <v>8.0000000000000004E-4</v>
      </c>
      <c r="W128" s="91"/>
    </row>
    <row r="129" spans="2:23">
      <c r="B129" t="s">
        <v>2903</v>
      </c>
      <c r="C129" t="s">
        <v>2112</v>
      </c>
      <c r="D129" s="100">
        <v>88770</v>
      </c>
      <c r="E129"/>
      <c r="F129" t="s">
        <v>468</v>
      </c>
      <c r="G129" s="86">
        <v>40570</v>
      </c>
      <c r="H129" t="s">
        <v>206</v>
      </c>
      <c r="I129" s="77">
        <v>3.69</v>
      </c>
      <c r="J129" t="s">
        <v>328</v>
      </c>
      <c r="K129" t="s">
        <v>102</v>
      </c>
      <c r="L129" s="78">
        <v>5.0999999999999997E-2</v>
      </c>
      <c r="M129" s="78">
        <v>2.5100000000000001E-2</v>
      </c>
      <c r="N129" s="77">
        <v>59523.06</v>
      </c>
      <c r="O129" s="77">
        <v>131.06</v>
      </c>
      <c r="P129" s="77">
        <v>78.010922436000001</v>
      </c>
      <c r="Q129" s="78">
        <v>4.1000000000000003E-3</v>
      </c>
      <c r="R129" s="78">
        <v>5.9999999999999995E-4</v>
      </c>
      <c r="W129" s="91"/>
    </row>
    <row r="130" spans="2:23">
      <c r="B130" t="s">
        <v>2903</v>
      </c>
      <c r="C130" t="s">
        <v>2112</v>
      </c>
      <c r="D130" s="100">
        <v>11896140</v>
      </c>
      <c r="E130"/>
      <c r="F130" t="s">
        <v>468</v>
      </c>
      <c r="G130" s="86">
        <v>40933</v>
      </c>
      <c r="H130" t="s">
        <v>206</v>
      </c>
      <c r="I130" s="77">
        <v>3.67</v>
      </c>
      <c r="J130" t="s">
        <v>328</v>
      </c>
      <c r="K130" t="s">
        <v>102</v>
      </c>
      <c r="L130" s="78">
        <v>5.1299999999999998E-2</v>
      </c>
      <c r="M130" s="78">
        <v>2.8500000000000001E-2</v>
      </c>
      <c r="N130" s="77">
        <v>8773.33</v>
      </c>
      <c r="O130" s="77">
        <v>126.87</v>
      </c>
      <c r="P130" s="77">
        <v>11.130723771</v>
      </c>
      <c r="Q130" s="78">
        <v>5.9999999999999995E-4</v>
      </c>
      <c r="R130" s="78">
        <v>1E-4</v>
      </c>
      <c r="W130" s="91"/>
    </row>
    <row r="131" spans="2:23">
      <c r="B131" t="s">
        <v>2903</v>
      </c>
      <c r="C131" t="s">
        <v>2112</v>
      </c>
      <c r="D131" s="100">
        <v>11896150</v>
      </c>
      <c r="E131"/>
      <c r="F131" t="s">
        <v>468</v>
      </c>
      <c r="G131" s="86">
        <v>40993</v>
      </c>
      <c r="H131" t="s">
        <v>206</v>
      </c>
      <c r="I131" s="77">
        <v>3.67</v>
      </c>
      <c r="J131" t="s">
        <v>328</v>
      </c>
      <c r="K131" t="s">
        <v>102</v>
      </c>
      <c r="L131" s="78">
        <v>5.1499999999999997E-2</v>
      </c>
      <c r="M131" s="78">
        <v>2.8500000000000001E-2</v>
      </c>
      <c r="N131" s="77">
        <v>5105.8500000000004</v>
      </c>
      <c r="O131" s="77">
        <v>126.94</v>
      </c>
      <c r="P131" s="77">
        <v>6.4813659899999996</v>
      </c>
      <c r="Q131" s="78">
        <v>2.9999999999999997E-4</v>
      </c>
      <c r="R131" s="78">
        <v>1E-4</v>
      </c>
      <c r="W131" s="91"/>
    </row>
    <row r="132" spans="2:23">
      <c r="B132" t="s">
        <v>2903</v>
      </c>
      <c r="C132" t="s">
        <v>2112</v>
      </c>
      <c r="D132" s="100">
        <v>11896160</v>
      </c>
      <c r="E132"/>
      <c r="F132" t="s">
        <v>468</v>
      </c>
      <c r="G132" s="86">
        <v>41053</v>
      </c>
      <c r="H132" t="s">
        <v>206</v>
      </c>
      <c r="I132" s="77">
        <v>3.67</v>
      </c>
      <c r="J132" t="s">
        <v>328</v>
      </c>
      <c r="K132" t="s">
        <v>102</v>
      </c>
      <c r="L132" s="78">
        <v>5.0999999999999997E-2</v>
      </c>
      <c r="M132" s="78">
        <v>2.8500000000000001E-2</v>
      </c>
      <c r="N132" s="77">
        <v>3596.44</v>
      </c>
      <c r="O132" s="77">
        <v>125.14</v>
      </c>
      <c r="P132" s="77">
        <v>4.5005850159999996</v>
      </c>
      <c r="Q132" s="78">
        <v>2.0000000000000001E-4</v>
      </c>
      <c r="R132" s="78">
        <v>0</v>
      </c>
      <c r="W132" s="91"/>
    </row>
    <row r="133" spans="2:23">
      <c r="B133" t="s">
        <v>2903</v>
      </c>
      <c r="C133" t="s">
        <v>2112</v>
      </c>
      <c r="D133" s="100">
        <v>11898170</v>
      </c>
      <c r="E133"/>
      <c r="F133" t="s">
        <v>468</v>
      </c>
      <c r="G133" s="86">
        <v>41085</v>
      </c>
      <c r="H133" t="s">
        <v>206</v>
      </c>
      <c r="I133" s="77">
        <v>3.67</v>
      </c>
      <c r="J133" t="s">
        <v>328</v>
      </c>
      <c r="K133" t="s">
        <v>102</v>
      </c>
      <c r="L133" s="78">
        <v>5.0999999999999997E-2</v>
      </c>
      <c r="M133" s="78">
        <v>2.8500000000000001E-2</v>
      </c>
      <c r="N133" s="77">
        <v>6617.7</v>
      </c>
      <c r="O133" s="77">
        <v>125.14</v>
      </c>
      <c r="P133" s="77">
        <v>8.2813897799999996</v>
      </c>
      <c r="Q133" s="78">
        <v>4.0000000000000002E-4</v>
      </c>
      <c r="R133" s="78">
        <v>1E-4</v>
      </c>
      <c r="W133" s="91"/>
    </row>
    <row r="134" spans="2:23">
      <c r="B134" t="s">
        <v>2907</v>
      </c>
      <c r="C134" t="s">
        <v>2109</v>
      </c>
      <c r="D134" s="100">
        <v>472710</v>
      </c>
      <c r="E134"/>
      <c r="F134" t="s">
        <v>468</v>
      </c>
      <c r="G134" s="86">
        <v>42901</v>
      </c>
      <c r="H134" t="s">
        <v>206</v>
      </c>
      <c r="I134" s="77">
        <v>0.71</v>
      </c>
      <c r="J134" t="s">
        <v>132</v>
      </c>
      <c r="K134" t="s">
        <v>102</v>
      </c>
      <c r="L134" s="78">
        <v>0.04</v>
      </c>
      <c r="M134" s="78">
        <v>6.0600000000000001E-2</v>
      </c>
      <c r="N134" s="77">
        <v>55969.66</v>
      </c>
      <c r="O134" s="77">
        <v>99.77</v>
      </c>
      <c r="P134" s="77">
        <v>55.840929782000003</v>
      </c>
      <c r="Q134" s="78">
        <v>2.8999999999999998E-3</v>
      </c>
      <c r="R134" s="78">
        <v>5.0000000000000001E-4</v>
      </c>
      <c r="W134" s="91"/>
    </row>
    <row r="135" spans="2:23">
      <c r="B135" t="s">
        <v>2903</v>
      </c>
      <c r="C135" t="s">
        <v>2112</v>
      </c>
      <c r="D135" s="100">
        <v>11898200</v>
      </c>
      <c r="E135"/>
      <c r="F135" t="s">
        <v>468</v>
      </c>
      <c r="G135" s="86">
        <v>41207</v>
      </c>
      <c r="H135" t="s">
        <v>206</v>
      </c>
      <c r="I135" s="77">
        <v>3.69</v>
      </c>
      <c r="J135" t="s">
        <v>328</v>
      </c>
      <c r="K135" t="s">
        <v>102</v>
      </c>
      <c r="L135" s="78">
        <v>5.0999999999999997E-2</v>
      </c>
      <c r="M135" s="78">
        <v>2.5100000000000001E-2</v>
      </c>
      <c r="N135" s="77">
        <v>846.08</v>
      </c>
      <c r="O135" s="77">
        <v>125.63</v>
      </c>
      <c r="P135" s="77">
        <v>1.062930304</v>
      </c>
      <c r="Q135" s="78">
        <v>1E-4</v>
      </c>
      <c r="R135" s="78">
        <v>0</v>
      </c>
      <c r="W135" s="91"/>
    </row>
    <row r="136" spans="2:23">
      <c r="B136" t="s">
        <v>2903</v>
      </c>
      <c r="C136" t="s">
        <v>2112</v>
      </c>
      <c r="D136" s="100">
        <v>88769</v>
      </c>
      <c r="E136"/>
      <c r="F136" t="s">
        <v>468</v>
      </c>
      <c r="G136" s="86">
        <v>40871</v>
      </c>
      <c r="H136" t="s">
        <v>206</v>
      </c>
      <c r="I136" s="77">
        <v>3.67</v>
      </c>
      <c r="J136" t="s">
        <v>328</v>
      </c>
      <c r="K136" t="s">
        <v>102</v>
      </c>
      <c r="L136" s="78">
        <v>5.1900000000000002E-2</v>
      </c>
      <c r="M136" s="78">
        <v>2.8500000000000001E-2</v>
      </c>
      <c r="N136" s="77">
        <v>2318.85</v>
      </c>
      <c r="O136" s="77">
        <v>126.98</v>
      </c>
      <c r="P136" s="77">
        <v>2.9444757300000002</v>
      </c>
      <c r="Q136" s="78">
        <v>2.0000000000000001E-4</v>
      </c>
      <c r="R136" s="78">
        <v>0</v>
      </c>
      <c r="W136" s="91"/>
    </row>
    <row r="137" spans="2:23">
      <c r="B137" t="s">
        <v>2903</v>
      </c>
      <c r="C137" t="s">
        <v>2112</v>
      </c>
      <c r="D137" s="100">
        <v>11896130</v>
      </c>
      <c r="E137"/>
      <c r="F137" t="s">
        <v>468</v>
      </c>
      <c r="G137" s="86">
        <v>40903</v>
      </c>
      <c r="H137" t="s">
        <v>206</v>
      </c>
      <c r="I137" s="77">
        <v>3.63</v>
      </c>
      <c r="J137" t="s">
        <v>328</v>
      </c>
      <c r="K137" t="s">
        <v>102</v>
      </c>
      <c r="L137" s="78">
        <v>5.2600000000000001E-2</v>
      </c>
      <c r="M137" s="78">
        <v>3.56E-2</v>
      </c>
      <c r="N137" s="77">
        <v>2379.17</v>
      </c>
      <c r="O137" s="77">
        <v>124.33</v>
      </c>
      <c r="P137" s="77">
        <v>2.9580220609999999</v>
      </c>
      <c r="Q137" s="78">
        <v>2.0000000000000001E-4</v>
      </c>
      <c r="R137" s="78">
        <v>0</v>
      </c>
      <c r="W137" s="91"/>
    </row>
    <row r="138" spans="2:23">
      <c r="B138" t="s">
        <v>2899</v>
      </c>
      <c r="C138" t="s">
        <v>2109</v>
      </c>
      <c r="D138" s="100">
        <v>9079</v>
      </c>
      <c r="E138"/>
      <c r="F138" t="s">
        <v>2114</v>
      </c>
      <c r="G138" s="86">
        <v>44705</v>
      </c>
      <c r="H138" t="s">
        <v>993</v>
      </c>
      <c r="I138" s="77">
        <v>7.53</v>
      </c>
      <c r="J138" t="s">
        <v>348</v>
      </c>
      <c r="K138" t="s">
        <v>102</v>
      </c>
      <c r="L138" s="78">
        <v>2.3699999999999999E-2</v>
      </c>
      <c r="M138" s="78">
        <v>2.7E-2</v>
      </c>
      <c r="N138" s="77">
        <v>104154.99</v>
      </c>
      <c r="O138" s="77">
        <v>104.18</v>
      </c>
      <c r="P138" s="77">
        <v>108.508668582</v>
      </c>
      <c r="Q138" s="78">
        <v>5.7000000000000002E-3</v>
      </c>
      <c r="R138" s="78">
        <v>8.9999999999999998E-4</v>
      </c>
      <c r="W138" s="91"/>
    </row>
    <row r="139" spans="2:23">
      <c r="B139" t="s">
        <v>2899</v>
      </c>
      <c r="C139" t="s">
        <v>2109</v>
      </c>
      <c r="D139" s="100">
        <v>9017</v>
      </c>
      <c r="E139"/>
      <c r="F139" t="s">
        <v>2114</v>
      </c>
      <c r="G139" s="86">
        <v>44651</v>
      </c>
      <c r="H139" t="s">
        <v>993</v>
      </c>
      <c r="I139" s="77">
        <v>7.63</v>
      </c>
      <c r="J139" t="s">
        <v>348</v>
      </c>
      <c r="K139" t="s">
        <v>102</v>
      </c>
      <c r="L139" s="78">
        <v>1.7999999999999999E-2</v>
      </c>
      <c r="M139" s="78">
        <v>3.8600000000000002E-2</v>
      </c>
      <c r="N139" s="77">
        <v>255191.37</v>
      </c>
      <c r="O139" s="77">
        <v>92.54</v>
      </c>
      <c r="P139" s="77">
        <v>236.15409379799999</v>
      </c>
      <c r="Q139" s="78">
        <v>1.24E-2</v>
      </c>
      <c r="R139" s="78">
        <v>2E-3</v>
      </c>
      <c r="W139" s="91"/>
    </row>
    <row r="140" spans="2:23">
      <c r="B140" t="s">
        <v>2899</v>
      </c>
      <c r="C140" t="s">
        <v>2109</v>
      </c>
      <c r="D140" s="100">
        <v>9080</v>
      </c>
      <c r="E140"/>
      <c r="F140" t="s">
        <v>2114</v>
      </c>
      <c r="G140" s="86">
        <v>44705</v>
      </c>
      <c r="H140" t="s">
        <v>993</v>
      </c>
      <c r="I140" s="77">
        <v>7.16</v>
      </c>
      <c r="J140" t="s">
        <v>348</v>
      </c>
      <c r="K140" t="s">
        <v>102</v>
      </c>
      <c r="L140" s="78">
        <v>2.3199999999999998E-2</v>
      </c>
      <c r="M140" s="78">
        <v>2.8299999999999999E-2</v>
      </c>
      <c r="N140" s="77">
        <v>74020.679999999993</v>
      </c>
      <c r="O140" s="77">
        <v>103.01</v>
      </c>
      <c r="P140" s="77">
        <v>76.248702468000005</v>
      </c>
      <c r="Q140" s="78">
        <v>4.0000000000000001E-3</v>
      </c>
      <c r="R140" s="78">
        <v>5.9999999999999995E-4</v>
      </c>
      <c r="W140" s="91"/>
    </row>
    <row r="141" spans="2:23">
      <c r="B141" t="s">
        <v>2899</v>
      </c>
      <c r="C141" t="s">
        <v>2109</v>
      </c>
      <c r="D141" s="100">
        <v>9019</v>
      </c>
      <c r="E141"/>
      <c r="F141" t="s">
        <v>2114</v>
      </c>
      <c r="G141" s="86">
        <v>44651</v>
      </c>
      <c r="H141" t="s">
        <v>993</v>
      </c>
      <c r="I141" s="77">
        <v>7.22</v>
      </c>
      <c r="J141" t="s">
        <v>348</v>
      </c>
      <c r="K141" t="s">
        <v>102</v>
      </c>
      <c r="L141" s="78">
        <v>1.8800000000000001E-2</v>
      </c>
      <c r="M141" s="78">
        <v>4.0099999999999997E-2</v>
      </c>
      <c r="N141" s="77">
        <v>157638.97</v>
      </c>
      <c r="O141" s="77">
        <v>92.89</v>
      </c>
      <c r="P141" s="77">
        <v>146.430839233</v>
      </c>
      <c r="Q141" s="78">
        <v>7.7000000000000002E-3</v>
      </c>
      <c r="R141" s="78">
        <v>1.1999999999999999E-3</v>
      </c>
      <c r="W141" s="91"/>
    </row>
    <row r="142" spans="2:23">
      <c r="B142" t="s">
        <v>2906</v>
      </c>
      <c r="C142" t="s">
        <v>2109</v>
      </c>
      <c r="D142" s="100">
        <v>371706</v>
      </c>
      <c r="E142"/>
      <c r="F142" t="s">
        <v>480</v>
      </c>
      <c r="G142" s="86">
        <v>42052</v>
      </c>
      <c r="H142" t="s">
        <v>149</v>
      </c>
      <c r="I142" s="77">
        <v>3.91</v>
      </c>
      <c r="J142" t="s">
        <v>668</v>
      </c>
      <c r="K142" t="s">
        <v>102</v>
      </c>
      <c r="L142" s="78">
        <v>2.98E-2</v>
      </c>
      <c r="M142" s="78">
        <v>2.3099999999999999E-2</v>
      </c>
      <c r="N142" s="77">
        <v>28501.15</v>
      </c>
      <c r="O142" s="77">
        <v>116.98</v>
      </c>
      <c r="P142" s="77">
        <v>33.340645270000003</v>
      </c>
      <c r="Q142" s="78">
        <v>1.8E-3</v>
      </c>
      <c r="R142" s="78">
        <v>2.9999999999999997E-4</v>
      </c>
      <c r="W142" s="91"/>
    </row>
    <row r="143" spans="2:23">
      <c r="B143" t="s">
        <v>2905</v>
      </c>
      <c r="C143" t="s">
        <v>2112</v>
      </c>
      <c r="D143" s="100">
        <v>95350501</v>
      </c>
      <c r="E143"/>
      <c r="F143" t="s">
        <v>480</v>
      </c>
      <c r="G143" s="86">
        <v>41281</v>
      </c>
      <c r="H143" t="s">
        <v>149</v>
      </c>
      <c r="I143" s="77">
        <v>4.53</v>
      </c>
      <c r="J143" t="s">
        <v>668</v>
      </c>
      <c r="K143" t="s">
        <v>102</v>
      </c>
      <c r="L143" s="78">
        <v>5.3499999999999999E-2</v>
      </c>
      <c r="M143" s="78">
        <v>2.1999999999999999E-2</v>
      </c>
      <c r="N143" s="77">
        <v>9496.3700000000008</v>
      </c>
      <c r="O143" s="77">
        <v>130.07</v>
      </c>
      <c r="P143" s="77">
        <v>12.351928459</v>
      </c>
      <c r="Q143" s="78">
        <v>6.9999999999999999E-4</v>
      </c>
      <c r="R143" s="78">
        <v>1E-4</v>
      </c>
      <c r="W143" s="91"/>
    </row>
    <row r="144" spans="2:23">
      <c r="B144" t="s">
        <v>2905</v>
      </c>
      <c r="C144" t="s">
        <v>2112</v>
      </c>
      <c r="D144" s="100">
        <v>95350502</v>
      </c>
      <c r="E144"/>
      <c r="F144" t="s">
        <v>480</v>
      </c>
      <c r="G144" s="86">
        <v>41767</v>
      </c>
      <c r="H144" t="s">
        <v>149</v>
      </c>
      <c r="I144" s="77">
        <v>4.49</v>
      </c>
      <c r="J144" t="s">
        <v>668</v>
      </c>
      <c r="K144" t="s">
        <v>102</v>
      </c>
      <c r="L144" s="78">
        <v>5.3499999999999999E-2</v>
      </c>
      <c r="M144" s="78">
        <v>2.7900000000000001E-2</v>
      </c>
      <c r="N144" s="77">
        <v>1651.12</v>
      </c>
      <c r="O144" s="77">
        <v>124.87</v>
      </c>
      <c r="P144" s="77">
        <v>2.0617535440000001</v>
      </c>
      <c r="Q144" s="78">
        <v>1E-4</v>
      </c>
      <c r="R144" s="78">
        <v>0</v>
      </c>
      <c r="W144" s="91"/>
    </row>
    <row r="145" spans="2:23">
      <c r="B145" t="s">
        <v>2905</v>
      </c>
      <c r="C145" t="s">
        <v>2112</v>
      </c>
      <c r="D145" s="100">
        <v>99001</v>
      </c>
      <c r="E145"/>
      <c r="F145" t="s">
        <v>480</v>
      </c>
      <c r="G145" s="86">
        <v>41269</v>
      </c>
      <c r="H145" t="s">
        <v>149</v>
      </c>
      <c r="I145" s="77">
        <v>4.53</v>
      </c>
      <c r="J145" t="s">
        <v>668</v>
      </c>
      <c r="K145" t="s">
        <v>102</v>
      </c>
      <c r="L145" s="78">
        <v>5.3499999999999999E-2</v>
      </c>
      <c r="M145" s="78">
        <v>2.1899999999999999E-2</v>
      </c>
      <c r="N145" s="77">
        <v>8200.4</v>
      </c>
      <c r="O145" s="77">
        <v>130.12</v>
      </c>
      <c r="P145" s="77">
        <v>10.670360479999999</v>
      </c>
      <c r="Q145" s="78">
        <v>5.9999999999999995E-4</v>
      </c>
      <c r="R145" s="78">
        <v>1E-4</v>
      </c>
      <c r="W145" s="91"/>
    </row>
    <row r="146" spans="2:23">
      <c r="B146" t="s">
        <v>2905</v>
      </c>
      <c r="C146" t="s">
        <v>2112</v>
      </c>
      <c r="D146" s="100">
        <v>95350102</v>
      </c>
      <c r="E146"/>
      <c r="F146" t="s">
        <v>480</v>
      </c>
      <c r="G146" s="86">
        <v>41767</v>
      </c>
      <c r="H146" t="s">
        <v>149</v>
      </c>
      <c r="I146" s="77">
        <v>4.49</v>
      </c>
      <c r="J146" t="s">
        <v>668</v>
      </c>
      <c r="K146" t="s">
        <v>102</v>
      </c>
      <c r="L146" s="78">
        <v>5.3499999999999999E-2</v>
      </c>
      <c r="M146" s="78">
        <v>2.7900000000000001E-2</v>
      </c>
      <c r="N146" s="77">
        <v>1292.18</v>
      </c>
      <c r="O146" s="77">
        <v>124.87</v>
      </c>
      <c r="P146" s="77">
        <v>1.613545166</v>
      </c>
      <c r="Q146" s="78">
        <v>1E-4</v>
      </c>
      <c r="R146" s="78">
        <v>0</v>
      </c>
      <c r="W146" s="91"/>
    </row>
    <row r="147" spans="2:23">
      <c r="B147" t="s">
        <v>2905</v>
      </c>
      <c r="C147" t="s">
        <v>2112</v>
      </c>
      <c r="D147" s="100">
        <v>99000</v>
      </c>
      <c r="E147"/>
      <c r="F147" t="s">
        <v>480</v>
      </c>
      <c r="G147" s="86">
        <v>41269</v>
      </c>
      <c r="H147" t="s">
        <v>149</v>
      </c>
      <c r="I147" s="77">
        <v>4.53</v>
      </c>
      <c r="J147" t="s">
        <v>668</v>
      </c>
      <c r="K147" t="s">
        <v>102</v>
      </c>
      <c r="L147" s="78">
        <v>5.3499999999999999E-2</v>
      </c>
      <c r="M147" s="78">
        <v>2.1899999999999999E-2</v>
      </c>
      <c r="N147" s="77">
        <v>8712.93</v>
      </c>
      <c r="O147" s="77">
        <v>130.12</v>
      </c>
      <c r="P147" s="77">
        <v>11.337264515999999</v>
      </c>
      <c r="Q147" s="78">
        <v>5.9999999999999995E-4</v>
      </c>
      <c r="R147" s="78">
        <v>1E-4</v>
      </c>
      <c r="W147" s="91"/>
    </row>
    <row r="148" spans="2:23">
      <c r="B148" t="s">
        <v>2905</v>
      </c>
      <c r="C148" t="s">
        <v>2112</v>
      </c>
      <c r="D148" s="100">
        <v>95350202</v>
      </c>
      <c r="E148"/>
      <c r="F148" t="s">
        <v>480</v>
      </c>
      <c r="G148" s="86">
        <v>41767</v>
      </c>
      <c r="H148" t="s">
        <v>149</v>
      </c>
      <c r="I148" s="77">
        <v>4.49</v>
      </c>
      <c r="J148" t="s">
        <v>668</v>
      </c>
      <c r="K148" t="s">
        <v>102</v>
      </c>
      <c r="L148" s="78">
        <v>5.3499999999999999E-2</v>
      </c>
      <c r="M148" s="78">
        <v>2.7900000000000001E-2</v>
      </c>
      <c r="N148" s="77">
        <v>1651.12</v>
      </c>
      <c r="O148" s="77">
        <v>124.87</v>
      </c>
      <c r="P148" s="77">
        <v>2.0617535440000001</v>
      </c>
      <c r="Q148" s="78">
        <v>1E-4</v>
      </c>
      <c r="R148" s="78">
        <v>0</v>
      </c>
      <c r="W148" s="91"/>
    </row>
    <row r="149" spans="2:23">
      <c r="B149" t="s">
        <v>2905</v>
      </c>
      <c r="C149" t="s">
        <v>2112</v>
      </c>
      <c r="D149" s="100">
        <v>95350301</v>
      </c>
      <c r="E149"/>
      <c r="F149" t="s">
        <v>480</v>
      </c>
      <c r="G149" s="86">
        <v>41281</v>
      </c>
      <c r="H149" t="s">
        <v>149</v>
      </c>
      <c r="I149" s="77">
        <v>4.53</v>
      </c>
      <c r="J149" t="s">
        <v>668</v>
      </c>
      <c r="K149" t="s">
        <v>102</v>
      </c>
      <c r="L149" s="78">
        <v>5.3499999999999999E-2</v>
      </c>
      <c r="M149" s="78">
        <v>2.1999999999999999E-2</v>
      </c>
      <c r="N149" s="77">
        <v>10977.03</v>
      </c>
      <c r="O149" s="77">
        <v>130.07</v>
      </c>
      <c r="P149" s="77">
        <v>14.277822921</v>
      </c>
      <c r="Q149" s="78">
        <v>8.0000000000000004E-4</v>
      </c>
      <c r="R149" s="78">
        <v>1E-4</v>
      </c>
      <c r="W149" s="91"/>
    </row>
    <row r="150" spans="2:23">
      <c r="B150" t="s">
        <v>2905</v>
      </c>
      <c r="C150" t="s">
        <v>2112</v>
      </c>
      <c r="D150" s="100">
        <v>95350302</v>
      </c>
      <c r="E150"/>
      <c r="F150" t="s">
        <v>480</v>
      </c>
      <c r="G150" s="86">
        <v>41767</v>
      </c>
      <c r="H150" t="s">
        <v>149</v>
      </c>
      <c r="I150" s="77">
        <v>4.49</v>
      </c>
      <c r="J150" t="s">
        <v>668</v>
      </c>
      <c r="K150" t="s">
        <v>102</v>
      </c>
      <c r="L150" s="78">
        <v>5.3499999999999999E-2</v>
      </c>
      <c r="M150" s="78">
        <v>2.7900000000000001E-2</v>
      </c>
      <c r="N150" s="77">
        <v>1938.28</v>
      </c>
      <c r="O150" s="77">
        <v>124.87</v>
      </c>
      <c r="P150" s="77">
        <v>2.4203302359999999</v>
      </c>
      <c r="Q150" s="78">
        <v>1E-4</v>
      </c>
      <c r="R150" s="78">
        <v>0</v>
      </c>
      <c r="W150" s="91"/>
    </row>
    <row r="151" spans="2:23">
      <c r="B151" t="s">
        <v>2905</v>
      </c>
      <c r="C151" t="s">
        <v>2112</v>
      </c>
      <c r="D151" s="100">
        <v>95350401</v>
      </c>
      <c r="E151"/>
      <c r="F151" t="s">
        <v>480</v>
      </c>
      <c r="G151" s="86">
        <v>41281</v>
      </c>
      <c r="H151" t="s">
        <v>149</v>
      </c>
      <c r="I151" s="77">
        <v>4.53</v>
      </c>
      <c r="J151" t="s">
        <v>668</v>
      </c>
      <c r="K151" t="s">
        <v>102</v>
      </c>
      <c r="L151" s="78">
        <v>5.3499999999999999E-2</v>
      </c>
      <c r="M151" s="78">
        <v>2.1999999999999999E-2</v>
      </c>
      <c r="N151" s="77">
        <v>7907.18</v>
      </c>
      <c r="O151" s="77">
        <v>130.07</v>
      </c>
      <c r="P151" s="77">
        <v>10.284869026000001</v>
      </c>
      <c r="Q151" s="78">
        <v>5.0000000000000001E-4</v>
      </c>
      <c r="R151" s="78">
        <v>1E-4</v>
      </c>
      <c r="W151" s="91"/>
    </row>
    <row r="152" spans="2:23">
      <c r="B152" t="s">
        <v>2905</v>
      </c>
      <c r="C152" t="s">
        <v>2112</v>
      </c>
      <c r="D152" s="100">
        <v>95350402</v>
      </c>
      <c r="E152"/>
      <c r="F152" t="s">
        <v>480</v>
      </c>
      <c r="G152" s="86">
        <v>41767</v>
      </c>
      <c r="H152" t="s">
        <v>149</v>
      </c>
      <c r="I152" s="77">
        <v>4.49</v>
      </c>
      <c r="J152" t="s">
        <v>668</v>
      </c>
      <c r="K152" t="s">
        <v>102</v>
      </c>
      <c r="L152" s="78">
        <v>5.3499999999999999E-2</v>
      </c>
      <c r="M152" s="78">
        <v>2.7900000000000001E-2</v>
      </c>
      <c r="N152" s="77">
        <v>1578.97</v>
      </c>
      <c r="O152" s="77">
        <v>124.87</v>
      </c>
      <c r="P152" s="77">
        <v>1.971659839</v>
      </c>
      <c r="Q152" s="78">
        <v>1E-4</v>
      </c>
      <c r="R152" s="78">
        <v>0</v>
      </c>
      <c r="W152" s="91"/>
    </row>
    <row r="153" spans="2:23">
      <c r="B153" t="s">
        <v>2902</v>
      </c>
      <c r="C153" t="s">
        <v>2109</v>
      </c>
      <c r="D153" s="100">
        <v>9533</v>
      </c>
      <c r="E153"/>
      <c r="F153" t="s">
        <v>2114</v>
      </c>
      <c r="G153" s="86">
        <v>45015</v>
      </c>
      <c r="H153" t="s">
        <v>993</v>
      </c>
      <c r="I153" s="77">
        <v>3.88</v>
      </c>
      <c r="J153" t="s">
        <v>550</v>
      </c>
      <c r="K153" t="s">
        <v>102</v>
      </c>
      <c r="L153" s="78">
        <v>3.3599999999999998E-2</v>
      </c>
      <c r="M153" s="78">
        <v>3.4200000000000001E-2</v>
      </c>
      <c r="N153" s="77">
        <v>79340.03</v>
      </c>
      <c r="O153" s="77">
        <v>102.86</v>
      </c>
      <c r="P153" s="77">
        <v>81.609154857999997</v>
      </c>
      <c r="Q153" s="78">
        <v>4.3E-3</v>
      </c>
      <c r="R153" s="78">
        <v>6.9999999999999999E-4</v>
      </c>
      <c r="W153" s="91"/>
    </row>
    <row r="154" spans="2:23">
      <c r="B154" t="s">
        <v>2901</v>
      </c>
      <c r="C154" t="s">
        <v>2112</v>
      </c>
      <c r="D154" s="100">
        <v>9139</v>
      </c>
      <c r="E154"/>
      <c r="F154" t="s">
        <v>2114</v>
      </c>
      <c r="G154" s="86">
        <v>44748</v>
      </c>
      <c r="H154" t="s">
        <v>993</v>
      </c>
      <c r="I154" s="77">
        <v>1.65</v>
      </c>
      <c r="J154" t="s">
        <v>348</v>
      </c>
      <c r="K154" t="s">
        <v>102</v>
      </c>
      <c r="L154" s="78">
        <v>7.5700000000000003E-2</v>
      </c>
      <c r="M154" s="78">
        <v>8.2100000000000006E-2</v>
      </c>
      <c r="N154" s="77">
        <v>646531.96</v>
      </c>
      <c r="O154" s="77">
        <v>101.06</v>
      </c>
      <c r="P154" s="77">
        <v>653.38519877600004</v>
      </c>
      <c r="Q154" s="78">
        <v>3.44E-2</v>
      </c>
      <c r="R154" s="78">
        <v>5.4000000000000003E-3</v>
      </c>
      <c r="W154" s="91"/>
    </row>
    <row r="155" spans="2:23">
      <c r="B155" t="s">
        <v>2898</v>
      </c>
      <c r="C155" t="s">
        <v>2112</v>
      </c>
      <c r="D155" s="100">
        <v>71270</v>
      </c>
      <c r="E155"/>
      <c r="F155" t="s">
        <v>2114</v>
      </c>
      <c r="G155" s="86">
        <v>43631</v>
      </c>
      <c r="H155" t="s">
        <v>993</v>
      </c>
      <c r="I155" s="77">
        <v>4.8499999999999996</v>
      </c>
      <c r="J155" t="s">
        <v>348</v>
      </c>
      <c r="K155" t="s">
        <v>102</v>
      </c>
      <c r="L155" s="78">
        <v>3.1E-2</v>
      </c>
      <c r="M155" s="78">
        <v>2.9499999999999998E-2</v>
      </c>
      <c r="N155" s="77">
        <v>51183.199999999997</v>
      </c>
      <c r="O155" s="77">
        <v>112.15</v>
      </c>
      <c r="P155" s="77">
        <v>57.401958800000003</v>
      </c>
      <c r="Q155" s="78">
        <v>3.0000000000000001E-3</v>
      </c>
      <c r="R155" s="78">
        <v>5.0000000000000001E-4</v>
      </c>
      <c r="W155" s="91"/>
    </row>
    <row r="156" spans="2:23">
      <c r="B156" t="s">
        <v>2898</v>
      </c>
      <c r="C156" t="s">
        <v>2112</v>
      </c>
      <c r="D156" s="100">
        <v>71280</v>
      </c>
      <c r="E156"/>
      <c r="F156" t="s">
        <v>2114</v>
      </c>
      <c r="G156" s="86">
        <v>43634</v>
      </c>
      <c r="H156" t="s">
        <v>993</v>
      </c>
      <c r="I156" s="77">
        <v>4.87</v>
      </c>
      <c r="J156" t="s">
        <v>348</v>
      </c>
      <c r="K156" t="s">
        <v>102</v>
      </c>
      <c r="L156" s="78">
        <v>2.4899999999999999E-2</v>
      </c>
      <c r="M156" s="78">
        <v>2.9600000000000001E-2</v>
      </c>
      <c r="N156" s="77">
        <v>21516.05</v>
      </c>
      <c r="O156" s="77">
        <v>110.78</v>
      </c>
      <c r="P156" s="77">
        <v>23.835480189999998</v>
      </c>
      <c r="Q156" s="78">
        <v>1.2999999999999999E-3</v>
      </c>
      <c r="R156" s="78">
        <v>2.0000000000000001E-4</v>
      </c>
      <c r="W156" s="91"/>
    </row>
    <row r="157" spans="2:23">
      <c r="B157" t="s">
        <v>2898</v>
      </c>
      <c r="C157" t="s">
        <v>2112</v>
      </c>
      <c r="D157" s="100">
        <v>71300</v>
      </c>
      <c r="E157"/>
      <c r="F157" t="s">
        <v>2114</v>
      </c>
      <c r="G157" s="86">
        <v>43634</v>
      </c>
      <c r="H157" t="s">
        <v>993</v>
      </c>
      <c r="I157" s="77">
        <v>5.13</v>
      </c>
      <c r="J157" t="s">
        <v>348</v>
      </c>
      <c r="K157" t="s">
        <v>102</v>
      </c>
      <c r="L157" s="78">
        <v>3.5999999999999997E-2</v>
      </c>
      <c r="M157" s="78">
        <v>2.98E-2</v>
      </c>
      <c r="N157" s="77">
        <v>14251.83</v>
      </c>
      <c r="O157" s="77">
        <v>115.05</v>
      </c>
      <c r="P157" s="77">
        <v>16.396730415</v>
      </c>
      <c r="Q157" s="78">
        <v>8.9999999999999998E-4</v>
      </c>
      <c r="R157" s="78">
        <v>1E-4</v>
      </c>
      <c r="W157" s="91"/>
    </row>
    <row r="158" spans="2:23">
      <c r="B158" t="s">
        <v>2904</v>
      </c>
      <c r="C158" t="s">
        <v>2109</v>
      </c>
      <c r="D158" s="100">
        <v>311829</v>
      </c>
      <c r="E158"/>
      <c r="F158" t="s">
        <v>480</v>
      </c>
      <c r="G158" s="86">
        <v>40489</v>
      </c>
      <c r="H158" t="s">
        <v>149</v>
      </c>
      <c r="I158" s="77">
        <v>1.73</v>
      </c>
      <c r="J158" t="s">
        <v>348</v>
      </c>
      <c r="K158" t="s">
        <v>102</v>
      </c>
      <c r="L158" s="78">
        <v>5.7000000000000002E-2</v>
      </c>
      <c r="M158" s="78">
        <v>2.6499999999999999E-2</v>
      </c>
      <c r="N158" s="77">
        <v>13978.95</v>
      </c>
      <c r="O158" s="77">
        <v>125.9</v>
      </c>
      <c r="P158" s="77">
        <v>17.599498050000001</v>
      </c>
      <c r="Q158" s="78">
        <v>8.9999999999999998E-4</v>
      </c>
      <c r="R158" s="78">
        <v>1E-4</v>
      </c>
      <c r="W158" s="91"/>
    </row>
    <row r="159" spans="2:23">
      <c r="B159" s="83" t="s">
        <v>2908</v>
      </c>
      <c r="C159" t="s">
        <v>2109</v>
      </c>
      <c r="D159" s="100">
        <v>7491</v>
      </c>
      <c r="E159"/>
      <c r="F159" t="s">
        <v>892</v>
      </c>
      <c r="G159" s="86">
        <v>43899</v>
      </c>
      <c r="H159" t="s">
        <v>993</v>
      </c>
      <c r="I159" s="77">
        <v>3.12</v>
      </c>
      <c r="J159" t="s">
        <v>127</v>
      </c>
      <c r="K159" t="s">
        <v>102</v>
      </c>
      <c r="L159" s="78">
        <v>1.2999999999999999E-2</v>
      </c>
      <c r="M159" s="78">
        <v>2.5499999999999998E-2</v>
      </c>
      <c r="N159" s="77">
        <v>54967.08</v>
      </c>
      <c r="O159" s="77">
        <v>107.23</v>
      </c>
      <c r="P159" s="77">
        <v>58.941199884</v>
      </c>
      <c r="Q159" s="78">
        <v>3.0999999999999999E-3</v>
      </c>
      <c r="R159" s="78">
        <v>5.0000000000000001E-4</v>
      </c>
      <c r="W159" s="91"/>
    </row>
    <row r="160" spans="2:23">
      <c r="B160" s="83" t="s">
        <v>2908</v>
      </c>
      <c r="C160" t="s">
        <v>2109</v>
      </c>
      <c r="D160" s="100">
        <v>7490</v>
      </c>
      <c r="E160"/>
      <c r="F160" t="s">
        <v>892</v>
      </c>
      <c r="G160" s="86">
        <v>43899</v>
      </c>
      <c r="H160" t="s">
        <v>993</v>
      </c>
      <c r="I160" s="77">
        <v>2.98</v>
      </c>
      <c r="J160" t="s">
        <v>127</v>
      </c>
      <c r="K160" t="s">
        <v>102</v>
      </c>
      <c r="L160" s="78">
        <v>2.3900000000000001E-2</v>
      </c>
      <c r="M160" s="78">
        <v>5.4399999999999997E-2</v>
      </c>
      <c r="N160" s="77">
        <v>62788.15</v>
      </c>
      <c r="O160" s="77">
        <v>92.04</v>
      </c>
      <c r="P160" s="77">
        <v>57.790213260000002</v>
      </c>
      <c r="Q160" s="78">
        <v>3.0000000000000001E-3</v>
      </c>
      <c r="R160" s="78">
        <v>5.0000000000000001E-4</v>
      </c>
      <c r="W160" s="91"/>
    </row>
    <row r="161" spans="2:23">
      <c r="B161" t="s">
        <v>2914</v>
      </c>
      <c r="C161" t="s">
        <v>2112</v>
      </c>
      <c r="D161" s="100">
        <v>72971</v>
      </c>
      <c r="E161"/>
      <c r="F161" t="s">
        <v>544</v>
      </c>
      <c r="G161" s="86">
        <v>43801</v>
      </c>
      <c r="H161" t="s">
        <v>206</v>
      </c>
      <c r="I161" s="77">
        <v>4.5999999999999996</v>
      </c>
      <c r="J161" t="s">
        <v>328</v>
      </c>
      <c r="K161" t="s">
        <v>110</v>
      </c>
      <c r="L161" s="78">
        <v>2.3599999999999999E-2</v>
      </c>
      <c r="M161" s="78">
        <v>5.9299999999999999E-2</v>
      </c>
      <c r="N161" s="77">
        <v>102366.47</v>
      </c>
      <c r="O161" s="77">
        <v>86.08</v>
      </c>
      <c r="P161" s="77">
        <v>357.53496030311999</v>
      </c>
      <c r="Q161" s="78">
        <v>1.8800000000000001E-2</v>
      </c>
      <c r="R161" s="78">
        <v>3.0000000000000001E-3</v>
      </c>
      <c r="W161" s="91"/>
    </row>
    <row r="162" spans="2:23">
      <c r="B162" t="s">
        <v>2918</v>
      </c>
      <c r="C162" t="s">
        <v>2112</v>
      </c>
      <c r="D162" s="100">
        <v>9365</v>
      </c>
      <c r="E162"/>
      <c r="F162" t="s">
        <v>892</v>
      </c>
      <c r="G162" s="86">
        <v>44906</v>
      </c>
      <c r="H162" t="s">
        <v>993</v>
      </c>
      <c r="I162" s="77">
        <v>1.99</v>
      </c>
      <c r="J162" t="s">
        <v>348</v>
      </c>
      <c r="K162" t="s">
        <v>102</v>
      </c>
      <c r="L162" s="78">
        <v>7.6799999999999993E-2</v>
      </c>
      <c r="M162" s="78">
        <v>7.6999999999999999E-2</v>
      </c>
      <c r="N162" s="77">
        <v>453.26</v>
      </c>
      <c r="O162" s="77">
        <v>100.6</v>
      </c>
      <c r="P162" s="77">
        <v>0.45597956000000001</v>
      </c>
      <c r="Q162" s="78">
        <v>0</v>
      </c>
      <c r="R162" s="78">
        <v>0</v>
      </c>
      <c r="W162" s="91"/>
    </row>
    <row r="163" spans="2:23">
      <c r="B163" t="s">
        <v>2918</v>
      </c>
      <c r="C163" t="s">
        <v>2112</v>
      </c>
      <c r="D163" s="100">
        <v>9509</v>
      </c>
      <c r="E163"/>
      <c r="F163" t="s">
        <v>892</v>
      </c>
      <c r="G163" s="86">
        <v>44991</v>
      </c>
      <c r="H163" t="s">
        <v>993</v>
      </c>
      <c r="I163" s="77">
        <v>1.99</v>
      </c>
      <c r="J163" t="s">
        <v>348</v>
      </c>
      <c r="K163" t="s">
        <v>102</v>
      </c>
      <c r="L163" s="78">
        <v>7.6799999999999993E-2</v>
      </c>
      <c r="M163" s="78">
        <v>7.3899999999999993E-2</v>
      </c>
      <c r="N163" s="77">
        <v>22416.560000000001</v>
      </c>
      <c r="O163" s="77">
        <v>101.18</v>
      </c>
      <c r="P163" s="77">
        <v>22.681075408000002</v>
      </c>
      <c r="Q163" s="78">
        <v>1.1999999999999999E-3</v>
      </c>
      <c r="R163" s="78">
        <v>2.0000000000000001E-4</v>
      </c>
      <c r="W163" s="91"/>
    </row>
    <row r="164" spans="2:23">
      <c r="B164" t="s">
        <v>2918</v>
      </c>
      <c r="C164" t="s">
        <v>2112</v>
      </c>
      <c r="D164" s="100">
        <v>9316</v>
      </c>
      <c r="E164"/>
      <c r="F164" t="s">
        <v>892</v>
      </c>
      <c r="G164" s="86">
        <v>44885</v>
      </c>
      <c r="H164" t="s">
        <v>993</v>
      </c>
      <c r="I164" s="77">
        <v>1.99</v>
      </c>
      <c r="J164" t="s">
        <v>348</v>
      </c>
      <c r="K164" t="s">
        <v>102</v>
      </c>
      <c r="L164" s="78">
        <v>7.6799999999999993E-2</v>
      </c>
      <c r="M164" s="78">
        <v>8.0500000000000002E-2</v>
      </c>
      <c r="N164" s="77">
        <v>175367.23</v>
      </c>
      <c r="O164" s="77">
        <v>99.96</v>
      </c>
      <c r="P164" s="77">
        <v>175.29708310800001</v>
      </c>
      <c r="Q164" s="78">
        <v>9.1999999999999998E-3</v>
      </c>
      <c r="R164" s="78">
        <v>1.5E-3</v>
      </c>
      <c r="W164" s="91"/>
    </row>
    <row r="165" spans="2:23">
      <c r="B165" t="s">
        <v>2912</v>
      </c>
      <c r="C165" t="s">
        <v>2112</v>
      </c>
      <c r="D165" s="100">
        <v>539178</v>
      </c>
      <c r="E165"/>
      <c r="F165" t="s">
        <v>551</v>
      </c>
      <c r="G165" s="86">
        <v>45015</v>
      </c>
      <c r="H165" t="s">
        <v>149</v>
      </c>
      <c r="I165" s="77">
        <v>5.09</v>
      </c>
      <c r="J165" t="s">
        <v>328</v>
      </c>
      <c r="K165" t="s">
        <v>102</v>
      </c>
      <c r="L165" s="78">
        <v>4.4999999999999998E-2</v>
      </c>
      <c r="M165" s="78">
        <v>3.8199999999999998E-2</v>
      </c>
      <c r="N165" s="77">
        <v>50123.13</v>
      </c>
      <c r="O165" s="77">
        <v>105.93</v>
      </c>
      <c r="P165" s="77">
        <v>53.095431609000002</v>
      </c>
      <c r="Q165" s="78">
        <v>2.8E-3</v>
      </c>
      <c r="R165" s="78">
        <v>4.0000000000000002E-4</v>
      </c>
      <c r="W165" s="91"/>
    </row>
    <row r="166" spans="2:23">
      <c r="B166" t="s">
        <v>2915</v>
      </c>
      <c r="C166" t="s">
        <v>2112</v>
      </c>
      <c r="D166" s="100">
        <v>8405</v>
      </c>
      <c r="E166"/>
      <c r="F166" t="s">
        <v>551</v>
      </c>
      <c r="G166" s="86">
        <v>44322</v>
      </c>
      <c r="H166" t="s">
        <v>149</v>
      </c>
      <c r="I166" s="77">
        <v>8.41</v>
      </c>
      <c r="J166" t="s">
        <v>668</v>
      </c>
      <c r="K166" t="s">
        <v>102</v>
      </c>
      <c r="L166" s="78">
        <v>2.5600000000000001E-2</v>
      </c>
      <c r="M166" s="78">
        <v>4.6300000000000001E-2</v>
      </c>
      <c r="N166" s="77">
        <v>35086.03</v>
      </c>
      <c r="O166" s="77">
        <v>93.11</v>
      </c>
      <c r="P166" s="77">
        <v>32.668602532999998</v>
      </c>
      <c r="Q166" s="78">
        <v>1.6999999999999999E-3</v>
      </c>
      <c r="R166" s="78">
        <v>2.9999999999999997E-4</v>
      </c>
      <c r="W166" s="91"/>
    </row>
    <row r="167" spans="2:23">
      <c r="B167" t="s">
        <v>2915</v>
      </c>
      <c r="C167" t="s">
        <v>2112</v>
      </c>
      <c r="D167" s="100">
        <v>8581</v>
      </c>
      <c r="E167"/>
      <c r="F167" t="s">
        <v>551</v>
      </c>
      <c r="G167" s="86">
        <v>44418</v>
      </c>
      <c r="H167" t="s">
        <v>149</v>
      </c>
      <c r="I167" s="77">
        <v>8.52</v>
      </c>
      <c r="J167" t="s">
        <v>668</v>
      </c>
      <c r="K167" t="s">
        <v>102</v>
      </c>
      <c r="L167" s="78">
        <v>2.2700000000000001E-2</v>
      </c>
      <c r="M167" s="78">
        <v>4.4699999999999997E-2</v>
      </c>
      <c r="N167" s="77">
        <v>34965.81</v>
      </c>
      <c r="O167" s="77">
        <v>91.06</v>
      </c>
      <c r="P167" s="77">
        <v>31.839866585999999</v>
      </c>
      <c r="Q167" s="78">
        <v>1.6999999999999999E-3</v>
      </c>
      <c r="R167" s="78">
        <v>2.9999999999999997E-4</v>
      </c>
      <c r="W167" s="91"/>
    </row>
    <row r="168" spans="2:23">
      <c r="B168" t="s">
        <v>2915</v>
      </c>
      <c r="C168" t="s">
        <v>2112</v>
      </c>
      <c r="D168" s="100">
        <v>8761</v>
      </c>
      <c r="E168"/>
      <c r="F168" t="s">
        <v>551</v>
      </c>
      <c r="G168" s="86">
        <v>44530</v>
      </c>
      <c r="H168" t="s">
        <v>149</v>
      </c>
      <c r="I168" s="77">
        <v>8.58</v>
      </c>
      <c r="J168" t="s">
        <v>668</v>
      </c>
      <c r="K168" t="s">
        <v>102</v>
      </c>
      <c r="L168" s="78">
        <v>1.7899999999999999E-2</v>
      </c>
      <c r="M168" s="78">
        <v>4.7399999999999998E-2</v>
      </c>
      <c r="N168" s="77">
        <v>28812.23</v>
      </c>
      <c r="O168" s="77">
        <v>84.09</v>
      </c>
      <c r="P168" s="77">
        <v>24.228204207000001</v>
      </c>
      <c r="Q168" s="78">
        <v>1.2999999999999999E-3</v>
      </c>
      <c r="R168" s="78">
        <v>2.0000000000000001E-4</v>
      </c>
      <c r="W168" s="91"/>
    </row>
    <row r="169" spans="2:23">
      <c r="B169" t="s">
        <v>2915</v>
      </c>
      <c r="C169" t="s">
        <v>2112</v>
      </c>
      <c r="D169" s="100">
        <v>8946</v>
      </c>
      <c r="E169"/>
      <c r="F169" t="s">
        <v>551</v>
      </c>
      <c r="G169" s="86">
        <v>44612</v>
      </c>
      <c r="H169" t="s">
        <v>149</v>
      </c>
      <c r="I169" s="77">
        <v>8.4</v>
      </c>
      <c r="J169" t="s">
        <v>668</v>
      </c>
      <c r="K169" t="s">
        <v>102</v>
      </c>
      <c r="L169" s="78">
        <v>2.3599999999999999E-2</v>
      </c>
      <c r="M169" s="78">
        <v>4.8099999999999997E-2</v>
      </c>
      <c r="N169" s="77">
        <v>33789.06</v>
      </c>
      <c r="O169" s="77">
        <v>88.09</v>
      </c>
      <c r="P169" s="77">
        <v>29.764782954000001</v>
      </c>
      <c r="Q169" s="78">
        <v>1.6000000000000001E-3</v>
      </c>
      <c r="R169" s="78">
        <v>2.0000000000000001E-4</v>
      </c>
      <c r="W169" s="91"/>
    </row>
    <row r="170" spans="2:23">
      <c r="B170" t="s">
        <v>2915</v>
      </c>
      <c r="C170" t="s">
        <v>2112</v>
      </c>
      <c r="D170" s="100">
        <v>9031</v>
      </c>
      <c r="E170"/>
      <c r="F170" t="s">
        <v>551</v>
      </c>
      <c r="G170" s="86">
        <v>44662</v>
      </c>
      <c r="H170" t="s">
        <v>149</v>
      </c>
      <c r="I170" s="77">
        <v>8.4499999999999993</v>
      </c>
      <c r="J170" t="s">
        <v>668</v>
      </c>
      <c r="K170" t="s">
        <v>102</v>
      </c>
      <c r="L170" s="78">
        <v>2.4E-2</v>
      </c>
      <c r="M170" s="78">
        <v>4.5999999999999999E-2</v>
      </c>
      <c r="N170" s="77">
        <v>38483.089999999997</v>
      </c>
      <c r="O170" s="77">
        <v>89.33</v>
      </c>
      <c r="P170" s="77">
        <v>34.376944297000001</v>
      </c>
      <c r="Q170" s="78">
        <v>1.8E-3</v>
      </c>
      <c r="R170" s="78">
        <v>2.9999999999999997E-4</v>
      </c>
      <c r="W170" s="91"/>
    </row>
    <row r="171" spans="2:23">
      <c r="B171" t="s">
        <v>2915</v>
      </c>
      <c r="C171" t="s">
        <v>2112</v>
      </c>
      <c r="D171" s="100">
        <v>9797</v>
      </c>
      <c r="E171"/>
      <c r="F171" t="s">
        <v>551</v>
      </c>
      <c r="G171" s="86">
        <v>45197</v>
      </c>
      <c r="H171" t="s">
        <v>149</v>
      </c>
      <c r="I171" s="77">
        <v>8.1999999999999993</v>
      </c>
      <c r="J171" t="s">
        <v>668</v>
      </c>
      <c r="K171" t="s">
        <v>102</v>
      </c>
      <c r="L171" s="78">
        <v>4.1200000000000001E-2</v>
      </c>
      <c r="M171" s="78">
        <v>4.48E-2</v>
      </c>
      <c r="N171" s="77">
        <v>18085.29</v>
      </c>
      <c r="O171" s="77">
        <v>100</v>
      </c>
      <c r="P171" s="77">
        <v>18.085290000000001</v>
      </c>
      <c r="Q171" s="78">
        <v>1E-3</v>
      </c>
      <c r="R171" s="78">
        <v>2.0000000000000001E-4</v>
      </c>
      <c r="W171" s="91"/>
    </row>
    <row r="172" spans="2:23">
      <c r="B172" t="s">
        <v>2915</v>
      </c>
      <c r="C172" t="s">
        <v>2112</v>
      </c>
      <c r="D172" s="100">
        <v>7898</v>
      </c>
      <c r="E172"/>
      <c r="F172" t="s">
        <v>551</v>
      </c>
      <c r="G172" s="86">
        <v>44074</v>
      </c>
      <c r="H172" t="s">
        <v>149</v>
      </c>
      <c r="I172" s="77">
        <v>8.6</v>
      </c>
      <c r="J172" t="s">
        <v>668</v>
      </c>
      <c r="K172" t="s">
        <v>102</v>
      </c>
      <c r="L172" s="78">
        <v>2.35E-2</v>
      </c>
      <c r="M172" s="78">
        <v>4.1099999999999998E-2</v>
      </c>
      <c r="N172" s="77">
        <v>60922.69</v>
      </c>
      <c r="O172" s="77">
        <v>95.92</v>
      </c>
      <c r="P172" s="77">
        <v>58.437044247999999</v>
      </c>
      <c r="Q172" s="78">
        <v>3.0999999999999999E-3</v>
      </c>
      <c r="R172" s="78">
        <v>5.0000000000000001E-4</v>
      </c>
      <c r="W172" s="91"/>
    </row>
    <row r="173" spans="2:23">
      <c r="B173" t="s">
        <v>2915</v>
      </c>
      <c r="C173" t="s">
        <v>2112</v>
      </c>
      <c r="D173" s="100">
        <v>8154</v>
      </c>
      <c r="E173"/>
      <c r="F173" t="s">
        <v>551</v>
      </c>
      <c r="G173" s="86">
        <v>44189</v>
      </c>
      <c r="H173" t="s">
        <v>149</v>
      </c>
      <c r="I173" s="77">
        <v>8.51</v>
      </c>
      <c r="J173" t="s">
        <v>668</v>
      </c>
      <c r="K173" t="s">
        <v>102</v>
      </c>
      <c r="L173" s="78">
        <v>2.47E-2</v>
      </c>
      <c r="M173" s="78">
        <v>4.36E-2</v>
      </c>
      <c r="N173" s="77">
        <v>7621.76</v>
      </c>
      <c r="O173" s="77">
        <v>95.05</v>
      </c>
      <c r="P173" s="77">
        <v>7.2444828799999996</v>
      </c>
      <c r="Q173" s="78">
        <v>4.0000000000000002E-4</v>
      </c>
      <c r="R173" s="78">
        <v>1E-4</v>
      </c>
      <c r="W173" s="91"/>
    </row>
    <row r="174" spans="2:23">
      <c r="B174" t="s">
        <v>2915</v>
      </c>
      <c r="C174" t="s">
        <v>2112</v>
      </c>
      <c r="D174" s="100">
        <v>9796</v>
      </c>
      <c r="E174"/>
      <c r="F174" t="s">
        <v>551</v>
      </c>
      <c r="G174" s="86">
        <v>45197</v>
      </c>
      <c r="H174" t="s">
        <v>149</v>
      </c>
      <c r="I174" s="77">
        <v>8.1999999999999993</v>
      </c>
      <c r="J174" t="s">
        <v>668</v>
      </c>
      <c r="K174" t="s">
        <v>102</v>
      </c>
      <c r="L174" s="78">
        <v>4.1200000000000001E-2</v>
      </c>
      <c r="M174" s="78">
        <v>4.1799999999999997E-2</v>
      </c>
      <c r="N174" s="77">
        <v>594.58000000000004</v>
      </c>
      <c r="O174" s="77">
        <v>100</v>
      </c>
      <c r="P174" s="77">
        <v>0.59458</v>
      </c>
      <c r="Q174" s="78">
        <v>0</v>
      </c>
      <c r="R174" s="78">
        <v>0</v>
      </c>
      <c r="W174" s="91"/>
    </row>
    <row r="175" spans="2:23">
      <c r="B175" t="s">
        <v>2921</v>
      </c>
      <c r="C175" t="s">
        <v>2109</v>
      </c>
      <c r="D175" s="100">
        <v>3364</v>
      </c>
      <c r="E175"/>
      <c r="F175" t="s">
        <v>544</v>
      </c>
      <c r="G175" s="86">
        <v>41639</v>
      </c>
      <c r="H175" t="s">
        <v>206</v>
      </c>
      <c r="I175" s="77">
        <v>0.26</v>
      </c>
      <c r="J175" t="s">
        <v>748</v>
      </c>
      <c r="K175" t="s">
        <v>102</v>
      </c>
      <c r="L175" s="78">
        <v>3.6999999999999998E-2</v>
      </c>
      <c r="M175" s="78">
        <v>6.9599999999999995E-2</v>
      </c>
      <c r="N175" s="77">
        <v>12801.36</v>
      </c>
      <c r="O175" s="77">
        <v>111.28</v>
      </c>
      <c r="P175" s="77">
        <v>14.245353408</v>
      </c>
      <c r="Q175" s="78">
        <v>6.9999999999999999E-4</v>
      </c>
      <c r="R175" s="78">
        <v>1E-4</v>
      </c>
      <c r="W175" s="91"/>
    </row>
    <row r="176" spans="2:23">
      <c r="B176" t="s">
        <v>2921</v>
      </c>
      <c r="C176" t="s">
        <v>2109</v>
      </c>
      <c r="D176" s="100">
        <v>458869</v>
      </c>
      <c r="E176"/>
      <c r="F176" t="s">
        <v>544</v>
      </c>
      <c r="G176" s="86">
        <v>42759</v>
      </c>
      <c r="H176" t="s">
        <v>206</v>
      </c>
      <c r="I176" s="77">
        <v>1.73</v>
      </c>
      <c r="J176" t="s">
        <v>748</v>
      </c>
      <c r="K176" t="s">
        <v>102</v>
      </c>
      <c r="L176" s="78">
        <v>3.8800000000000001E-2</v>
      </c>
      <c r="M176" s="78">
        <v>5.8099999999999999E-2</v>
      </c>
      <c r="N176" s="77">
        <v>36894.080000000002</v>
      </c>
      <c r="O176" s="77">
        <v>97.57</v>
      </c>
      <c r="P176" s="77">
        <v>35.997553856000003</v>
      </c>
      <c r="Q176" s="78">
        <v>1.9E-3</v>
      </c>
      <c r="R176" s="78">
        <v>2.9999999999999997E-4</v>
      </c>
      <c r="W176" s="91"/>
    </row>
    <row r="177" spans="2:23">
      <c r="B177" t="s">
        <v>2921</v>
      </c>
      <c r="C177" t="s">
        <v>2109</v>
      </c>
      <c r="D177" s="100">
        <v>458870</v>
      </c>
      <c r="E177"/>
      <c r="F177" t="s">
        <v>544</v>
      </c>
      <c r="G177" s="86">
        <v>42759</v>
      </c>
      <c r="H177" t="s">
        <v>206</v>
      </c>
      <c r="I177" s="77">
        <v>1.69</v>
      </c>
      <c r="J177" t="s">
        <v>748</v>
      </c>
      <c r="K177" t="s">
        <v>102</v>
      </c>
      <c r="L177" s="78">
        <v>7.0499999999999993E-2</v>
      </c>
      <c r="M177" s="78">
        <v>7.17E-2</v>
      </c>
      <c r="N177" s="77">
        <v>36894.080000000002</v>
      </c>
      <c r="O177" s="77">
        <v>101.25</v>
      </c>
      <c r="P177" s="77">
        <v>37.355255999999997</v>
      </c>
      <c r="Q177" s="78">
        <v>2E-3</v>
      </c>
      <c r="R177" s="78">
        <v>2.9999999999999997E-4</v>
      </c>
      <c r="W177" s="91"/>
    </row>
    <row r="178" spans="2:23">
      <c r="B178" t="s">
        <v>2921</v>
      </c>
      <c r="C178" t="s">
        <v>2109</v>
      </c>
      <c r="D178" s="100">
        <v>364477</v>
      </c>
      <c r="E178"/>
      <c r="F178" t="s">
        <v>544</v>
      </c>
      <c r="G178" s="86">
        <v>42004</v>
      </c>
      <c r="H178" t="s">
        <v>206</v>
      </c>
      <c r="I178" s="77">
        <v>0.74</v>
      </c>
      <c r="J178" t="s">
        <v>748</v>
      </c>
      <c r="K178" t="s">
        <v>102</v>
      </c>
      <c r="L178" s="78">
        <v>3.6999999999999998E-2</v>
      </c>
      <c r="M178" s="78">
        <v>0.10879999999999999</v>
      </c>
      <c r="N178" s="77">
        <v>12801.36</v>
      </c>
      <c r="O178" s="77">
        <v>106.86</v>
      </c>
      <c r="P178" s="77">
        <v>13.679533296000001</v>
      </c>
      <c r="Q178" s="78">
        <v>6.9999999999999999E-4</v>
      </c>
      <c r="R178" s="78">
        <v>1E-4</v>
      </c>
      <c r="W178" s="91"/>
    </row>
    <row r="179" spans="2:23">
      <c r="B179" t="s">
        <v>2920</v>
      </c>
      <c r="C179" t="s">
        <v>2112</v>
      </c>
      <c r="D179" s="100">
        <v>451305</v>
      </c>
      <c r="E179"/>
      <c r="F179" t="s">
        <v>892</v>
      </c>
      <c r="G179" s="86">
        <v>42521</v>
      </c>
      <c r="H179" t="s">
        <v>993</v>
      </c>
      <c r="I179" s="77">
        <v>1.37</v>
      </c>
      <c r="J179" t="s">
        <v>127</v>
      </c>
      <c r="K179" t="s">
        <v>102</v>
      </c>
      <c r="L179" s="78">
        <v>2.3E-2</v>
      </c>
      <c r="M179" s="78">
        <v>3.9E-2</v>
      </c>
      <c r="N179" s="77">
        <v>6356.04</v>
      </c>
      <c r="O179" s="77">
        <v>110.83</v>
      </c>
      <c r="P179" s="77">
        <v>7.0443991319999997</v>
      </c>
      <c r="Q179" s="78">
        <v>4.0000000000000002E-4</v>
      </c>
      <c r="R179" s="78">
        <v>1E-4</v>
      </c>
      <c r="W179" s="91"/>
    </row>
    <row r="180" spans="2:23">
      <c r="B180" t="s">
        <v>2920</v>
      </c>
      <c r="C180" t="s">
        <v>2112</v>
      </c>
      <c r="D180" s="100">
        <v>451301</v>
      </c>
      <c r="E180"/>
      <c r="F180" t="s">
        <v>892</v>
      </c>
      <c r="G180" s="86">
        <v>42474</v>
      </c>
      <c r="H180" t="s">
        <v>993</v>
      </c>
      <c r="I180" s="77">
        <v>0.36</v>
      </c>
      <c r="J180" t="s">
        <v>127</v>
      </c>
      <c r="K180" t="s">
        <v>102</v>
      </c>
      <c r="L180" s="78">
        <v>3.1800000000000002E-2</v>
      </c>
      <c r="M180" s="78">
        <v>7.1199999999999999E-2</v>
      </c>
      <c r="N180" s="77">
        <v>12407.25</v>
      </c>
      <c r="O180" s="77">
        <v>98.78</v>
      </c>
      <c r="P180" s="77">
        <v>12.25588155</v>
      </c>
      <c r="Q180" s="78">
        <v>5.9999999999999995E-4</v>
      </c>
      <c r="R180" s="78">
        <v>1E-4</v>
      </c>
      <c r="W180" s="91"/>
    </row>
    <row r="181" spans="2:23">
      <c r="B181" t="s">
        <v>2920</v>
      </c>
      <c r="C181" t="s">
        <v>2112</v>
      </c>
      <c r="D181" s="100">
        <v>451304</v>
      </c>
      <c r="E181"/>
      <c r="F181" t="s">
        <v>892</v>
      </c>
      <c r="G181" s="86">
        <v>42474</v>
      </c>
      <c r="H181" t="s">
        <v>993</v>
      </c>
      <c r="I181" s="77">
        <v>0.36</v>
      </c>
      <c r="J181" t="s">
        <v>127</v>
      </c>
      <c r="K181" t="s">
        <v>102</v>
      </c>
      <c r="L181" s="78">
        <v>6.8500000000000005E-2</v>
      </c>
      <c r="M181" s="78">
        <v>6.4199999999999993E-2</v>
      </c>
      <c r="N181" s="77">
        <v>12096.74</v>
      </c>
      <c r="O181" s="77">
        <v>100.46</v>
      </c>
      <c r="P181" s="77">
        <v>12.152385003999999</v>
      </c>
      <c r="Q181" s="78">
        <v>5.9999999999999995E-4</v>
      </c>
      <c r="R181" s="78">
        <v>1E-4</v>
      </c>
      <c r="W181" s="91"/>
    </row>
    <row r="182" spans="2:23">
      <c r="B182" t="s">
        <v>2920</v>
      </c>
      <c r="C182" t="s">
        <v>2112</v>
      </c>
      <c r="D182" s="100">
        <v>451302</v>
      </c>
      <c r="E182"/>
      <c r="F182" t="s">
        <v>892</v>
      </c>
      <c r="G182" s="86">
        <v>42562</v>
      </c>
      <c r="H182" t="s">
        <v>993</v>
      </c>
      <c r="I182" s="77">
        <v>1.36</v>
      </c>
      <c r="J182" t="s">
        <v>127</v>
      </c>
      <c r="K182" t="s">
        <v>102</v>
      </c>
      <c r="L182" s="78">
        <v>3.3700000000000001E-2</v>
      </c>
      <c r="M182" s="78">
        <v>6.83E-2</v>
      </c>
      <c r="N182" s="77">
        <v>7541.33</v>
      </c>
      <c r="O182" s="77">
        <v>95.78</v>
      </c>
      <c r="P182" s="77">
        <v>7.2230858739999997</v>
      </c>
      <c r="Q182" s="78">
        <v>4.0000000000000002E-4</v>
      </c>
      <c r="R182" s="78">
        <v>1E-4</v>
      </c>
      <c r="W182" s="91"/>
    </row>
    <row r="183" spans="2:23">
      <c r="B183" t="s">
        <v>2920</v>
      </c>
      <c r="C183" t="s">
        <v>2112</v>
      </c>
      <c r="D183" s="100">
        <v>454754</v>
      </c>
      <c r="E183"/>
      <c r="F183" t="s">
        <v>892</v>
      </c>
      <c r="G183" s="86">
        <v>42710</v>
      </c>
      <c r="H183" t="s">
        <v>993</v>
      </c>
      <c r="I183" s="77">
        <v>1.54</v>
      </c>
      <c r="J183" t="s">
        <v>127</v>
      </c>
      <c r="K183" t="s">
        <v>102</v>
      </c>
      <c r="L183" s="78">
        <v>3.8399999999999997E-2</v>
      </c>
      <c r="M183" s="78">
        <v>6.7599999999999993E-2</v>
      </c>
      <c r="N183" s="77">
        <v>4909.5600000000004</v>
      </c>
      <c r="O183" s="77">
        <v>96</v>
      </c>
      <c r="P183" s="77">
        <v>4.7131775999999999</v>
      </c>
      <c r="Q183" s="78">
        <v>2.0000000000000001E-4</v>
      </c>
      <c r="R183" s="78">
        <v>0</v>
      </c>
      <c r="W183" s="91"/>
    </row>
    <row r="184" spans="2:23">
      <c r="B184" t="s">
        <v>2920</v>
      </c>
      <c r="C184" t="s">
        <v>2112</v>
      </c>
      <c r="D184" s="100">
        <v>454874</v>
      </c>
      <c r="E184"/>
      <c r="F184" t="s">
        <v>892</v>
      </c>
      <c r="G184" s="86">
        <v>42717</v>
      </c>
      <c r="H184" t="s">
        <v>993</v>
      </c>
      <c r="I184" s="77">
        <v>1.54</v>
      </c>
      <c r="J184" t="s">
        <v>127</v>
      </c>
      <c r="K184" t="s">
        <v>102</v>
      </c>
      <c r="L184" s="78">
        <v>3.85E-2</v>
      </c>
      <c r="M184" s="78">
        <v>6.7599999999999993E-2</v>
      </c>
      <c r="N184" s="77">
        <v>1642.14</v>
      </c>
      <c r="O184" s="77">
        <v>96.02</v>
      </c>
      <c r="P184" s="77">
        <v>1.576782828</v>
      </c>
      <c r="Q184" s="78">
        <v>1E-4</v>
      </c>
      <c r="R184" s="78">
        <v>0</v>
      </c>
      <c r="W184" s="91"/>
    </row>
    <row r="185" spans="2:23">
      <c r="B185" t="s">
        <v>2926</v>
      </c>
      <c r="C185" t="s">
        <v>2112</v>
      </c>
      <c r="D185" s="100">
        <v>462345</v>
      </c>
      <c r="E185"/>
      <c r="F185" t="s">
        <v>551</v>
      </c>
      <c r="G185" s="86">
        <v>42794</v>
      </c>
      <c r="H185" t="s">
        <v>149</v>
      </c>
      <c r="I185" s="77">
        <v>5.04</v>
      </c>
      <c r="J185" t="s">
        <v>668</v>
      </c>
      <c r="K185" t="s">
        <v>102</v>
      </c>
      <c r="L185" s="78">
        <v>2.9000000000000001E-2</v>
      </c>
      <c r="M185" s="78">
        <v>2.8500000000000001E-2</v>
      </c>
      <c r="N185" s="77">
        <v>109792.85</v>
      </c>
      <c r="O185" s="77">
        <v>116.33</v>
      </c>
      <c r="P185" s="77">
        <v>127.722022405</v>
      </c>
      <c r="Q185" s="78">
        <v>6.7000000000000002E-3</v>
      </c>
      <c r="R185" s="78">
        <v>1.1000000000000001E-3</v>
      </c>
      <c r="W185" s="91"/>
    </row>
    <row r="186" spans="2:23">
      <c r="B186" t="s">
        <v>2911</v>
      </c>
      <c r="C186" t="s">
        <v>2112</v>
      </c>
      <c r="D186" s="100">
        <v>8171</v>
      </c>
      <c r="E186"/>
      <c r="F186" t="s">
        <v>551</v>
      </c>
      <c r="G186" s="86">
        <v>44200</v>
      </c>
      <c r="H186" t="s">
        <v>149</v>
      </c>
      <c r="I186" s="77">
        <v>7.47</v>
      </c>
      <c r="J186" t="s">
        <v>668</v>
      </c>
      <c r="K186" t="s">
        <v>102</v>
      </c>
      <c r="L186" s="78">
        <v>3.1E-2</v>
      </c>
      <c r="M186" s="78">
        <v>5.0599999999999999E-2</v>
      </c>
      <c r="N186" s="77">
        <v>5658.69</v>
      </c>
      <c r="O186" s="77">
        <v>94.04</v>
      </c>
      <c r="P186" s="77">
        <v>5.3214320759999998</v>
      </c>
      <c r="Q186" s="78">
        <v>2.9999999999999997E-4</v>
      </c>
      <c r="R186" s="78">
        <v>0</v>
      </c>
      <c r="W186" s="91"/>
    </row>
    <row r="187" spans="2:23">
      <c r="B187" t="s">
        <v>2911</v>
      </c>
      <c r="C187" t="s">
        <v>2112</v>
      </c>
      <c r="D187" s="100">
        <v>8362</v>
      </c>
      <c r="E187"/>
      <c r="F187" t="s">
        <v>551</v>
      </c>
      <c r="G187" s="86">
        <v>44290</v>
      </c>
      <c r="H187" t="s">
        <v>149</v>
      </c>
      <c r="I187" s="77">
        <v>7.39</v>
      </c>
      <c r="J187" t="s">
        <v>668</v>
      </c>
      <c r="K187" t="s">
        <v>102</v>
      </c>
      <c r="L187" s="78">
        <v>3.1E-2</v>
      </c>
      <c r="M187" s="78">
        <v>5.3999999999999999E-2</v>
      </c>
      <c r="N187" s="77">
        <v>10868.91</v>
      </c>
      <c r="O187" s="77">
        <v>91.69</v>
      </c>
      <c r="P187" s="77">
        <v>9.9657035789999995</v>
      </c>
      <c r="Q187" s="78">
        <v>5.0000000000000001E-4</v>
      </c>
      <c r="R187" s="78">
        <v>1E-4</v>
      </c>
      <c r="W187" s="91"/>
    </row>
    <row r="188" spans="2:23">
      <c r="B188" t="s">
        <v>2911</v>
      </c>
      <c r="C188" t="s">
        <v>2112</v>
      </c>
      <c r="D188" s="100">
        <v>8698</v>
      </c>
      <c r="E188"/>
      <c r="F188" t="s">
        <v>551</v>
      </c>
      <c r="G188" s="86">
        <v>44496</v>
      </c>
      <c r="H188" t="s">
        <v>149</v>
      </c>
      <c r="I188" s="77">
        <v>6.86</v>
      </c>
      <c r="J188" t="s">
        <v>668</v>
      </c>
      <c r="K188" t="s">
        <v>102</v>
      </c>
      <c r="L188" s="78">
        <v>3.1E-2</v>
      </c>
      <c r="M188" s="78">
        <v>7.8200000000000006E-2</v>
      </c>
      <c r="N188" s="77">
        <v>12175.51</v>
      </c>
      <c r="O188" s="77">
        <v>76.25</v>
      </c>
      <c r="P188" s="77">
        <v>9.2838263750000003</v>
      </c>
      <c r="Q188" s="78">
        <v>5.0000000000000001E-4</v>
      </c>
      <c r="R188" s="78">
        <v>1E-4</v>
      </c>
      <c r="W188" s="91"/>
    </row>
    <row r="189" spans="2:23">
      <c r="B189" t="s">
        <v>2911</v>
      </c>
      <c r="C189" t="s">
        <v>2112</v>
      </c>
      <c r="D189" s="100">
        <v>8953</v>
      </c>
      <c r="E189"/>
      <c r="F189" t="s">
        <v>551</v>
      </c>
      <c r="G189" s="86">
        <v>44615</v>
      </c>
      <c r="H189" t="s">
        <v>149</v>
      </c>
      <c r="I189" s="77">
        <v>7.08</v>
      </c>
      <c r="J189" t="s">
        <v>668</v>
      </c>
      <c r="K189" t="s">
        <v>102</v>
      </c>
      <c r="L189" s="78">
        <v>3.1E-2</v>
      </c>
      <c r="M189" s="78">
        <v>6.7400000000000002E-2</v>
      </c>
      <c r="N189" s="77">
        <v>14779.95</v>
      </c>
      <c r="O189" s="77">
        <v>81.42</v>
      </c>
      <c r="P189" s="77">
        <v>12.033835290000001</v>
      </c>
      <c r="Q189" s="78">
        <v>5.9999999999999995E-4</v>
      </c>
      <c r="R189" s="78">
        <v>1E-4</v>
      </c>
      <c r="W189" s="91"/>
    </row>
    <row r="190" spans="2:23">
      <c r="B190" t="s">
        <v>2911</v>
      </c>
      <c r="C190" t="s">
        <v>2112</v>
      </c>
      <c r="D190" s="100">
        <v>9146</v>
      </c>
      <c r="E190"/>
      <c r="F190" t="s">
        <v>551</v>
      </c>
      <c r="G190" s="86">
        <v>44753</v>
      </c>
      <c r="H190" t="s">
        <v>149</v>
      </c>
      <c r="I190" s="77">
        <v>7.65</v>
      </c>
      <c r="J190" t="s">
        <v>668</v>
      </c>
      <c r="K190" t="s">
        <v>102</v>
      </c>
      <c r="L190" s="78">
        <v>3.2599999999999997E-2</v>
      </c>
      <c r="M190" s="78">
        <v>4.1099999999999998E-2</v>
      </c>
      <c r="N190" s="77">
        <v>21818.03</v>
      </c>
      <c r="O190" s="77">
        <v>96.63</v>
      </c>
      <c r="P190" s="77">
        <v>21.082762388999999</v>
      </c>
      <c r="Q190" s="78">
        <v>1.1000000000000001E-3</v>
      </c>
      <c r="R190" s="78">
        <v>2.0000000000000001E-4</v>
      </c>
      <c r="W190" s="91"/>
    </row>
    <row r="191" spans="2:23">
      <c r="B191" t="s">
        <v>2911</v>
      </c>
      <c r="C191" t="s">
        <v>2112</v>
      </c>
      <c r="D191" s="100">
        <v>9458</v>
      </c>
      <c r="E191"/>
      <c r="F191" t="s">
        <v>551</v>
      </c>
      <c r="G191" s="86">
        <v>44959</v>
      </c>
      <c r="H191" t="s">
        <v>149</v>
      </c>
      <c r="I191" s="77">
        <v>7.53</v>
      </c>
      <c r="J191" t="s">
        <v>668</v>
      </c>
      <c r="K191" t="s">
        <v>102</v>
      </c>
      <c r="L191" s="78">
        <v>3.8100000000000002E-2</v>
      </c>
      <c r="M191" s="78">
        <v>4.24E-2</v>
      </c>
      <c r="N191" s="77">
        <v>10557.11</v>
      </c>
      <c r="O191" s="77">
        <v>97.67</v>
      </c>
      <c r="P191" s="77">
        <v>10.311129337000001</v>
      </c>
      <c r="Q191" s="78">
        <v>5.0000000000000001E-4</v>
      </c>
      <c r="R191" s="78">
        <v>1E-4</v>
      </c>
      <c r="W191" s="91"/>
    </row>
    <row r="192" spans="2:23">
      <c r="B192" t="s">
        <v>2911</v>
      </c>
      <c r="C192" t="s">
        <v>2112</v>
      </c>
      <c r="D192" s="100">
        <v>9713</v>
      </c>
      <c r="E192"/>
      <c r="F192" t="s">
        <v>551</v>
      </c>
      <c r="G192" s="86">
        <v>45153</v>
      </c>
      <c r="H192" t="s">
        <v>149</v>
      </c>
      <c r="I192" s="77">
        <v>7.42</v>
      </c>
      <c r="J192" t="s">
        <v>668</v>
      </c>
      <c r="K192" t="s">
        <v>102</v>
      </c>
      <c r="L192" s="78">
        <v>4.3200000000000002E-2</v>
      </c>
      <c r="M192" s="78">
        <v>4.3799999999999999E-2</v>
      </c>
      <c r="N192" s="77">
        <v>11995.03</v>
      </c>
      <c r="O192" s="77">
        <v>98.37</v>
      </c>
      <c r="P192" s="77">
        <v>11.799511011</v>
      </c>
      <c r="Q192" s="78">
        <v>5.9999999999999995E-4</v>
      </c>
      <c r="R192" s="78">
        <v>1E-4</v>
      </c>
      <c r="W192" s="91"/>
    </row>
    <row r="193" spans="2:23">
      <c r="B193" t="s">
        <v>2911</v>
      </c>
      <c r="C193" t="s">
        <v>2112</v>
      </c>
      <c r="D193" s="100">
        <v>6853</v>
      </c>
      <c r="E193"/>
      <c r="F193" t="s">
        <v>551</v>
      </c>
      <c r="G193" s="86">
        <v>43559</v>
      </c>
      <c r="H193" t="s">
        <v>149</v>
      </c>
      <c r="I193" s="77">
        <v>7.68</v>
      </c>
      <c r="J193" t="s">
        <v>668</v>
      </c>
      <c r="K193" t="s">
        <v>102</v>
      </c>
      <c r="L193" s="78">
        <v>3.7199999999999997E-2</v>
      </c>
      <c r="M193" s="78">
        <v>3.6799999999999999E-2</v>
      </c>
      <c r="N193" s="77">
        <v>34437.17</v>
      </c>
      <c r="O193" s="77">
        <v>109.18</v>
      </c>
      <c r="P193" s="77">
        <v>37.598502205999999</v>
      </c>
      <c r="Q193" s="78">
        <v>2E-3</v>
      </c>
      <c r="R193" s="78">
        <v>2.9999999999999997E-4</v>
      </c>
      <c r="W193" s="91"/>
    </row>
    <row r="194" spans="2:23">
      <c r="B194" t="s">
        <v>2911</v>
      </c>
      <c r="C194" t="s">
        <v>2112</v>
      </c>
      <c r="D194" s="100">
        <v>7573</v>
      </c>
      <c r="E194"/>
      <c r="F194" t="s">
        <v>551</v>
      </c>
      <c r="G194" s="86">
        <v>43924</v>
      </c>
      <c r="H194" t="s">
        <v>149</v>
      </c>
      <c r="I194" s="77">
        <v>7.89</v>
      </c>
      <c r="J194" t="s">
        <v>668</v>
      </c>
      <c r="K194" t="s">
        <v>102</v>
      </c>
      <c r="L194" s="78">
        <v>3.1399999999999997E-2</v>
      </c>
      <c r="M194" s="78">
        <v>3.2099999999999997E-2</v>
      </c>
      <c r="N194" s="77">
        <v>8156.89</v>
      </c>
      <c r="O194" s="77">
        <v>107.97</v>
      </c>
      <c r="P194" s="77">
        <v>8.8069941329999999</v>
      </c>
      <c r="Q194" s="78">
        <v>5.0000000000000001E-4</v>
      </c>
      <c r="R194" s="78">
        <v>1E-4</v>
      </c>
      <c r="W194" s="91"/>
    </row>
    <row r="195" spans="2:23">
      <c r="B195" t="s">
        <v>2911</v>
      </c>
      <c r="C195" t="s">
        <v>2112</v>
      </c>
      <c r="D195" s="100">
        <v>7801</v>
      </c>
      <c r="E195"/>
      <c r="F195" t="s">
        <v>551</v>
      </c>
      <c r="G195" s="86">
        <v>44015</v>
      </c>
      <c r="H195" t="s">
        <v>149</v>
      </c>
      <c r="I195" s="77">
        <v>7.67</v>
      </c>
      <c r="J195" t="s">
        <v>668</v>
      </c>
      <c r="K195" t="s">
        <v>102</v>
      </c>
      <c r="L195" s="78">
        <v>3.1E-2</v>
      </c>
      <c r="M195" s="78">
        <v>4.2000000000000003E-2</v>
      </c>
      <c r="N195" s="77">
        <v>6724.38</v>
      </c>
      <c r="O195" s="77">
        <v>100.16</v>
      </c>
      <c r="P195" s="77">
        <v>6.735139008</v>
      </c>
      <c r="Q195" s="78">
        <v>4.0000000000000002E-4</v>
      </c>
      <c r="R195" s="78">
        <v>1E-4</v>
      </c>
      <c r="W195" s="91"/>
    </row>
    <row r="196" spans="2:23">
      <c r="B196" t="s">
        <v>2911</v>
      </c>
      <c r="C196" t="s">
        <v>2112</v>
      </c>
      <c r="D196" s="100">
        <v>7980</v>
      </c>
      <c r="E196"/>
      <c r="F196" t="s">
        <v>551</v>
      </c>
      <c r="G196" s="86">
        <v>44108</v>
      </c>
      <c r="H196" t="s">
        <v>149</v>
      </c>
      <c r="I196" s="77">
        <v>7.59</v>
      </c>
      <c r="J196" t="s">
        <v>668</v>
      </c>
      <c r="K196" t="s">
        <v>102</v>
      </c>
      <c r="L196" s="78">
        <v>3.1E-2</v>
      </c>
      <c r="M196" s="78">
        <v>4.5499999999999999E-2</v>
      </c>
      <c r="N196" s="77">
        <v>10906.98</v>
      </c>
      <c r="O196" s="77">
        <v>97.49</v>
      </c>
      <c r="P196" s="77">
        <v>10.633214801999999</v>
      </c>
      <c r="Q196" s="78">
        <v>5.9999999999999995E-4</v>
      </c>
      <c r="R196" s="78">
        <v>1E-4</v>
      </c>
      <c r="W196" s="91"/>
    </row>
    <row r="197" spans="2:23">
      <c r="B197" t="s">
        <v>2911</v>
      </c>
      <c r="C197" t="s">
        <v>2112</v>
      </c>
      <c r="D197" s="100">
        <v>510443</v>
      </c>
      <c r="E197"/>
      <c r="F197" t="s">
        <v>551</v>
      </c>
      <c r="G197" s="86">
        <v>43194</v>
      </c>
      <c r="H197" t="s">
        <v>149</v>
      </c>
      <c r="I197" s="77">
        <v>7.66</v>
      </c>
      <c r="J197" t="s">
        <v>668</v>
      </c>
      <c r="K197" t="s">
        <v>102</v>
      </c>
      <c r="L197" s="78">
        <v>3.7900000000000003E-2</v>
      </c>
      <c r="M197" s="78">
        <v>3.7499999999999999E-2</v>
      </c>
      <c r="N197" s="77">
        <v>7697.28</v>
      </c>
      <c r="O197" s="77">
        <v>110.58</v>
      </c>
      <c r="P197" s="77">
        <v>8.5116522240000005</v>
      </c>
      <c r="Q197" s="78">
        <v>4.0000000000000002E-4</v>
      </c>
      <c r="R197" s="78">
        <v>1E-4</v>
      </c>
      <c r="W197" s="91"/>
    </row>
    <row r="198" spans="2:23">
      <c r="B198" t="s">
        <v>2911</v>
      </c>
      <c r="C198" t="s">
        <v>2112</v>
      </c>
      <c r="D198" s="100">
        <v>520411</v>
      </c>
      <c r="E198"/>
      <c r="F198" t="s">
        <v>551</v>
      </c>
      <c r="G198" s="86">
        <v>43285</v>
      </c>
      <c r="H198" t="s">
        <v>149</v>
      </c>
      <c r="I198" s="77">
        <v>7.62</v>
      </c>
      <c r="J198" t="s">
        <v>668</v>
      </c>
      <c r="K198" t="s">
        <v>102</v>
      </c>
      <c r="L198" s="78">
        <v>4.0099999999999997E-2</v>
      </c>
      <c r="M198" s="78">
        <v>3.7600000000000001E-2</v>
      </c>
      <c r="N198" s="77">
        <v>10268.69</v>
      </c>
      <c r="O198" s="77">
        <v>111.04</v>
      </c>
      <c r="P198" s="77">
        <v>11.402353376000001</v>
      </c>
      <c r="Q198" s="78">
        <v>5.9999999999999995E-4</v>
      </c>
      <c r="R198" s="78">
        <v>1E-4</v>
      </c>
      <c r="W198" s="91"/>
    </row>
    <row r="199" spans="2:23">
      <c r="B199" t="s">
        <v>2911</v>
      </c>
      <c r="C199" t="s">
        <v>2112</v>
      </c>
      <c r="D199" s="100">
        <v>7192</v>
      </c>
      <c r="E199"/>
      <c r="F199" t="s">
        <v>551</v>
      </c>
      <c r="G199" s="86">
        <v>43742</v>
      </c>
      <c r="H199" t="s">
        <v>149</v>
      </c>
      <c r="I199" s="77">
        <v>7.58</v>
      </c>
      <c r="J199" t="s">
        <v>668</v>
      </c>
      <c r="K199" t="s">
        <v>102</v>
      </c>
      <c r="L199" s="78">
        <v>3.1E-2</v>
      </c>
      <c r="M199" s="78">
        <v>4.5900000000000003E-2</v>
      </c>
      <c r="N199" s="77">
        <v>40092.19</v>
      </c>
      <c r="O199" s="77">
        <v>96.49</v>
      </c>
      <c r="P199" s="77">
        <v>38.684954130999998</v>
      </c>
      <c r="Q199" s="78">
        <v>2E-3</v>
      </c>
      <c r="R199" s="78">
        <v>2.9999999999999997E-4</v>
      </c>
      <c r="W199" s="91"/>
    </row>
    <row r="200" spans="2:23">
      <c r="B200" t="s">
        <v>2911</v>
      </c>
      <c r="C200" t="s">
        <v>2112</v>
      </c>
      <c r="D200" s="100">
        <v>525737</v>
      </c>
      <c r="E200"/>
      <c r="F200" t="s">
        <v>551</v>
      </c>
      <c r="G200" s="86">
        <v>43377</v>
      </c>
      <c r="H200" t="s">
        <v>149</v>
      </c>
      <c r="I200" s="77">
        <v>7.58</v>
      </c>
      <c r="J200" t="s">
        <v>668</v>
      </c>
      <c r="K200" t="s">
        <v>102</v>
      </c>
      <c r="L200" s="78">
        <v>3.9699999999999999E-2</v>
      </c>
      <c r="M200" s="78">
        <v>3.9399999999999998E-2</v>
      </c>
      <c r="N200" s="77">
        <v>20530.439999999999</v>
      </c>
      <c r="O200" s="77">
        <v>109.03</v>
      </c>
      <c r="P200" s="77">
        <v>22.384338732</v>
      </c>
      <c r="Q200" s="78">
        <v>1.1999999999999999E-3</v>
      </c>
      <c r="R200" s="78">
        <v>2.0000000000000001E-4</v>
      </c>
      <c r="W200" s="91"/>
    </row>
    <row r="201" spans="2:23">
      <c r="B201" t="s">
        <v>2911</v>
      </c>
      <c r="C201" t="s">
        <v>2112</v>
      </c>
      <c r="D201" s="100">
        <v>475998</v>
      </c>
      <c r="E201"/>
      <c r="F201" t="s">
        <v>551</v>
      </c>
      <c r="G201" s="86">
        <v>42935</v>
      </c>
      <c r="H201" t="s">
        <v>149</v>
      </c>
      <c r="I201" s="77">
        <v>7.63</v>
      </c>
      <c r="J201" t="s">
        <v>668</v>
      </c>
      <c r="K201" t="s">
        <v>102</v>
      </c>
      <c r="L201" s="78">
        <v>4.0800000000000003E-2</v>
      </c>
      <c r="M201" s="78">
        <v>3.6600000000000001E-2</v>
      </c>
      <c r="N201" s="77">
        <v>31448.75</v>
      </c>
      <c r="O201" s="77">
        <v>113.79</v>
      </c>
      <c r="P201" s="77">
        <v>35.785532625000002</v>
      </c>
      <c r="Q201" s="78">
        <v>1.9E-3</v>
      </c>
      <c r="R201" s="78">
        <v>2.9999999999999997E-4</v>
      </c>
      <c r="W201" s="91"/>
    </row>
    <row r="202" spans="2:23">
      <c r="B202" t="s">
        <v>2911</v>
      </c>
      <c r="C202" t="s">
        <v>2112</v>
      </c>
      <c r="D202" s="100">
        <v>485027</v>
      </c>
      <c r="E202"/>
      <c r="F202" t="s">
        <v>551</v>
      </c>
      <c r="G202" s="86">
        <v>43011</v>
      </c>
      <c r="H202" t="s">
        <v>149</v>
      </c>
      <c r="I202" s="77">
        <v>7.65</v>
      </c>
      <c r="J202" t="s">
        <v>668</v>
      </c>
      <c r="K202" t="s">
        <v>102</v>
      </c>
      <c r="L202" s="78">
        <v>3.9E-2</v>
      </c>
      <c r="M202" s="78">
        <v>3.6799999999999999E-2</v>
      </c>
      <c r="N202" s="77">
        <v>6714.04</v>
      </c>
      <c r="O202" s="77">
        <v>111.85</v>
      </c>
      <c r="P202" s="77">
        <v>7.5096537400000001</v>
      </c>
      <c r="Q202" s="78">
        <v>4.0000000000000002E-4</v>
      </c>
      <c r="R202" s="78">
        <v>1E-4</v>
      </c>
      <c r="W202" s="91"/>
    </row>
    <row r="203" spans="2:23">
      <c r="B203" t="s">
        <v>2911</v>
      </c>
      <c r="C203" t="s">
        <v>2112</v>
      </c>
      <c r="D203" s="100">
        <v>494921</v>
      </c>
      <c r="E203"/>
      <c r="F203" t="s">
        <v>551</v>
      </c>
      <c r="G203" s="86">
        <v>43104</v>
      </c>
      <c r="H203" t="s">
        <v>149</v>
      </c>
      <c r="I203" s="77">
        <v>7.5</v>
      </c>
      <c r="J203" t="s">
        <v>668</v>
      </c>
      <c r="K203" t="s">
        <v>102</v>
      </c>
      <c r="L203" s="78">
        <v>3.8199999999999998E-2</v>
      </c>
      <c r="M203" s="78">
        <v>4.3700000000000003E-2</v>
      </c>
      <c r="N203" s="77">
        <v>11930.11</v>
      </c>
      <c r="O203" s="77">
        <v>105.57</v>
      </c>
      <c r="P203" s="77">
        <v>12.594617126999999</v>
      </c>
      <c r="Q203" s="78">
        <v>6.9999999999999999E-4</v>
      </c>
      <c r="R203" s="78">
        <v>1E-4</v>
      </c>
      <c r="W203" s="91"/>
    </row>
    <row r="204" spans="2:23">
      <c r="B204" t="s">
        <v>2911</v>
      </c>
      <c r="C204" t="s">
        <v>2112</v>
      </c>
      <c r="D204" s="100">
        <v>6685</v>
      </c>
      <c r="E204"/>
      <c r="F204" t="s">
        <v>551</v>
      </c>
      <c r="G204" s="86">
        <v>43469</v>
      </c>
      <c r="H204" t="s">
        <v>149</v>
      </c>
      <c r="I204" s="77">
        <v>7.67</v>
      </c>
      <c r="J204" t="s">
        <v>668</v>
      </c>
      <c r="K204" t="s">
        <v>102</v>
      </c>
      <c r="L204" s="78">
        <v>4.1700000000000001E-2</v>
      </c>
      <c r="M204" s="78">
        <v>3.4299999999999997E-2</v>
      </c>
      <c r="N204" s="77">
        <v>14502.83</v>
      </c>
      <c r="O204" s="77">
        <v>114.81</v>
      </c>
      <c r="P204" s="77">
        <v>16.650699122999999</v>
      </c>
      <c r="Q204" s="78">
        <v>8.9999999999999998E-4</v>
      </c>
      <c r="R204" s="78">
        <v>1E-4</v>
      </c>
      <c r="W204" s="91"/>
    </row>
    <row r="205" spans="2:23">
      <c r="B205" t="s">
        <v>2892</v>
      </c>
      <c r="C205" t="s">
        <v>2112</v>
      </c>
      <c r="D205" s="100">
        <v>4410</v>
      </c>
      <c r="E205"/>
      <c r="F205" t="s">
        <v>892</v>
      </c>
      <c r="G205" s="86">
        <v>42201</v>
      </c>
      <c r="H205" t="s">
        <v>993</v>
      </c>
      <c r="I205" s="77">
        <v>4.72</v>
      </c>
      <c r="J205" t="s">
        <v>348</v>
      </c>
      <c r="K205" t="s">
        <v>102</v>
      </c>
      <c r="L205" s="78">
        <v>4.2000000000000003E-2</v>
      </c>
      <c r="M205" s="78">
        <v>3.3000000000000002E-2</v>
      </c>
      <c r="N205" s="77">
        <v>8133.54</v>
      </c>
      <c r="O205" s="77">
        <v>117.46</v>
      </c>
      <c r="P205" s="77">
        <v>9.553656084</v>
      </c>
      <c r="Q205" s="78">
        <v>5.0000000000000001E-4</v>
      </c>
      <c r="R205" s="78">
        <v>1E-4</v>
      </c>
      <c r="W205" s="91"/>
    </row>
    <row r="206" spans="2:23">
      <c r="B206" t="s">
        <v>2892</v>
      </c>
      <c r="C206" t="s">
        <v>2112</v>
      </c>
      <c r="D206" s="100">
        <v>29991704</v>
      </c>
      <c r="E206"/>
      <c r="F206" t="s">
        <v>892</v>
      </c>
      <c r="G206" s="86">
        <v>44227</v>
      </c>
      <c r="H206" t="s">
        <v>993</v>
      </c>
      <c r="I206" s="77">
        <v>5.1100000000000003</v>
      </c>
      <c r="J206" t="s">
        <v>348</v>
      </c>
      <c r="K206" t="s">
        <v>102</v>
      </c>
      <c r="L206" s="78">
        <v>0.06</v>
      </c>
      <c r="M206" s="78">
        <v>2.1600000000000001E-2</v>
      </c>
      <c r="N206" s="77">
        <v>116279.28</v>
      </c>
      <c r="O206" s="77">
        <v>140.91</v>
      </c>
      <c r="P206" s="77">
        <v>163.849133448</v>
      </c>
      <c r="Q206" s="78">
        <v>8.6E-3</v>
      </c>
      <c r="R206" s="78">
        <v>1.4E-3</v>
      </c>
    </row>
    <row r="207" spans="2:23">
      <c r="B207" t="s">
        <v>2917</v>
      </c>
      <c r="C207" t="s">
        <v>2112</v>
      </c>
      <c r="D207" s="100">
        <v>8924</v>
      </c>
      <c r="E207"/>
      <c r="F207" t="s">
        <v>551</v>
      </c>
      <c r="G207" s="86">
        <v>44592</v>
      </c>
      <c r="H207" t="s">
        <v>149</v>
      </c>
      <c r="I207" s="77">
        <v>11.34</v>
      </c>
      <c r="J207" t="s">
        <v>668</v>
      </c>
      <c r="K207" t="s">
        <v>102</v>
      </c>
      <c r="L207" s="78">
        <v>2.75E-2</v>
      </c>
      <c r="M207" s="78">
        <v>4.2599999999999999E-2</v>
      </c>
      <c r="N207" s="77">
        <v>13099.05</v>
      </c>
      <c r="O207" s="77">
        <v>85.75</v>
      </c>
      <c r="P207" s="77">
        <v>11.232435375</v>
      </c>
      <c r="Q207" s="78">
        <v>5.9999999999999995E-4</v>
      </c>
      <c r="R207" s="78">
        <v>1E-4</v>
      </c>
      <c r="W207" s="91"/>
    </row>
    <row r="208" spans="2:23">
      <c r="B208" t="s">
        <v>2917</v>
      </c>
      <c r="C208" t="s">
        <v>2112</v>
      </c>
      <c r="D208" s="100">
        <v>9267</v>
      </c>
      <c r="E208"/>
      <c r="F208" t="s">
        <v>551</v>
      </c>
      <c r="G208" s="86">
        <v>44837</v>
      </c>
      <c r="H208" t="s">
        <v>149</v>
      </c>
      <c r="I208" s="77">
        <v>11.16</v>
      </c>
      <c r="J208" t="s">
        <v>668</v>
      </c>
      <c r="K208" t="s">
        <v>102</v>
      </c>
      <c r="L208" s="78">
        <v>3.9600000000000003E-2</v>
      </c>
      <c r="M208" s="78">
        <v>3.9100000000000003E-2</v>
      </c>
      <c r="N208" s="77">
        <v>11504.39</v>
      </c>
      <c r="O208" s="77">
        <v>99.22</v>
      </c>
      <c r="P208" s="77">
        <v>11.414655758</v>
      </c>
      <c r="Q208" s="78">
        <v>5.9999999999999995E-4</v>
      </c>
      <c r="R208" s="78">
        <v>1E-4</v>
      </c>
      <c r="W208" s="91"/>
    </row>
    <row r="209" spans="2:23">
      <c r="B209" t="s">
        <v>2917</v>
      </c>
      <c r="C209" t="s">
        <v>2112</v>
      </c>
      <c r="D209" s="100">
        <v>9592</v>
      </c>
      <c r="E209"/>
      <c r="F209" t="s">
        <v>551</v>
      </c>
      <c r="G209" s="86">
        <v>45076</v>
      </c>
      <c r="H209" t="s">
        <v>149</v>
      </c>
      <c r="I209" s="77">
        <v>10.98</v>
      </c>
      <c r="J209" t="s">
        <v>668</v>
      </c>
      <c r="K209" t="s">
        <v>102</v>
      </c>
      <c r="L209" s="78">
        <v>4.4900000000000002E-2</v>
      </c>
      <c r="M209" s="78">
        <v>4.1500000000000002E-2</v>
      </c>
      <c r="N209" s="77">
        <v>13994.86</v>
      </c>
      <c r="O209" s="77">
        <v>99.71</v>
      </c>
      <c r="P209" s="77">
        <v>13.954274906</v>
      </c>
      <c r="Q209" s="78">
        <v>6.9999999999999999E-4</v>
      </c>
      <c r="R209" s="78">
        <v>1E-4</v>
      </c>
      <c r="W209" s="91"/>
    </row>
    <row r="210" spans="2:23">
      <c r="B210" t="s">
        <v>2919</v>
      </c>
      <c r="C210" t="s">
        <v>2112</v>
      </c>
      <c r="D210" s="100">
        <v>392454</v>
      </c>
      <c r="E210"/>
      <c r="F210" t="s">
        <v>551</v>
      </c>
      <c r="G210" s="86">
        <v>42242</v>
      </c>
      <c r="H210" t="s">
        <v>149</v>
      </c>
      <c r="I210" s="77">
        <v>2.9</v>
      </c>
      <c r="J210" t="s">
        <v>112</v>
      </c>
      <c r="K210" t="s">
        <v>102</v>
      </c>
      <c r="L210" s="78">
        <v>2.3599999999999999E-2</v>
      </c>
      <c r="M210" s="78">
        <v>3.2399999999999998E-2</v>
      </c>
      <c r="N210" s="77">
        <v>68266.710000000006</v>
      </c>
      <c r="O210" s="77">
        <v>109.22</v>
      </c>
      <c r="P210" s="77">
        <v>74.560900661999995</v>
      </c>
      <c r="Q210" s="78">
        <v>3.8999999999999998E-3</v>
      </c>
      <c r="R210" s="78">
        <v>5.9999999999999995E-4</v>
      </c>
      <c r="W210" s="91"/>
    </row>
    <row r="211" spans="2:23">
      <c r="B211" t="s">
        <v>2922</v>
      </c>
      <c r="C211" t="s">
        <v>2109</v>
      </c>
      <c r="D211" s="100">
        <v>71340</v>
      </c>
      <c r="E211"/>
      <c r="F211" t="s">
        <v>551</v>
      </c>
      <c r="G211" s="86">
        <v>43705</v>
      </c>
      <c r="H211" t="s">
        <v>149</v>
      </c>
      <c r="I211" s="77">
        <v>5.12</v>
      </c>
      <c r="J211" t="s">
        <v>668</v>
      </c>
      <c r="K211" t="s">
        <v>102</v>
      </c>
      <c r="L211" s="78">
        <v>0.04</v>
      </c>
      <c r="M211" s="78">
        <v>3.6700000000000003E-2</v>
      </c>
      <c r="N211" s="77">
        <v>4126.53</v>
      </c>
      <c r="O211" s="77">
        <v>113.79</v>
      </c>
      <c r="P211" s="77">
        <v>4.6955784869999997</v>
      </c>
      <c r="Q211" s="78">
        <v>2.0000000000000001E-4</v>
      </c>
      <c r="R211" s="78">
        <v>0</v>
      </c>
      <c r="W211" s="91"/>
    </row>
    <row r="212" spans="2:23">
      <c r="B212" t="s">
        <v>2922</v>
      </c>
      <c r="C212" t="s">
        <v>2109</v>
      </c>
      <c r="D212" s="100">
        <v>487742</v>
      </c>
      <c r="E212"/>
      <c r="F212" t="s">
        <v>551</v>
      </c>
      <c r="G212" s="86">
        <v>43256</v>
      </c>
      <c r="H212" t="s">
        <v>149</v>
      </c>
      <c r="I212" s="77">
        <v>5.13</v>
      </c>
      <c r="J212" t="s">
        <v>668</v>
      </c>
      <c r="K212" t="s">
        <v>102</v>
      </c>
      <c r="L212" s="78">
        <v>0.04</v>
      </c>
      <c r="M212" s="78">
        <v>3.5999999999999997E-2</v>
      </c>
      <c r="N212" s="77">
        <v>67798.59</v>
      </c>
      <c r="O212" s="77">
        <v>115.43</v>
      </c>
      <c r="P212" s="77">
        <v>78.259912436999997</v>
      </c>
      <c r="Q212" s="78">
        <v>4.1000000000000003E-3</v>
      </c>
      <c r="R212" s="78">
        <v>5.9999999999999995E-4</v>
      </c>
      <c r="W212" s="91"/>
    </row>
    <row r="213" spans="2:23">
      <c r="B213" t="s">
        <v>2924</v>
      </c>
      <c r="C213" t="s">
        <v>2112</v>
      </c>
      <c r="D213" s="100">
        <v>4565</v>
      </c>
      <c r="E213"/>
      <c r="F213" t="s">
        <v>551</v>
      </c>
      <c r="G213" s="86">
        <v>42326</v>
      </c>
      <c r="H213" t="s">
        <v>149</v>
      </c>
      <c r="I213" s="77">
        <v>6.31</v>
      </c>
      <c r="J213" t="s">
        <v>668</v>
      </c>
      <c r="K213" t="s">
        <v>102</v>
      </c>
      <c r="L213" s="78">
        <v>8.0500000000000002E-2</v>
      </c>
      <c r="M213" s="78">
        <v>7.4300000000000005E-2</v>
      </c>
      <c r="N213" s="77">
        <v>8609.0499999999993</v>
      </c>
      <c r="O213" s="77">
        <v>107.02</v>
      </c>
      <c r="P213" s="77">
        <v>9.2134053100000006</v>
      </c>
      <c r="Q213" s="78">
        <v>5.0000000000000001E-4</v>
      </c>
      <c r="R213" s="78">
        <v>1E-4</v>
      </c>
      <c r="W213" s="91"/>
    </row>
    <row r="214" spans="2:23">
      <c r="B214" t="s">
        <v>2924</v>
      </c>
      <c r="C214" t="s">
        <v>2112</v>
      </c>
      <c r="D214" s="100">
        <v>8380</v>
      </c>
      <c r="E214"/>
      <c r="F214" t="s">
        <v>551</v>
      </c>
      <c r="G214" s="86">
        <v>44294</v>
      </c>
      <c r="H214" t="s">
        <v>149</v>
      </c>
      <c r="I214" s="77">
        <v>7.68</v>
      </c>
      <c r="J214" t="s">
        <v>668</v>
      </c>
      <c r="K214" t="s">
        <v>102</v>
      </c>
      <c r="L214" s="78">
        <v>0.03</v>
      </c>
      <c r="M214" s="78">
        <v>4.2999999999999997E-2</v>
      </c>
      <c r="N214" s="77">
        <v>37819.040000000001</v>
      </c>
      <c r="O214" s="77">
        <v>101.76</v>
      </c>
      <c r="P214" s="77">
        <v>38.484655103999998</v>
      </c>
      <c r="Q214" s="78">
        <v>2E-3</v>
      </c>
      <c r="R214" s="78">
        <v>2.9999999999999997E-4</v>
      </c>
      <c r="W214" s="91"/>
    </row>
    <row r="215" spans="2:23">
      <c r="B215" t="s">
        <v>2924</v>
      </c>
      <c r="C215" t="s">
        <v>2112</v>
      </c>
      <c r="D215" s="100">
        <v>439968</v>
      </c>
      <c r="E215"/>
      <c r="F215" t="s">
        <v>551</v>
      </c>
      <c r="G215" s="86">
        <v>42606</v>
      </c>
      <c r="H215" t="s">
        <v>149</v>
      </c>
      <c r="I215" s="77">
        <v>6.31</v>
      </c>
      <c r="J215" t="s">
        <v>668</v>
      </c>
      <c r="K215" t="s">
        <v>102</v>
      </c>
      <c r="L215" s="78">
        <v>8.0500000000000002E-2</v>
      </c>
      <c r="M215" s="78">
        <v>7.4300000000000005E-2</v>
      </c>
      <c r="N215" s="77">
        <v>36212.04</v>
      </c>
      <c r="O215" s="77">
        <v>107.02</v>
      </c>
      <c r="P215" s="77">
        <v>38.754125207999998</v>
      </c>
      <c r="Q215" s="78">
        <v>2E-3</v>
      </c>
      <c r="R215" s="78">
        <v>2.9999999999999997E-4</v>
      </c>
      <c r="W215" s="91"/>
    </row>
    <row r="216" spans="2:23">
      <c r="B216" t="s">
        <v>2924</v>
      </c>
      <c r="C216" t="s">
        <v>2112</v>
      </c>
      <c r="D216" s="100">
        <v>445945</v>
      </c>
      <c r="E216"/>
      <c r="F216" t="s">
        <v>551</v>
      </c>
      <c r="G216" s="86">
        <v>42648</v>
      </c>
      <c r="H216" t="s">
        <v>149</v>
      </c>
      <c r="I216" s="77">
        <v>6.31</v>
      </c>
      <c r="J216" t="s">
        <v>668</v>
      </c>
      <c r="K216" t="s">
        <v>102</v>
      </c>
      <c r="L216" s="78">
        <v>8.0500000000000002E-2</v>
      </c>
      <c r="M216" s="78">
        <v>7.4300000000000005E-2</v>
      </c>
      <c r="N216" s="77">
        <v>33217.51</v>
      </c>
      <c r="O216" s="77">
        <v>107.02</v>
      </c>
      <c r="P216" s="77">
        <v>35.549379201999997</v>
      </c>
      <c r="Q216" s="78">
        <v>1.9E-3</v>
      </c>
      <c r="R216" s="78">
        <v>2.9999999999999997E-4</v>
      </c>
      <c r="W216" s="91"/>
    </row>
    <row r="217" spans="2:23">
      <c r="B217" t="s">
        <v>2924</v>
      </c>
      <c r="C217" t="s">
        <v>2112</v>
      </c>
      <c r="D217" s="100">
        <v>455056</v>
      </c>
      <c r="E217"/>
      <c r="F217" t="s">
        <v>551</v>
      </c>
      <c r="G217" s="86">
        <v>42718</v>
      </c>
      <c r="H217" t="s">
        <v>149</v>
      </c>
      <c r="I217" s="77">
        <v>6.31</v>
      </c>
      <c r="J217" t="s">
        <v>668</v>
      </c>
      <c r="K217" t="s">
        <v>102</v>
      </c>
      <c r="L217" s="78">
        <v>8.0500000000000002E-2</v>
      </c>
      <c r="M217" s="78">
        <v>7.4300000000000005E-2</v>
      </c>
      <c r="N217" s="77">
        <v>23208.240000000002</v>
      </c>
      <c r="O217" s="77">
        <v>107.02</v>
      </c>
      <c r="P217" s="77">
        <v>24.837458448</v>
      </c>
      <c r="Q217" s="78">
        <v>1.2999999999999999E-3</v>
      </c>
      <c r="R217" s="78">
        <v>2.0000000000000001E-4</v>
      </c>
      <c r="W217" s="91"/>
    </row>
    <row r="218" spans="2:23">
      <c r="B218" t="s">
        <v>2924</v>
      </c>
      <c r="C218" t="s">
        <v>2112</v>
      </c>
      <c r="D218" s="100">
        <v>472012</v>
      </c>
      <c r="E218"/>
      <c r="F218" t="s">
        <v>551</v>
      </c>
      <c r="G218" s="86">
        <v>42900</v>
      </c>
      <c r="H218" t="s">
        <v>149</v>
      </c>
      <c r="I218" s="77">
        <v>6.31</v>
      </c>
      <c r="J218" t="s">
        <v>668</v>
      </c>
      <c r="K218" t="s">
        <v>102</v>
      </c>
      <c r="L218" s="78">
        <v>8.0500000000000002E-2</v>
      </c>
      <c r="M218" s="78">
        <v>7.4300000000000005E-2</v>
      </c>
      <c r="N218" s="77">
        <v>27491.040000000001</v>
      </c>
      <c r="O218" s="77">
        <v>107.02</v>
      </c>
      <c r="P218" s="77">
        <v>29.420911008000001</v>
      </c>
      <c r="Q218" s="78">
        <v>1.5E-3</v>
      </c>
      <c r="R218" s="78">
        <v>2.0000000000000001E-4</v>
      </c>
      <c r="W218" s="91"/>
    </row>
    <row r="219" spans="2:23">
      <c r="B219" t="s">
        <v>2924</v>
      </c>
      <c r="C219" t="s">
        <v>2112</v>
      </c>
      <c r="D219" s="100">
        <v>490961</v>
      </c>
      <c r="E219"/>
      <c r="F219" t="s">
        <v>551</v>
      </c>
      <c r="G219" s="86">
        <v>43075</v>
      </c>
      <c r="H219" t="s">
        <v>149</v>
      </c>
      <c r="I219" s="77">
        <v>6.31</v>
      </c>
      <c r="J219" t="s">
        <v>668</v>
      </c>
      <c r="K219" t="s">
        <v>102</v>
      </c>
      <c r="L219" s="78">
        <v>8.0500000000000002E-2</v>
      </c>
      <c r="M219" s="78">
        <v>7.4300000000000005E-2</v>
      </c>
      <c r="N219" s="77">
        <v>17058.349999999999</v>
      </c>
      <c r="O219" s="77">
        <v>107.02</v>
      </c>
      <c r="P219" s="77">
        <v>18.255846170000002</v>
      </c>
      <c r="Q219" s="78">
        <v>1E-3</v>
      </c>
      <c r="R219" s="78">
        <v>2.0000000000000001E-4</v>
      </c>
      <c r="W219" s="91"/>
    </row>
    <row r="220" spans="2:23">
      <c r="B220" t="s">
        <v>2924</v>
      </c>
      <c r="C220" t="s">
        <v>2112</v>
      </c>
      <c r="D220" s="100">
        <v>520889</v>
      </c>
      <c r="E220"/>
      <c r="F220" t="s">
        <v>551</v>
      </c>
      <c r="G220" s="86">
        <v>43292</v>
      </c>
      <c r="H220" t="s">
        <v>149</v>
      </c>
      <c r="I220" s="77">
        <v>6.31</v>
      </c>
      <c r="J220" t="s">
        <v>668</v>
      </c>
      <c r="K220" t="s">
        <v>102</v>
      </c>
      <c r="L220" s="78">
        <v>8.0500000000000002E-2</v>
      </c>
      <c r="M220" s="78">
        <v>7.4300000000000005E-2</v>
      </c>
      <c r="N220" s="77">
        <v>46514.239999999998</v>
      </c>
      <c r="O220" s="77">
        <v>107.02</v>
      </c>
      <c r="P220" s="77">
        <v>49.779539647999997</v>
      </c>
      <c r="Q220" s="78">
        <v>2.5999999999999999E-3</v>
      </c>
      <c r="R220" s="78">
        <v>4.0000000000000002E-4</v>
      </c>
      <c r="W220" s="91"/>
    </row>
    <row r="221" spans="2:23">
      <c r="B221" t="s">
        <v>2923</v>
      </c>
      <c r="C221" t="s">
        <v>2109</v>
      </c>
      <c r="D221" s="100">
        <v>414968</v>
      </c>
      <c r="E221"/>
      <c r="F221" t="s">
        <v>551</v>
      </c>
      <c r="G221" s="86">
        <v>42432</v>
      </c>
      <c r="H221" t="s">
        <v>149</v>
      </c>
      <c r="I221" s="77">
        <v>4.25</v>
      </c>
      <c r="J221" t="s">
        <v>668</v>
      </c>
      <c r="K221" t="s">
        <v>102</v>
      </c>
      <c r="L221" s="78">
        <v>2.5399999999999999E-2</v>
      </c>
      <c r="M221" s="78">
        <v>2.3800000000000002E-2</v>
      </c>
      <c r="N221" s="77">
        <v>42154.95</v>
      </c>
      <c r="O221" s="77">
        <v>115.22</v>
      </c>
      <c r="P221" s="77">
        <v>48.57093339</v>
      </c>
      <c r="Q221" s="78">
        <v>2.5999999999999999E-3</v>
      </c>
      <c r="R221" s="78">
        <v>4.0000000000000002E-4</v>
      </c>
      <c r="W221" s="91"/>
    </row>
    <row r="222" spans="2:23">
      <c r="B222" t="s">
        <v>2916</v>
      </c>
      <c r="C222" t="s">
        <v>2112</v>
      </c>
      <c r="D222" s="100">
        <v>8503</v>
      </c>
      <c r="E222"/>
      <c r="F222" t="s">
        <v>544</v>
      </c>
      <c r="G222" s="86">
        <v>44376</v>
      </c>
      <c r="H222" t="s">
        <v>206</v>
      </c>
      <c r="I222" s="77">
        <v>4.4800000000000004</v>
      </c>
      <c r="J222" t="s">
        <v>127</v>
      </c>
      <c r="K222" t="s">
        <v>102</v>
      </c>
      <c r="L222" s="78">
        <v>7.3999999999999996E-2</v>
      </c>
      <c r="M222" s="78">
        <v>7.8299999999999995E-2</v>
      </c>
      <c r="N222" s="77">
        <v>586728.30000000005</v>
      </c>
      <c r="O222" s="77">
        <v>100.87</v>
      </c>
      <c r="P222" s="77">
        <v>591.83283620999998</v>
      </c>
      <c r="Q222" s="78">
        <v>3.1099999999999999E-2</v>
      </c>
      <c r="R222" s="78">
        <v>4.8999999999999998E-3</v>
      </c>
      <c r="W222" s="91"/>
    </row>
    <row r="223" spans="2:23">
      <c r="B223" t="s">
        <v>2916</v>
      </c>
      <c r="C223" t="s">
        <v>2112</v>
      </c>
      <c r="D223" s="100">
        <v>8610</v>
      </c>
      <c r="E223"/>
      <c r="F223" t="s">
        <v>544</v>
      </c>
      <c r="G223" s="86">
        <v>44431</v>
      </c>
      <c r="H223" t="s">
        <v>206</v>
      </c>
      <c r="I223" s="77">
        <v>4.4800000000000004</v>
      </c>
      <c r="J223" t="s">
        <v>127</v>
      </c>
      <c r="K223" t="s">
        <v>102</v>
      </c>
      <c r="L223" s="78">
        <v>7.3999999999999996E-2</v>
      </c>
      <c r="M223" s="78">
        <v>7.8100000000000003E-2</v>
      </c>
      <c r="N223" s="77">
        <v>101273.61</v>
      </c>
      <c r="O223" s="77">
        <v>100.93</v>
      </c>
      <c r="P223" s="77">
        <v>102.215454573</v>
      </c>
      <c r="Q223" s="78">
        <v>5.4000000000000003E-3</v>
      </c>
      <c r="R223" s="78">
        <v>8.0000000000000004E-4</v>
      </c>
      <c r="W223" s="91"/>
    </row>
    <row r="224" spans="2:23">
      <c r="B224" t="s">
        <v>2916</v>
      </c>
      <c r="C224" t="s">
        <v>2112</v>
      </c>
      <c r="D224" s="100">
        <v>9284</v>
      </c>
      <c r="E224"/>
      <c r="F224" t="s">
        <v>544</v>
      </c>
      <c r="G224" s="86">
        <v>44859</v>
      </c>
      <c r="H224" t="s">
        <v>206</v>
      </c>
      <c r="I224" s="77">
        <v>4.5</v>
      </c>
      <c r="J224" t="s">
        <v>127</v>
      </c>
      <c r="K224" t="s">
        <v>102</v>
      </c>
      <c r="L224" s="78">
        <v>7.3999999999999996E-2</v>
      </c>
      <c r="M224" s="78">
        <v>7.1999999999999995E-2</v>
      </c>
      <c r="N224" s="77">
        <v>308238.43</v>
      </c>
      <c r="O224" s="77">
        <v>103.55</v>
      </c>
      <c r="P224" s="77">
        <v>319.18089426500001</v>
      </c>
      <c r="Q224" s="78">
        <v>1.6799999999999999E-2</v>
      </c>
      <c r="R224" s="78">
        <v>2.7000000000000001E-3</v>
      </c>
      <c r="W224" s="91"/>
    </row>
    <row r="225" spans="2:23">
      <c r="B225" t="s">
        <v>2925</v>
      </c>
      <c r="C225" t="s">
        <v>2112</v>
      </c>
      <c r="D225" s="100">
        <v>429027</v>
      </c>
      <c r="E225"/>
      <c r="F225" t="s">
        <v>544</v>
      </c>
      <c r="G225" s="86">
        <v>42516</v>
      </c>
      <c r="H225" t="s">
        <v>206</v>
      </c>
      <c r="I225" s="77">
        <v>3.45</v>
      </c>
      <c r="J225" t="s">
        <v>328</v>
      </c>
      <c r="K225" t="s">
        <v>102</v>
      </c>
      <c r="L225" s="78">
        <v>2.3300000000000001E-2</v>
      </c>
      <c r="M225" s="78">
        <v>3.4700000000000002E-2</v>
      </c>
      <c r="N225" s="77">
        <v>52225.14</v>
      </c>
      <c r="O225" s="77">
        <v>109.71</v>
      </c>
      <c r="P225" s="77">
        <v>57.296201093999997</v>
      </c>
      <c r="Q225" s="78">
        <v>3.0000000000000001E-3</v>
      </c>
      <c r="R225" s="78">
        <v>5.0000000000000001E-4</v>
      </c>
      <c r="W225" s="91"/>
    </row>
    <row r="226" spans="2:23">
      <c r="B226" t="s">
        <v>2909</v>
      </c>
      <c r="C226" t="s">
        <v>2109</v>
      </c>
      <c r="D226" s="100">
        <v>482153</v>
      </c>
      <c r="E226"/>
      <c r="F226" t="s">
        <v>892</v>
      </c>
      <c r="G226" s="86">
        <v>42978</v>
      </c>
      <c r="H226" t="s">
        <v>993</v>
      </c>
      <c r="I226" s="77">
        <v>0.81</v>
      </c>
      <c r="J226" t="s">
        <v>127</v>
      </c>
      <c r="K226" t="s">
        <v>102</v>
      </c>
      <c r="L226" s="78">
        <v>2.76E-2</v>
      </c>
      <c r="M226" s="78">
        <v>6.3E-2</v>
      </c>
      <c r="N226" s="77">
        <v>18926.8</v>
      </c>
      <c r="O226" s="77">
        <v>97.49</v>
      </c>
      <c r="P226" s="77">
        <v>18.451737319999999</v>
      </c>
      <c r="Q226" s="78">
        <v>1E-3</v>
      </c>
      <c r="R226" s="78">
        <v>2.0000000000000001E-4</v>
      </c>
      <c r="W226" s="91"/>
    </row>
    <row r="227" spans="2:23">
      <c r="B227" t="s">
        <v>2910</v>
      </c>
      <c r="C227" t="s">
        <v>2112</v>
      </c>
      <c r="D227" s="100">
        <v>9120</v>
      </c>
      <c r="E227"/>
      <c r="F227" t="s">
        <v>551</v>
      </c>
      <c r="G227" s="86">
        <v>44728</v>
      </c>
      <c r="H227" t="s">
        <v>149</v>
      </c>
      <c r="I227" s="77">
        <v>9.68</v>
      </c>
      <c r="J227" t="s">
        <v>668</v>
      </c>
      <c r="K227" t="s">
        <v>102</v>
      </c>
      <c r="L227" s="78">
        <v>2.63E-2</v>
      </c>
      <c r="M227" s="78">
        <v>3.2000000000000001E-2</v>
      </c>
      <c r="N227" s="77">
        <v>13801.46</v>
      </c>
      <c r="O227" s="77">
        <v>100.03</v>
      </c>
      <c r="P227" s="77">
        <v>13.805600438000001</v>
      </c>
      <c r="Q227" s="78">
        <v>6.9999999999999999E-4</v>
      </c>
      <c r="R227" s="78">
        <v>1E-4</v>
      </c>
      <c r="W227" s="91"/>
    </row>
    <row r="228" spans="2:23">
      <c r="B228" t="s">
        <v>2910</v>
      </c>
      <c r="C228" t="s">
        <v>2112</v>
      </c>
      <c r="D228" s="100">
        <v>93941</v>
      </c>
      <c r="E228"/>
      <c r="F228" t="s">
        <v>551</v>
      </c>
      <c r="G228" s="86">
        <v>44923</v>
      </c>
      <c r="H228" t="s">
        <v>149</v>
      </c>
      <c r="I228" s="77">
        <v>9.41</v>
      </c>
      <c r="J228" t="s">
        <v>668</v>
      </c>
      <c r="K228" t="s">
        <v>102</v>
      </c>
      <c r="L228" s="78">
        <v>3.0800000000000001E-2</v>
      </c>
      <c r="M228" s="78">
        <v>3.6600000000000001E-2</v>
      </c>
      <c r="N228" s="77">
        <v>4491.6000000000004</v>
      </c>
      <c r="O228" s="77">
        <v>98.08</v>
      </c>
      <c r="P228" s="77">
        <v>4.4053612800000002</v>
      </c>
      <c r="Q228" s="78">
        <v>2.0000000000000001E-4</v>
      </c>
      <c r="R228" s="78">
        <v>0</v>
      </c>
      <c r="W228" s="91"/>
    </row>
    <row r="229" spans="2:23">
      <c r="B229" t="s">
        <v>2927</v>
      </c>
      <c r="C229" t="s">
        <v>2109</v>
      </c>
      <c r="D229" s="100">
        <v>7355</v>
      </c>
      <c r="E229"/>
      <c r="F229" t="s">
        <v>892</v>
      </c>
      <c r="G229" s="86">
        <v>43842</v>
      </c>
      <c r="H229" t="s">
        <v>993</v>
      </c>
      <c r="I229" s="77">
        <v>0.16</v>
      </c>
      <c r="J229" t="s">
        <v>127</v>
      </c>
      <c r="K229" t="s">
        <v>102</v>
      </c>
      <c r="L229" s="78">
        <v>2.0799999999999999E-2</v>
      </c>
      <c r="M229" s="78">
        <v>6.4699999999999994E-2</v>
      </c>
      <c r="N229" s="77">
        <v>11212.17</v>
      </c>
      <c r="O229" s="77">
        <v>99.76</v>
      </c>
      <c r="P229" s="77">
        <v>11.185260791999999</v>
      </c>
      <c r="Q229" s="78">
        <v>5.9999999999999995E-4</v>
      </c>
      <c r="R229" s="78">
        <v>1E-4</v>
      </c>
      <c r="W229" s="91"/>
    </row>
    <row r="230" spans="2:23">
      <c r="B230" t="s">
        <v>2913</v>
      </c>
      <c r="C230" t="s">
        <v>2112</v>
      </c>
      <c r="D230" s="100">
        <v>539177</v>
      </c>
      <c r="E230"/>
      <c r="F230" t="s">
        <v>551</v>
      </c>
      <c r="G230" s="86">
        <v>45015</v>
      </c>
      <c r="H230" t="s">
        <v>149</v>
      </c>
      <c r="I230" s="77">
        <v>5.22</v>
      </c>
      <c r="J230" t="s">
        <v>328</v>
      </c>
      <c r="K230" t="s">
        <v>102</v>
      </c>
      <c r="L230" s="78">
        <v>4.5499999999999999E-2</v>
      </c>
      <c r="M230" s="78">
        <v>3.8699999999999998E-2</v>
      </c>
      <c r="N230" s="77">
        <v>106096.68</v>
      </c>
      <c r="O230" s="77">
        <v>106.04</v>
      </c>
      <c r="P230" s="77">
        <v>112.504919472</v>
      </c>
      <c r="Q230" s="78">
        <v>5.8999999999999999E-3</v>
      </c>
      <c r="R230" s="78">
        <v>8.9999999999999998E-4</v>
      </c>
      <c r="W230" s="91"/>
    </row>
    <row r="231" spans="2:23">
      <c r="B231" t="s">
        <v>2910</v>
      </c>
      <c r="C231" t="s">
        <v>2112</v>
      </c>
      <c r="D231" s="100">
        <v>8047</v>
      </c>
      <c r="E231"/>
      <c r="F231" t="s">
        <v>551</v>
      </c>
      <c r="G231" s="86">
        <v>44143</v>
      </c>
      <c r="H231" t="s">
        <v>149</v>
      </c>
      <c r="I231" s="77">
        <v>6.83</v>
      </c>
      <c r="J231" t="s">
        <v>668</v>
      </c>
      <c r="K231" t="s">
        <v>102</v>
      </c>
      <c r="L231" s="78">
        <v>2.52E-2</v>
      </c>
      <c r="M231" s="78">
        <v>3.2899999999999999E-2</v>
      </c>
      <c r="N231" s="77">
        <v>31431.85</v>
      </c>
      <c r="O231" s="77">
        <v>105.98</v>
      </c>
      <c r="P231" s="77">
        <v>33.311474629999999</v>
      </c>
      <c r="Q231" s="78">
        <v>1.8E-3</v>
      </c>
      <c r="R231" s="78">
        <v>2.9999999999999997E-4</v>
      </c>
      <c r="W231" s="91"/>
    </row>
    <row r="232" spans="2:23">
      <c r="B232" t="s">
        <v>2910</v>
      </c>
      <c r="C232" t="s">
        <v>2112</v>
      </c>
      <c r="D232" s="100">
        <v>7265</v>
      </c>
      <c r="E232"/>
      <c r="F232" t="s">
        <v>551</v>
      </c>
      <c r="G232" s="86">
        <v>43779</v>
      </c>
      <c r="H232" t="s">
        <v>149</v>
      </c>
      <c r="I232" s="77">
        <v>7.13</v>
      </c>
      <c r="J232" t="s">
        <v>668</v>
      </c>
      <c r="K232" t="s">
        <v>102</v>
      </c>
      <c r="L232" s="78">
        <v>2.53E-2</v>
      </c>
      <c r="M232" s="78">
        <v>3.6299999999999999E-2</v>
      </c>
      <c r="N232" s="77">
        <v>9994.73</v>
      </c>
      <c r="O232" s="77">
        <v>102.55</v>
      </c>
      <c r="P232" s="77">
        <v>10.249595615</v>
      </c>
      <c r="Q232" s="78">
        <v>5.0000000000000001E-4</v>
      </c>
      <c r="R232" s="78">
        <v>1E-4</v>
      </c>
      <c r="W232" s="91"/>
    </row>
    <row r="233" spans="2:23">
      <c r="B233" t="s">
        <v>2910</v>
      </c>
      <c r="C233" t="s">
        <v>2112</v>
      </c>
      <c r="D233" s="100">
        <v>7342</v>
      </c>
      <c r="E233"/>
      <c r="F233" t="s">
        <v>551</v>
      </c>
      <c r="G233" s="86">
        <v>43835</v>
      </c>
      <c r="H233" t="s">
        <v>149</v>
      </c>
      <c r="I233" s="77">
        <v>7.13</v>
      </c>
      <c r="J233" t="s">
        <v>668</v>
      </c>
      <c r="K233" t="s">
        <v>102</v>
      </c>
      <c r="L233" s="78">
        <v>2.52E-2</v>
      </c>
      <c r="M233" s="78">
        <v>3.6700000000000003E-2</v>
      </c>
      <c r="N233" s="77">
        <v>5565.66</v>
      </c>
      <c r="O233" s="77">
        <v>102.27</v>
      </c>
      <c r="P233" s="77">
        <v>5.6920004820000001</v>
      </c>
      <c r="Q233" s="78">
        <v>2.9999999999999997E-4</v>
      </c>
      <c r="R233" s="78">
        <v>0</v>
      </c>
      <c r="W233" s="91"/>
    </row>
    <row r="234" spans="2:23">
      <c r="B234" t="s">
        <v>2910</v>
      </c>
      <c r="C234" t="s">
        <v>2112</v>
      </c>
      <c r="D234" s="100">
        <v>501113</v>
      </c>
      <c r="E234"/>
      <c r="F234" t="s">
        <v>551</v>
      </c>
      <c r="G234" s="86">
        <v>43138</v>
      </c>
      <c r="H234" t="s">
        <v>149</v>
      </c>
      <c r="I234" s="77">
        <v>7.11</v>
      </c>
      <c r="J234" t="s">
        <v>668</v>
      </c>
      <c r="K234" t="s">
        <v>102</v>
      </c>
      <c r="L234" s="78">
        <v>2.6200000000000001E-2</v>
      </c>
      <c r="M234" s="78">
        <v>3.6700000000000003E-2</v>
      </c>
      <c r="N234" s="77">
        <v>20612.96</v>
      </c>
      <c r="O234" s="77">
        <v>104.47</v>
      </c>
      <c r="P234" s="77">
        <v>21.534359311999999</v>
      </c>
      <c r="Q234" s="78">
        <v>1.1000000000000001E-3</v>
      </c>
      <c r="R234" s="78">
        <v>2.0000000000000001E-4</v>
      </c>
      <c r="W234" s="91"/>
    </row>
    <row r="235" spans="2:23">
      <c r="B235" t="s">
        <v>2910</v>
      </c>
      <c r="C235" t="s">
        <v>2112</v>
      </c>
      <c r="D235" s="100">
        <v>514296</v>
      </c>
      <c r="E235"/>
      <c r="F235" t="s">
        <v>551</v>
      </c>
      <c r="G235" s="86">
        <v>43227</v>
      </c>
      <c r="H235" t="s">
        <v>149</v>
      </c>
      <c r="I235" s="77">
        <v>7.17</v>
      </c>
      <c r="J235" t="s">
        <v>668</v>
      </c>
      <c r="K235" t="s">
        <v>102</v>
      </c>
      <c r="L235" s="78">
        <v>2.7799999999999998E-2</v>
      </c>
      <c r="M235" s="78">
        <v>3.2500000000000001E-2</v>
      </c>
      <c r="N235" s="77">
        <v>3287.47</v>
      </c>
      <c r="O235" s="77">
        <v>108.81</v>
      </c>
      <c r="P235" s="77">
        <v>3.577096107</v>
      </c>
      <c r="Q235" s="78">
        <v>2.0000000000000001E-4</v>
      </c>
      <c r="R235" s="78">
        <v>0</v>
      </c>
      <c r="W235" s="91"/>
    </row>
    <row r="236" spans="2:23">
      <c r="B236" t="s">
        <v>2910</v>
      </c>
      <c r="C236" t="s">
        <v>2112</v>
      </c>
      <c r="D236" s="100">
        <v>520294</v>
      </c>
      <c r="E236"/>
      <c r="F236" t="s">
        <v>551</v>
      </c>
      <c r="G236" s="86">
        <v>43279</v>
      </c>
      <c r="H236" t="s">
        <v>149</v>
      </c>
      <c r="I236" s="77">
        <v>7.18</v>
      </c>
      <c r="J236" t="s">
        <v>668</v>
      </c>
      <c r="K236" t="s">
        <v>102</v>
      </c>
      <c r="L236" s="78">
        <v>2.7799999999999998E-2</v>
      </c>
      <c r="M236" s="78">
        <v>3.1600000000000003E-2</v>
      </c>
      <c r="N236" s="77">
        <v>3844.8</v>
      </c>
      <c r="O236" s="77">
        <v>108.57</v>
      </c>
      <c r="P236" s="77">
        <v>4.17429936</v>
      </c>
      <c r="Q236" s="78">
        <v>2.0000000000000001E-4</v>
      </c>
      <c r="R236" s="78">
        <v>0</v>
      </c>
      <c r="W236" s="91"/>
    </row>
    <row r="237" spans="2:23">
      <c r="B237" t="s">
        <v>2910</v>
      </c>
      <c r="C237" t="s">
        <v>2112</v>
      </c>
      <c r="D237" s="100">
        <v>6471</v>
      </c>
      <c r="E237"/>
      <c r="F237" t="s">
        <v>551</v>
      </c>
      <c r="G237" s="86">
        <v>43321</v>
      </c>
      <c r="H237" t="s">
        <v>149</v>
      </c>
      <c r="I237" s="77">
        <v>7.18</v>
      </c>
      <c r="J237" t="s">
        <v>668</v>
      </c>
      <c r="K237" t="s">
        <v>102</v>
      </c>
      <c r="L237" s="78">
        <v>2.8500000000000001E-2</v>
      </c>
      <c r="M237" s="78">
        <v>3.1199999999999999E-2</v>
      </c>
      <c r="N237" s="77">
        <v>21538.03</v>
      </c>
      <c r="O237" s="77">
        <v>109.3</v>
      </c>
      <c r="P237" s="77">
        <v>23.541066789999999</v>
      </c>
      <c r="Q237" s="78">
        <v>1.1999999999999999E-3</v>
      </c>
      <c r="R237" s="78">
        <v>2.0000000000000001E-4</v>
      </c>
      <c r="W237" s="91"/>
    </row>
    <row r="238" spans="2:23">
      <c r="B238" t="s">
        <v>2910</v>
      </c>
      <c r="C238" t="s">
        <v>2112</v>
      </c>
      <c r="D238" s="100">
        <v>529736</v>
      </c>
      <c r="E238"/>
      <c r="F238" t="s">
        <v>551</v>
      </c>
      <c r="G238" s="86">
        <v>43417</v>
      </c>
      <c r="H238" t="s">
        <v>149</v>
      </c>
      <c r="I238" s="77">
        <v>7.13</v>
      </c>
      <c r="J238" t="s">
        <v>668</v>
      </c>
      <c r="K238" t="s">
        <v>102</v>
      </c>
      <c r="L238" s="78">
        <v>3.0800000000000001E-2</v>
      </c>
      <c r="M238" s="78">
        <v>3.2199999999999999E-2</v>
      </c>
      <c r="N238" s="77">
        <v>24522.02</v>
      </c>
      <c r="O238" s="77">
        <v>110.12</v>
      </c>
      <c r="P238" s="77">
        <v>27.003648424000001</v>
      </c>
      <c r="Q238" s="78">
        <v>1.4E-3</v>
      </c>
      <c r="R238" s="78">
        <v>2.0000000000000001E-4</v>
      </c>
      <c r="W238" s="91"/>
    </row>
    <row r="239" spans="2:23">
      <c r="B239" t="s">
        <v>2910</v>
      </c>
      <c r="C239" t="s">
        <v>2112</v>
      </c>
      <c r="D239" s="100">
        <v>6720</v>
      </c>
      <c r="E239"/>
      <c r="F239" t="s">
        <v>551</v>
      </c>
      <c r="G239" s="86">
        <v>43485</v>
      </c>
      <c r="H239" t="s">
        <v>149</v>
      </c>
      <c r="I239" s="77">
        <v>7.16</v>
      </c>
      <c r="J239" t="s">
        <v>668</v>
      </c>
      <c r="K239" t="s">
        <v>102</v>
      </c>
      <c r="L239" s="78">
        <v>3.0200000000000001E-2</v>
      </c>
      <c r="M239" s="78">
        <v>3.0599999999999999E-2</v>
      </c>
      <c r="N239" s="77">
        <v>30988.44</v>
      </c>
      <c r="O239" s="77">
        <v>111.13</v>
      </c>
      <c r="P239" s="77">
        <v>34.437453372</v>
      </c>
      <c r="Q239" s="78">
        <v>1.8E-3</v>
      </c>
      <c r="R239" s="78">
        <v>2.9999999999999997E-4</v>
      </c>
      <c r="W239" s="91"/>
    </row>
    <row r="240" spans="2:23">
      <c r="B240" t="s">
        <v>2910</v>
      </c>
      <c r="C240" t="s">
        <v>2112</v>
      </c>
      <c r="D240" s="100">
        <v>6818</v>
      </c>
      <c r="E240"/>
      <c r="F240" t="s">
        <v>551</v>
      </c>
      <c r="G240" s="86">
        <v>43541</v>
      </c>
      <c r="H240" t="s">
        <v>149</v>
      </c>
      <c r="I240" s="77">
        <v>7.19</v>
      </c>
      <c r="J240" t="s">
        <v>668</v>
      </c>
      <c r="K240" t="s">
        <v>102</v>
      </c>
      <c r="L240" s="78">
        <v>2.7300000000000001E-2</v>
      </c>
      <c r="M240" s="78">
        <v>3.1600000000000003E-2</v>
      </c>
      <c r="N240" s="77">
        <v>2661.12</v>
      </c>
      <c r="O240" s="77">
        <v>108.13</v>
      </c>
      <c r="P240" s="77">
        <v>2.8774690559999998</v>
      </c>
      <c r="Q240" s="78">
        <v>2.0000000000000001E-4</v>
      </c>
      <c r="R240" s="78">
        <v>0</v>
      </c>
      <c r="W240" s="91"/>
    </row>
    <row r="241" spans="2:23">
      <c r="B241" t="s">
        <v>2910</v>
      </c>
      <c r="C241" t="s">
        <v>2112</v>
      </c>
      <c r="D241" s="100">
        <v>6925</v>
      </c>
      <c r="E241"/>
      <c r="F241" t="s">
        <v>551</v>
      </c>
      <c r="G241" s="86">
        <v>43613</v>
      </c>
      <c r="H241" t="s">
        <v>149</v>
      </c>
      <c r="I241" s="77">
        <v>7.2</v>
      </c>
      <c r="J241" t="s">
        <v>668</v>
      </c>
      <c r="K241" t="s">
        <v>102</v>
      </c>
      <c r="L241" s="78">
        <v>2.52E-2</v>
      </c>
      <c r="M241" s="78">
        <v>3.27E-2</v>
      </c>
      <c r="N241" s="77">
        <v>8178.92</v>
      </c>
      <c r="O241" s="77">
        <v>104.93</v>
      </c>
      <c r="P241" s="77">
        <v>8.5821407559999994</v>
      </c>
      <c r="Q241" s="78">
        <v>5.0000000000000001E-4</v>
      </c>
      <c r="R241" s="78">
        <v>1E-4</v>
      </c>
      <c r="W241" s="91"/>
    </row>
    <row r="242" spans="2:23">
      <c r="B242" t="s">
        <v>2910</v>
      </c>
      <c r="C242" t="s">
        <v>2112</v>
      </c>
      <c r="D242" s="100">
        <v>70481</v>
      </c>
      <c r="E242"/>
      <c r="F242" t="s">
        <v>551</v>
      </c>
      <c r="G242" s="86">
        <v>43657</v>
      </c>
      <c r="H242" t="s">
        <v>149</v>
      </c>
      <c r="I242" s="77">
        <v>7.12</v>
      </c>
      <c r="J242" t="s">
        <v>668</v>
      </c>
      <c r="K242" t="s">
        <v>102</v>
      </c>
      <c r="L242" s="78">
        <v>2.52E-2</v>
      </c>
      <c r="M242" s="78">
        <v>3.6700000000000003E-2</v>
      </c>
      <c r="N242" s="77">
        <v>8069.36</v>
      </c>
      <c r="O242" s="77">
        <v>101.34</v>
      </c>
      <c r="P242" s="77">
        <v>8.1774894239999991</v>
      </c>
      <c r="Q242" s="78">
        <v>4.0000000000000002E-4</v>
      </c>
      <c r="R242" s="78">
        <v>1E-4</v>
      </c>
      <c r="W242" s="91"/>
    </row>
    <row r="243" spans="2:23">
      <c r="B243" t="s">
        <v>2929</v>
      </c>
      <c r="C243" t="s">
        <v>2109</v>
      </c>
      <c r="D243" s="100">
        <v>75611</v>
      </c>
      <c r="E243"/>
      <c r="F243" t="s">
        <v>613</v>
      </c>
      <c r="G243" s="86">
        <v>43920</v>
      </c>
      <c r="H243" t="s">
        <v>149</v>
      </c>
      <c r="I243" s="77">
        <v>4.18</v>
      </c>
      <c r="J243" t="s">
        <v>132</v>
      </c>
      <c r="K243" t="s">
        <v>102</v>
      </c>
      <c r="L243" s="78">
        <v>4.8899999999999999E-2</v>
      </c>
      <c r="M243" s="78">
        <v>5.8700000000000002E-2</v>
      </c>
      <c r="N243" s="77">
        <v>104238.44</v>
      </c>
      <c r="O243" s="77">
        <v>97.45</v>
      </c>
      <c r="P243" s="77">
        <v>101.58035977999999</v>
      </c>
      <c r="Q243" s="78">
        <v>5.3E-3</v>
      </c>
      <c r="R243" s="78">
        <v>8.0000000000000004E-4</v>
      </c>
      <c r="W243" s="91"/>
    </row>
    <row r="244" spans="2:23">
      <c r="B244" t="s">
        <v>2929</v>
      </c>
      <c r="C244" t="s">
        <v>2109</v>
      </c>
      <c r="D244" s="100">
        <v>8991</v>
      </c>
      <c r="E244"/>
      <c r="F244" t="s">
        <v>613</v>
      </c>
      <c r="G244" s="86">
        <v>44636</v>
      </c>
      <c r="H244" t="s">
        <v>149</v>
      </c>
      <c r="I244" s="77">
        <v>4.49</v>
      </c>
      <c r="J244" t="s">
        <v>132</v>
      </c>
      <c r="K244" t="s">
        <v>102</v>
      </c>
      <c r="L244" s="78">
        <v>4.2799999999999998E-2</v>
      </c>
      <c r="M244" s="78">
        <v>7.5800000000000006E-2</v>
      </c>
      <c r="N244" s="77">
        <v>94932.98</v>
      </c>
      <c r="O244" s="77">
        <v>87.77</v>
      </c>
      <c r="P244" s="77">
        <v>83.322676545999997</v>
      </c>
      <c r="Q244" s="78">
        <v>4.4000000000000003E-3</v>
      </c>
      <c r="R244" s="78">
        <v>6.9999999999999999E-4</v>
      </c>
      <c r="W244" s="91"/>
    </row>
    <row r="245" spans="2:23">
      <c r="B245" t="s">
        <v>2929</v>
      </c>
      <c r="C245" t="s">
        <v>2109</v>
      </c>
      <c r="D245" s="100">
        <v>9112</v>
      </c>
      <c r="E245"/>
      <c r="F245" t="s">
        <v>613</v>
      </c>
      <c r="G245" s="86">
        <v>44722</v>
      </c>
      <c r="H245" t="s">
        <v>149</v>
      </c>
      <c r="I245" s="77">
        <v>4.4400000000000004</v>
      </c>
      <c r="J245" t="s">
        <v>132</v>
      </c>
      <c r="K245" t="s">
        <v>102</v>
      </c>
      <c r="L245" s="78">
        <v>5.28E-2</v>
      </c>
      <c r="M245" s="78">
        <v>7.0999999999999994E-2</v>
      </c>
      <c r="N245" s="77">
        <v>152002.29</v>
      </c>
      <c r="O245" s="77">
        <v>93.99</v>
      </c>
      <c r="P245" s="77">
        <v>142.866952371</v>
      </c>
      <c r="Q245" s="78">
        <v>7.4999999999999997E-3</v>
      </c>
      <c r="R245" s="78">
        <v>1.1999999999999999E-3</v>
      </c>
      <c r="W245" s="91"/>
    </row>
    <row r="246" spans="2:23">
      <c r="B246" t="s">
        <v>2929</v>
      </c>
      <c r="C246" t="s">
        <v>2109</v>
      </c>
      <c r="D246" s="100">
        <v>9247</v>
      </c>
      <c r="E246"/>
      <c r="F246" t="s">
        <v>613</v>
      </c>
      <c r="G246" s="86">
        <v>44816</v>
      </c>
      <c r="H246" t="s">
        <v>149</v>
      </c>
      <c r="I246" s="77">
        <v>4.37</v>
      </c>
      <c r="J246" t="s">
        <v>132</v>
      </c>
      <c r="K246" t="s">
        <v>102</v>
      </c>
      <c r="L246" s="78">
        <v>5.6000000000000001E-2</v>
      </c>
      <c r="M246" s="78">
        <v>8.2199999999999995E-2</v>
      </c>
      <c r="N246" s="77">
        <v>187966.64</v>
      </c>
      <c r="O246" s="77">
        <v>91.23</v>
      </c>
      <c r="P246" s="77">
        <v>171.481965672</v>
      </c>
      <c r="Q246" s="78">
        <v>8.9999999999999993E-3</v>
      </c>
      <c r="R246" s="78">
        <v>1.4E-3</v>
      </c>
      <c r="W246" s="91"/>
    </row>
    <row r="247" spans="2:23">
      <c r="B247" t="s">
        <v>2929</v>
      </c>
      <c r="C247" t="s">
        <v>2109</v>
      </c>
      <c r="D247" s="100">
        <v>9486</v>
      </c>
      <c r="E247"/>
      <c r="F247" t="s">
        <v>613</v>
      </c>
      <c r="G247" s="86">
        <v>44976</v>
      </c>
      <c r="H247" t="s">
        <v>149</v>
      </c>
      <c r="I247" s="77">
        <v>4.3899999999999997</v>
      </c>
      <c r="J247" t="s">
        <v>132</v>
      </c>
      <c r="K247" t="s">
        <v>102</v>
      </c>
      <c r="L247" s="78">
        <v>6.2E-2</v>
      </c>
      <c r="M247" s="78">
        <v>6.7599999999999993E-2</v>
      </c>
      <c r="N247" s="77">
        <v>183869.52</v>
      </c>
      <c r="O247" s="77">
        <v>99.54</v>
      </c>
      <c r="P247" s="77">
        <v>183.02372020799999</v>
      </c>
      <c r="Q247" s="78">
        <v>9.5999999999999992E-3</v>
      </c>
      <c r="R247" s="78">
        <v>1.5E-3</v>
      </c>
      <c r="W247" s="91"/>
    </row>
    <row r="248" spans="2:23">
      <c r="B248" t="s">
        <v>2929</v>
      </c>
      <c r="C248" t="s">
        <v>2109</v>
      </c>
      <c r="D248" s="100">
        <v>9567</v>
      </c>
      <c r="E248"/>
      <c r="F248" t="s">
        <v>613</v>
      </c>
      <c r="G248" s="86">
        <v>45056</v>
      </c>
      <c r="H248" t="s">
        <v>149</v>
      </c>
      <c r="I248" s="77">
        <v>4.38</v>
      </c>
      <c r="J248" t="s">
        <v>132</v>
      </c>
      <c r="K248" t="s">
        <v>102</v>
      </c>
      <c r="L248" s="78">
        <v>6.3399999999999998E-2</v>
      </c>
      <c r="M248" s="78">
        <v>6.7799999999999999E-2</v>
      </c>
      <c r="N248" s="77">
        <v>199596.86</v>
      </c>
      <c r="O248" s="77">
        <v>100.08</v>
      </c>
      <c r="P248" s="77">
        <v>199.75653748799999</v>
      </c>
      <c r="Q248" s="78">
        <v>1.0500000000000001E-2</v>
      </c>
      <c r="R248" s="78">
        <v>1.6999999999999999E-3</v>
      </c>
      <c r="W248" s="91"/>
    </row>
    <row r="249" spans="2:23">
      <c r="B249" t="s">
        <v>2929</v>
      </c>
      <c r="C249" t="s">
        <v>2109</v>
      </c>
      <c r="D249" s="100">
        <v>7894</v>
      </c>
      <c r="E249"/>
      <c r="F249" t="s">
        <v>613</v>
      </c>
      <c r="G249" s="86">
        <v>44068</v>
      </c>
      <c r="H249" t="s">
        <v>149</v>
      </c>
      <c r="I249" s="77">
        <v>4.13</v>
      </c>
      <c r="J249" t="s">
        <v>132</v>
      </c>
      <c r="K249" t="s">
        <v>102</v>
      </c>
      <c r="L249" s="78">
        <v>4.5100000000000001E-2</v>
      </c>
      <c r="M249" s="78">
        <v>6.8900000000000003E-2</v>
      </c>
      <c r="N249" s="77">
        <v>129185.09</v>
      </c>
      <c r="O249" s="77">
        <v>92.06</v>
      </c>
      <c r="P249" s="77">
        <v>118.927793854</v>
      </c>
      <c r="Q249" s="78">
        <v>6.3E-3</v>
      </c>
      <c r="R249" s="78">
        <v>1E-3</v>
      </c>
      <c r="W249" s="91"/>
    </row>
    <row r="250" spans="2:23">
      <c r="B250" t="s">
        <v>2929</v>
      </c>
      <c r="C250" t="s">
        <v>2109</v>
      </c>
      <c r="D250" s="100">
        <v>80760</v>
      </c>
      <c r="E250"/>
      <c r="F250" t="s">
        <v>613</v>
      </c>
      <c r="G250" s="86">
        <v>44160</v>
      </c>
      <c r="H250" t="s">
        <v>149</v>
      </c>
      <c r="I250" s="77">
        <v>3.99</v>
      </c>
      <c r="J250" t="s">
        <v>132</v>
      </c>
      <c r="K250" t="s">
        <v>102</v>
      </c>
      <c r="L250" s="78">
        <v>4.5499999999999999E-2</v>
      </c>
      <c r="M250" s="78">
        <v>9.2899999999999996E-2</v>
      </c>
      <c r="N250" s="77">
        <v>118650.65</v>
      </c>
      <c r="O250" s="77">
        <v>84.27</v>
      </c>
      <c r="P250" s="77">
        <v>99.986902755000003</v>
      </c>
      <c r="Q250" s="78">
        <v>5.3E-3</v>
      </c>
      <c r="R250" s="78">
        <v>8.0000000000000004E-4</v>
      </c>
      <c r="W250" s="91"/>
    </row>
    <row r="251" spans="2:23">
      <c r="B251" t="s">
        <v>2929</v>
      </c>
      <c r="C251" t="s">
        <v>2109</v>
      </c>
      <c r="D251" s="100">
        <v>9311</v>
      </c>
      <c r="E251"/>
      <c r="F251" t="s">
        <v>613</v>
      </c>
      <c r="G251" s="86">
        <v>44880</v>
      </c>
      <c r="H251" t="s">
        <v>149</v>
      </c>
      <c r="I251" s="77">
        <v>3.81</v>
      </c>
      <c r="J251" t="s">
        <v>132</v>
      </c>
      <c r="K251" t="s">
        <v>102</v>
      </c>
      <c r="L251" s="78">
        <v>7.2700000000000001E-2</v>
      </c>
      <c r="M251" s="78">
        <v>9.9000000000000005E-2</v>
      </c>
      <c r="N251" s="77">
        <v>105214.99</v>
      </c>
      <c r="O251" s="77">
        <v>93.02</v>
      </c>
      <c r="P251" s="77">
        <v>97.870983698000003</v>
      </c>
      <c r="Q251" s="78">
        <v>5.1999999999999998E-3</v>
      </c>
      <c r="R251" s="78">
        <v>8.0000000000000004E-4</v>
      </c>
      <c r="W251" s="91"/>
    </row>
    <row r="252" spans="2:23">
      <c r="B252" t="s">
        <v>2928</v>
      </c>
      <c r="C252" t="s">
        <v>2109</v>
      </c>
      <c r="D252" s="100">
        <v>8811</v>
      </c>
      <c r="E252"/>
      <c r="F252" t="s">
        <v>895</v>
      </c>
      <c r="G252" s="86">
        <v>44550</v>
      </c>
      <c r="H252" t="s">
        <v>993</v>
      </c>
      <c r="I252" s="77">
        <v>4.88</v>
      </c>
      <c r="J252" t="s">
        <v>348</v>
      </c>
      <c r="K252" t="s">
        <v>102</v>
      </c>
      <c r="L252" s="78">
        <v>7.85E-2</v>
      </c>
      <c r="M252" s="78">
        <v>7.8899999999999998E-2</v>
      </c>
      <c r="N252" s="77">
        <v>159504.42000000001</v>
      </c>
      <c r="O252" s="77">
        <v>102.61</v>
      </c>
      <c r="P252" s="77">
        <v>163.66748536200001</v>
      </c>
      <c r="Q252" s="78">
        <v>8.6E-3</v>
      </c>
      <c r="R252" s="78">
        <v>1.4E-3</v>
      </c>
      <c r="W252" s="91"/>
    </row>
    <row r="253" spans="2:23">
      <c r="B253" t="s">
        <v>2931</v>
      </c>
      <c r="C253" t="s">
        <v>2112</v>
      </c>
      <c r="D253" s="100">
        <v>455954</v>
      </c>
      <c r="E253"/>
      <c r="F253" t="s">
        <v>895</v>
      </c>
      <c r="G253" s="86">
        <v>42732</v>
      </c>
      <c r="H253" t="s">
        <v>993</v>
      </c>
      <c r="I253" s="77">
        <v>2.0099999999999998</v>
      </c>
      <c r="J253" t="s">
        <v>127</v>
      </c>
      <c r="K253" t="s">
        <v>102</v>
      </c>
      <c r="L253" s="78">
        <v>2.1600000000000001E-2</v>
      </c>
      <c r="M253" s="78">
        <v>3.0300000000000001E-2</v>
      </c>
      <c r="N253" s="77">
        <v>32903.269999999997</v>
      </c>
      <c r="O253" s="77">
        <v>110.78</v>
      </c>
      <c r="P253" s="77">
        <v>36.450242506000002</v>
      </c>
      <c r="Q253" s="78">
        <v>1.9E-3</v>
      </c>
      <c r="R253" s="78">
        <v>2.9999999999999997E-4</v>
      </c>
      <c r="W253" s="91"/>
    </row>
    <row r="254" spans="2:23">
      <c r="B254" t="s">
        <v>2930</v>
      </c>
      <c r="C254" t="s">
        <v>2112</v>
      </c>
      <c r="D254" s="100">
        <v>9700</v>
      </c>
      <c r="E254"/>
      <c r="F254" t="s">
        <v>613</v>
      </c>
      <c r="G254" s="86">
        <v>45195</v>
      </c>
      <c r="H254" t="s">
        <v>149</v>
      </c>
      <c r="I254" s="77">
        <v>1.96</v>
      </c>
      <c r="J254" t="s">
        <v>127</v>
      </c>
      <c r="K254" t="s">
        <v>102</v>
      </c>
      <c r="L254" s="78">
        <v>6.7500000000000004E-2</v>
      </c>
      <c r="M254" s="78">
        <v>7.1599999999999997E-2</v>
      </c>
      <c r="N254" s="77">
        <v>14385.74</v>
      </c>
      <c r="O254" s="77">
        <v>99.58</v>
      </c>
      <c r="P254" s="77">
        <v>14.325319892</v>
      </c>
      <c r="Q254" s="78">
        <v>8.0000000000000004E-4</v>
      </c>
      <c r="R254" s="78">
        <v>1E-4</v>
      </c>
      <c r="W254" s="91"/>
    </row>
    <row r="255" spans="2:23">
      <c r="B255" t="s">
        <v>2930</v>
      </c>
      <c r="C255" t="s">
        <v>2112</v>
      </c>
      <c r="D255" s="100">
        <v>9738</v>
      </c>
      <c r="E255"/>
      <c r="F255" t="s">
        <v>613</v>
      </c>
      <c r="G255" s="86">
        <v>45195</v>
      </c>
      <c r="H255" t="s">
        <v>149</v>
      </c>
      <c r="I255" s="77">
        <v>1.96</v>
      </c>
      <c r="J255" t="s">
        <v>127</v>
      </c>
      <c r="K255" t="s">
        <v>102</v>
      </c>
      <c r="L255" s="78">
        <v>6.7500000000000004E-2</v>
      </c>
      <c r="M255" s="78">
        <v>7.1599999999999997E-2</v>
      </c>
      <c r="N255" s="77">
        <v>5503.01</v>
      </c>
      <c r="O255" s="77">
        <v>99.85</v>
      </c>
      <c r="P255" s="77">
        <v>5.4947554849999998</v>
      </c>
      <c r="Q255" s="78">
        <v>2.9999999999999997E-4</v>
      </c>
      <c r="R255" s="78">
        <v>0</v>
      </c>
      <c r="W255" s="91"/>
    </row>
    <row r="256" spans="2:23">
      <c r="B256" t="s">
        <v>2930</v>
      </c>
      <c r="C256" t="s">
        <v>2112</v>
      </c>
      <c r="D256" s="100">
        <v>9739</v>
      </c>
      <c r="E256"/>
      <c r="F256" t="s">
        <v>613</v>
      </c>
      <c r="G256" s="86">
        <v>45169</v>
      </c>
      <c r="H256" t="s">
        <v>149</v>
      </c>
      <c r="I256" s="77">
        <v>2.08</v>
      </c>
      <c r="J256" t="s">
        <v>127</v>
      </c>
      <c r="K256" t="s">
        <v>102</v>
      </c>
      <c r="L256" s="78">
        <v>6.9500000000000006E-2</v>
      </c>
      <c r="M256" s="78">
        <v>7.2499999999999995E-2</v>
      </c>
      <c r="N256" s="77">
        <v>35680.65</v>
      </c>
      <c r="O256" s="77">
        <v>99.79</v>
      </c>
      <c r="P256" s="77">
        <v>35.605720634999997</v>
      </c>
      <c r="Q256" s="78">
        <v>1.9E-3</v>
      </c>
      <c r="R256" s="78">
        <v>2.9999999999999997E-4</v>
      </c>
      <c r="W256" s="91"/>
    </row>
    <row r="257" spans="2:23">
      <c r="B257" t="s">
        <v>2930</v>
      </c>
      <c r="C257" t="s">
        <v>2112</v>
      </c>
      <c r="D257" s="100">
        <v>9791</v>
      </c>
      <c r="E257"/>
      <c r="F257" t="s">
        <v>613</v>
      </c>
      <c r="G257" s="86">
        <v>45195</v>
      </c>
      <c r="H257" t="s">
        <v>149</v>
      </c>
      <c r="I257" s="77">
        <v>2.08</v>
      </c>
      <c r="J257" t="s">
        <v>127</v>
      </c>
      <c r="K257" t="s">
        <v>102</v>
      </c>
      <c r="L257" s="78">
        <v>6.9500000000000006E-2</v>
      </c>
      <c r="M257" s="78">
        <v>7.2400000000000006E-2</v>
      </c>
      <c r="N257" s="77">
        <v>18812.16</v>
      </c>
      <c r="O257" s="77">
        <v>99.8</v>
      </c>
      <c r="P257" s="77">
        <v>18.77453568</v>
      </c>
      <c r="Q257" s="78">
        <v>1E-3</v>
      </c>
      <c r="R257" s="78">
        <v>2.0000000000000001E-4</v>
      </c>
      <c r="W257" s="91"/>
    </row>
    <row r="258" spans="2:23">
      <c r="B258" t="s">
        <v>2930</v>
      </c>
      <c r="C258" t="s">
        <v>2112</v>
      </c>
      <c r="D258" s="100">
        <v>9790</v>
      </c>
      <c r="E258"/>
      <c r="F258" t="s">
        <v>613</v>
      </c>
      <c r="G258" s="86">
        <v>45195</v>
      </c>
      <c r="H258" t="s">
        <v>149</v>
      </c>
      <c r="I258" s="77">
        <v>1.96</v>
      </c>
      <c r="J258" t="s">
        <v>127</v>
      </c>
      <c r="K258" t="s">
        <v>102</v>
      </c>
      <c r="L258" s="78">
        <v>6.7500000000000004E-2</v>
      </c>
      <c r="M258" s="78">
        <v>7.1599999999999997E-2</v>
      </c>
      <c r="N258" s="77">
        <v>10582.37</v>
      </c>
      <c r="O258" s="77">
        <v>99.58</v>
      </c>
      <c r="P258" s="77">
        <v>10.537924046000001</v>
      </c>
      <c r="Q258" s="78">
        <v>5.9999999999999995E-4</v>
      </c>
      <c r="R258" s="78">
        <v>1E-4</v>
      </c>
      <c r="W258" s="91"/>
    </row>
    <row r="259" spans="2:23">
      <c r="B259" t="s">
        <v>2930</v>
      </c>
      <c r="C259" t="s">
        <v>2112</v>
      </c>
      <c r="D259" s="100">
        <v>9199</v>
      </c>
      <c r="E259"/>
      <c r="F259" t="s">
        <v>613</v>
      </c>
      <c r="G259" s="86">
        <v>45195</v>
      </c>
      <c r="H259" t="s">
        <v>149</v>
      </c>
      <c r="I259" s="77">
        <v>1.96</v>
      </c>
      <c r="J259" t="s">
        <v>127</v>
      </c>
      <c r="K259" t="s">
        <v>102</v>
      </c>
      <c r="L259" s="78">
        <v>8.3500000000000005E-2</v>
      </c>
      <c r="M259" s="78">
        <v>7.1599999999999997E-2</v>
      </c>
      <c r="N259" s="77">
        <v>53907.76</v>
      </c>
      <c r="O259" s="77">
        <v>99.58</v>
      </c>
      <c r="P259" s="77">
        <v>53.681347408000001</v>
      </c>
      <c r="Q259" s="78">
        <v>2.8E-3</v>
      </c>
      <c r="R259" s="78">
        <v>4.0000000000000002E-4</v>
      </c>
      <c r="W259" s="91"/>
    </row>
    <row r="260" spans="2:23">
      <c r="B260" t="s">
        <v>2930</v>
      </c>
      <c r="C260" t="s">
        <v>2112</v>
      </c>
      <c r="D260" s="100">
        <v>8814</v>
      </c>
      <c r="E260"/>
      <c r="F260" t="s">
        <v>613</v>
      </c>
      <c r="G260" s="86">
        <v>45195</v>
      </c>
      <c r="H260" t="s">
        <v>149</v>
      </c>
      <c r="I260" s="77">
        <v>1.96</v>
      </c>
      <c r="J260" t="s">
        <v>127</v>
      </c>
      <c r="K260" t="s">
        <v>102</v>
      </c>
      <c r="L260" s="78">
        <v>7.5300000000000006E-2</v>
      </c>
      <c r="M260" s="78">
        <v>7.1599999999999997E-2</v>
      </c>
      <c r="N260" s="77">
        <v>25603.8</v>
      </c>
      <c r="O260" s="77">
        <v>99.58</v>
      </c>
      <c r="P260" s="77">
        <v>25.49626404</v>
      </c>
      <c r="Q260" s="78">
        <v>1.2999999999999999E-3</v>
      </c>
      <c r="R260" s="78">
        <v>2.0000000000000001E-4</v>
      </c>
      <c r="W260" s="91"/>
    </row>
    <row r="261" spans="2:23">
      <c r="B261" t="s">
        <v>2930</v>
      </c>
      <c r="C261" t="s">
        <v>2112</v>
      </c>
      <c r="D261" s="100">
        <v>8776</v>
      </c>
      <c r="E261"/>
      <c r="F261" t="s">
        <v>613</v>
      </c>
      <c r="G261" s="86">
        <v>45195</v>
      </c>
      <c r="H261" t="s">
        <v>149</v>
      </c>
      <c r="I261" s="77">
        <v>1.96</v>
      </c>
      <c r="J261" t="s">
        <v>127</v>
      </c>
      <c r="K261" t="s">
        <v>102</v>
      </c>
      <c r="L261" s="78">
        <v>7.1499999999999994E-2</v>
      </c>
      <c r="M261" s="78">
        <v>7.1599999999999997E-2</v>
      </c>
      <c r="N261" s="77">
        <v>94174.77</v>
      </c>
      <c r="O261" s="77">
        <v>99.58</v>
      </c>
      <c r="P261" s="77">
        <v>93.779235966000002</v>
      </c>
      <c r="Q261" s="78">
        <v>4.8999999999999998E-3</v>
      </c>
      <c r="R261" s="78">
        <v>8.0000000000000004E-4</v>
      </c>
      <c r="W261" s="91"/>
    </row>
    <row r="262" spans="2:23">
      <c r="B262" t="s">
        <v>2930</v>
      </c>
      <c r="C262" t="s">
        <v>2112</v>
      </c>
      <c r="D262" s="100">
        <v>90031</v>
      </c>
      <c r="E262"/>
      <c r="F262" t="s">
        <v>613</v>
      </c>
      <c r="G262" s="86">
        <v>45195</v>
      </c>
      <c r="H262" t="s">
        <v>149</v>
      </c>
      <c r="I262" s="77">
        <v>1.96</v>
      </c>
      <c r="J262" t="s">
        <v>127</v>
      </c>
      <c r="K262" t="s">
        <v>102</v>
      </c>
      <c r="L262" s="78">
        <v>7.7499999999999999E-2</v>
      </c>
      <c r="M262" s="78">
        <v>7.1599999999999997E-2</v>
      </c>
      <c r="N262" s="77">
        <v>36792.47</v>
      </c>
      <c r="O262" s="77">
        <v>99.58</v>
      </c>
      <c r="P262" s="77">
        <v>36.637941626</v>
      </c>
      <c r="Q262" s="78">
        <v>1.9E-3</v>
      </c>
      <c r="R262" s="78">
        <v>2.9999999999999997E-4</v>
      </c>
      <c r="W262" s="91"/>
    </row>
    <row r="263" spans="2:23">
      <c r="B263" t="s">
        <v>2930</v>
      </c>
      <c r="C263" t="s">
        <v>2112</v>
      </c>
      <c r="D263" s="100">
        <v>9096</v>
      </c>
      <c r="E263"/>
      <c r="F263" t="s">
        <v>613</v>
      </c>
      <c r="G263" s="86">
        <v>45195</v>
      </c>
      <c r="H263" t="s">
        <v>149</v>
      </c>
      <c r="I263" s="77">
        <v>1.96</v>
      </c>
      <c r="J263" t="s">
        <v>127</v>
      </c>
      <c r="K263" t="s">
        <v>102</v>
      </c>
      <c r="L263" s="78">
        <v>8.3500000000000005E-2</v>
      </c>
      <c r="M263" s="78">
        <v>7.1599999999999997E-2</v>
      </c>
      <c r="N263" s="77">
        <v>37248.1</v>
      </c>
      <c r="O263" s="77">
        <v>99.58</v>
      </c>
      <c r="P263" s="77">
        <v>37.091657980000001</v>
      </c>
      <c r="Q263" s="78">
        <v>2E-3</v>
      </c>
      <c r="R263" s="78">
        <v>2.9999999999999997E-4</v>
      </c>
      <c r="W263" s="91"/>
    </row>
    <row r="264" spans="2:23">
      <c r="B264" t="s">
        <v>2930</v>
      </c>
      <c r="C264" t="s">
        <v>2112</v>
      </c>
      <c r="D264" s="100">
        <v>9127</v>
      </c>
      <c r="E264"/>
      <c r="F264" t="s">
        <v>613</v>
      </c>
      <c r="G264" s="86">
        <v>45195</v>
      </c>
      <c r="H264" t="s">
        <v>149</v>
      </c>
      <c r="I264" s="77">
        <v>1.96</v>
      </c>
      <c r="J264" t="s">
        <v>127</v>
      </c>
      <c r="K264" t="s">
        <v>102</v>
      </c>
      <c r="L264" s="78">
        <v>8.3500000000000005E-2</v>
      </c>
      <c r="M264" s="78">
        <v>7.1599999999999997E-2</v>
      </c>
      <c r="N264" s="77">
        <v>21848.99</v>
      </c>
      <c r="O264" s="77">
        <v>99.58</v>
      </c>
      <c r="P264" s="77">
        <v>21.757224241999999</v>
      </c>
      <c r="Q264" s="78">
        <v>1.1000000000000001E-3</v>
      </c>
      <c r="R264" s="78">
        <v>2.0000000000000001E-4</v>
      </c>
      <c r="W264" s="91"/>
    </row>
    <row r="265" spans="2:23">
      <c r="B265" t="s">
        <v>2930</v>
      </c>
      <c r="C265" t="s">
        <v>2112</v>
      </c>
      <c r="D265" s="100">
        <v>9255</v>
      </c>
      <c r="E265"/>
      <c r="F265" t="s">
        <v>613</v>
      </c>
      <c r="G265" s="86">
        <v>45195</v>
      </c>
      <c r="H265" t="s">
        <v>149</v>
      </c>
      <c r="I265" s="77">
        <v>1.96</v>
      </c>
      <c r="J265" t="s">
        <v>127</v>
      </c>
      <c r="K265" t="s">
        <v>102</v>
      </c>
      <c r="L265" s="78">
        <v>8.3500000000000005E-2</v>
      </c>
      <c r="M265" s="78">
        <v>7.1599999999999997E-2</v>
      </c>
      <c r="N265" s="77">
        <v>34841.120000000003</v>
      </c>
      <c r="O265" s="77">
        <v>99.58</v>
      </c>
      <c r="P265" s="77">
        <v>34.694787296000001</v>
      </c>
      <c r="Q265" s="78">
        <v>1.8E-3</v>
      </c>
      <c r="R265" s="78">
        <v>2.9999999999999997E-4</v>
      </c>
      <c r="W265" s="91"/>
    </row>
    <row r="266" spans="2:23">
      <c r="B266" t="s">
        <v>2930</v>
      </c>
      <c r="C266" t="s">
        <v>2112</v>
      </c>
      <c r="D266" s="100">
        <v>9287</v>
      </c>
      <c r="E266"/>
      <c r="F266" t="s">
        <v>613</v>
      </c>
      <c r="G266" s="86">
        <v>45195</v>
      </c>
      <c r="H266" t="s">
        <v>149</v>
      </c>
      <c r="I266" s="77">
        <v>1.96</v>
      </c>
      <c r="J266" t="s">
        <v>127</v>
      </c>
      <c r="K266" t="s">
        <v>102</v>
      </c>
      <c r="L266" s="78">
        <v>8.3500000000000005E-2</v>
      </c>
      <c r="M266" s="78">
        <v>7.1599999999999997E-2</v>
      </c>
      <c r="N266" s="77">
        <v>18820.23</v>
      </c>
      <c r="O266" s="77">
        <v>99.58</v>
      </c>
      <c r="P266" s="77">
        <v>18.741185034000001</v>
      </c>
      <c r="Q266" s="78">
        <v>1E-3</v>
      </c>
      <c r="R266" s="78">
        <v>2.0000000000000001E-4</v>
      </c>
      <c r="W266" s="91"/>
    </row>
    <row r="267" spans="2:23">
      <c r="B267" t="s">
        <v>2930</v>
      </c>
      <c r="C267" t="s">
        <v>2112</v>
      </c>
      <c r="D267" s="100">
        <v>9339</v>
      </c>
      <c r="E267"/>
      <c r="F267" t="s">
        <v>613</v>
      </c>
      <c r="G267" s="86">
        <v>45195</v>
      </c>
      <c r="H267" t="s">
        <v>149</v>
      </c>
      <c r="I267" s="77">
        <v>1.96</v>
      </c>
      <c r="J267" t="s">
        <v>127</v>
      </c>
      <c r="K267" t="s">
        <v>102</v>
      </c>
      <c r="L267" s="78">
        <v>8.3500000000000005E-2</v>
      </c>
      <c r="M267" s="78">
        <v>7.1599999999999997E-2</v>
      </c>
      <c r="N267" s="77">
        <v>26098.05</v>
      </c>
      <c r="O267" s="77">
        <v>99.58</v>
      </c>
      <c r="P267" s="77">
        <v>25.98843819</v>
      </c>
      <c r="Q267" s="78">
        <v>1.4E-3</v>
      </c>
      <c r="R267" s="78">
        <v>2.0000000000000001E-4</v>
      </c>
      <c r="W267" s="91"/>
    </row>
    <row r="268" spans="2:23">
      <c r="B268" t="s">
        <v>2930</v>
      </c>
      <c r="C268" t="s">
        <v>2112</v>
      </c>
      <c r="D268" s="100">
        <v>93881</v>
      </c>
      <c r="E268"/>
      <c r="F268" t="s">
        <v>613</v>
      </c>
      <c r="G268" s="86">
        <v>45195</v>
      </c>
      <c r="H268" t="s">
        <v>149</v>
      </c>
      <c r="I268" s="77">
        <v>1.96</v>
      </c>
      <c r="J268" t="s">
        <v>127</v>
      </c>
      <c r="K268" t="s">
        <v>102</v>
      </c>
      <c r="L268" s="78">
        <v>8.3500000000000005E-2</v>
      </c>
      <c r="M268" s="78">
        <v>7.1599999999999997E-2</v>
      </c>
      <c r="N268" s="77">
        <v>48860.95</v>
      </c>
      <c r="O268" s="77">
        <v>99.58</v>
      </c>
      <c r="P268" s="77">
        <v>48.655734010000003</v>
      </c>
      <c r="Q268" s="78">
        <v>2.5999999999999999E-3</v>
      </c>
      <c r="R268" s="78">
        <v>4.0000000000000002E-4</v>
      </c>
      <c r="W268" s="91"/>
    </row>
    <row r="269" spans="2:23">
      <c r="B269" t="s">
        <v>2930</v>
      </c>
      <c r="C269" t="s">
        <v>2112</v>
      </c>
      <c r="D269" s="100">
        <v>9455</v>
      </c>
      <c r="E269"/>
      <c r="F269" t="s">
        <v>613</v>
      </c>
      <c r="G269" s="86">
        <v>45195</v>
      </c>
      <c r="H269" t="s">
        <v>149</v>
      </c>
      <c r="I269" s="77">
        <v>1.96</v>
      </c>
      <c r="J269" t="s">
        <v>127</v>
      </c>
      <c r="K269" t="s">
        <v>102</v>
      </c>
      <c r="L269" s="78">
        <v>8.3500000000000005E-2</v>
      </c>
      <c r="M269" s="78">
        <v>7.1599999999999997E-2</v>
      </c>
      <c r="N269" s="77">
        <v>35509.480000000003</v>
      </c>
      <c r="O269" s="77">
        <v>99.58</v>
      </c>
      <c r="P269" s="77">
        <v>35.360340184000002</v>
      </c>
      <c r="Q269" s="78">
        <v>1.9E-3</v>
      </c>
      <c r="R269" s="78">
        <v>2.9999999999999997E-4</v>
      </c>
      <c r="W269" s="91"/>
    </row>
    <row r="270" spans="2:23">
      <c r="B270" t="s">
        <v>2930</v>
      </c>
      <c r="C270" t="s">
        <v>2112</v>
      </c>
      <c r="D270" s="100">
        <v>9553</v>
      </c>
      <c r="E270"/>
      <c r="F270" t="s">
        <v>613</v>
      </c>
      <c r="G270" s="86">
        <v>45195</v>
      </c>
      <c r="H270" t="s">
        <v>149</v>
      </c>
      <c r="I270" s="77">
        <v>1.96</v>
      </c>
      <c r="J270" t="s">
        <v>127</v>
      </c>
      <c r="K270" t="s">
        <v>102</v>
      </c>
      <c r="L270" s="78">
        <v>8.3500000000000005E-2</v>
      </c>
      <c r="M270" s="78">
        <v>7.1599999999999997E-2</v>
      </c>
      <c r="N270" s="77">
        <v>24920.38</v>
      </c>
      <c r="O270" s="77">
        <v>99.58</v>
      </c>
      <c r="P270" s="77">
        <v>24.815714404000001</v>
      </c>
      <c r="Q270" s="78">
        <v>1.2999999999999999E-3</v>
      </c>
      <c r="R270" s="78">
        <v>2.0000000000000001E-4</v>
      </c>
      <c r="W270" s="91"/>
    </row>
    <row r="271" spans="2:23">
      <c r="B271" t="s">
        <v>2930</v>
      </c>
      <c r="C271" t="s">
        <v>2112</v>
      </c>
      <c r="D271" s="100">
        <v>95930</v>
      </c>
      <c r="E271"/>
      <c r="F271" t="s">
        <v>613</v>
      </c>
      <c r="G271" s="86">
        <v>45195</v>
      </c>
      <c r="H271" t="s">
        <v>149</v>
      </c>
      <c r="I271" s="77">
        <v>1.96</v>
      </c>
      <c r="J271" t="s">
        <v>127</v>
      </c>
      <c r="K271" t="s">
        <v>102</v>
      </c>
      <c r="L271" s="78">
        <v>8.3500000000000005E-2</v>
      </c>
      <c r="M271" s="78">
        <v>7.1599999999999997E-2</v>
      </c>
      <c r="N271" s="77">
        <v>37751.589999999997</v>
      </c>
      <c r="O271" s="77">
        <v>99.58</v>
      </c>
      <c r="P271" s="77">
        <v>37.593033321999997</v>
      </c>
      <c r="Q271" s="78">
        <v>2E-3</v>
      </c>
      <c r="R271" s="78">
        <v>2.9999999999999997E-4</v>
      </c>
      <c r="W271" s="91"/>
    </row>
    <row r="272" spans="2:23">
      <c r="B272" t="s">
        <v>2930</v>
      </c>
      <c r="C272" t="s">
        <v>2112</v>
      </c>
      <c r="D272" s="100">
        <v>9632</v>
      </c>
      <c r="E272"/>
      <c r="F272" t="s">
        <v>613</v>
      </c>
      <c r="G272" s="86">
        <v>45195</v>
      </c>
      <c r="H272" t="s">
        <v>149</v>
      </c>
      <c r="I272" s="77">
        <v>1.96</v>
      </c>
      <c r="J272" t="s">
        <v>127</v>
      </c>
      <c r="K272" t="s">
        <v>102</v>
      </c>
      <c r="L272" s="78">
        <v>6.7500000000000004E-2</v>
      </c>
      <c r="M272" s="78">
        <v>7.1599999999999997E-2</v>
      </c>
      <c r="N272" s="77">
        <v>30426.57</v>
      </c>
      <c r="O272" s="77">
        <v>99.58</v>
      </c>
      <c r="P272" s="77">
        <v>30.298778406</v>
      </c>
      <c r="Q272" s="78">
        <v>1.6000000000000001E-3</v>
      </c>
      <c r="R272" s="78">
        <v>2.9999999999999997E-4</v>
      </c>
      <c r="W272" s="91"/>
    </row>
    <row r="273" spans="2:23">
      <c r="B273" s="83" t="s">
        <v>2932</v>
      </c>
      <c r="C273" t="s">
        <v>2109</v>
      </c>
      <c r="D273" s="100">
        <v>4647</v>
      </c>
      <c r="E273"/>
      <c r="F273" t="s">
        <v>645</v>
      </c>
      <c r="G273" s="86">
        <v>42372</v>
      </c>
      <c r="H273" t="s">
        <v>149</v>
      </c>
      <c r="I273" s="77">
        <v>9.6199999999999992</v>
      </c>
      <c r="J273" t="s">
        <v>127</v>
      </c>
      <c r="K273" t="s">
        <v>102</v>
      </c>
      <c r="L273" s="78">
        <v>6.7000000000000004E-2</v>
      </c>
      <c r="M273" s="78">
        <v>3.4000000000000002E-2</v>
      </c>
      <c r="N273" s="77">
        <v>48032.36</v>
      </c>
      <c r="O273" s="77">
        <v>153.57</v>
      </c>
      <c r="P273" s="77">
        <v>73.763295252000006</v>
      </c>
      <c r="Q273" s="78">
        <v>3.8999999999999998E-3</v>
      </c>
      <c r="R273" s="78">
        <v>5.9999999999999995E-4</v>
      </c>
      <c r="W273" s="91"/>
    </row>
    <row r="274" spans="2:23">
      <c r="B274" t="s">
        <v>2905</v>
      </c>
      <c r="C274" t="s">
        <v>2112</v>
      </c>
      <c r="D274" s="100">
        <v>9280</v>
      </c>
      <c r="E274"/>
      <c r="F274" t="s">
        <v>645</v>
      </c>
      <c r="G274" s="86">
        <v>44858</v>
      </c>
      <c r="H274" t="s">
        <v>149</v>
      </c>
      <c r="I274" s="77">
        <v>5.65</v>
      </c>
      <c r="J274" t="s">
        <v>668</v>
      </c>
      <c r="K274" t="s">
        <v>102</v>
      </c>
      <c r="L274" s="78">
        <v>3.49E-2</v>
      </c>
      <c r="M274" s="78">
        <v>4.5400000000000003E-2</v>
      </c>
      <c r="N274" s="77">
        <v>4865.32</v>
      </c>
      <c r="O274" s="77">
        <v>98.34</v>
      </c>
      <c r="P274" s="77">
        <v>4.7845556880000002</v>
      </c>
      <c r="Q274" s="78">
        <v>2.9999999999999997E-4</v>
      </c>
      <c r="R274" s="78">
        <v>0</v>
      </c>
      <c r="W274" s="91"/>
    </row>
    <row r="275" spans="2:23">
      <c r="B275" t="s">
        <v>2905</v>
      </c>
      <c r="C275" t="s">
        <v>2112</v>
      </c>
      <c r="D275" s="100">
        <v>9281</v>
      </c>
      <c r="E275"/>
      <c r="F275" t="s">
        <v>645</v>
      </c>
      <c r="G275" s="86">
        <v>44858</v>
      </c>
      <c r="H275" t="s">
        <v>149</v>
      </c>
      <c r="I275" s="77">
        <v>5.68</v>
      </c>
      <c r="J275" t="s">
        <v>668</v>
      </c>
      <c r="K275" t="s">
        <v>102</v>
      </c>
      <c r="L275" s="78">
        <v>3.49E-2</v>
      </c>
      <c r="M275" s="78">
        <v>4.53E-2</v>
      </c>
      <c r="N275" s="77">
        <v>4028.25</v>
      </c>
      <c r="O275" s="77">
        <v>98.33</v>
      </c>
      <c r="P275" s="77">
        <v>3.9609782249999999</v>
      </c>
      <c r="Q275" s="78">
        <v>2.0000000000000001E-4</v>
      </c>
      <c r="R275" s="78">
        <v>0</v>
      </c>
      <c r="W275" s="91"/>
    </row>
    <row r="276" spans="2:23">
      <c r="B276" t="s">
        <v>2905</v>
      </c>
      <c r="C276" t="s">
        <v>2112</v>
      </c>
      <c r="D276" s="100">
        <v>9277</v>
      </c>
      <c r="E276"/>
      <c r="F276" t="s">
        <v>645</v>
      </c>
      <c r="G276" s="86">
        <v>44858</v>
      </c>
      <c r="H276" t="s">
        <v>149</v>
      </c>
      <c r="I276" s="77">
        <v>5.57</v>
      </c>
      <c r="J276" t="s">
        <v>668</v>
      </c>
      <c r="K276" t="s">
        <v>102</v>
      </c>
      <c r="L276" s="78">
        <v>3.49E-2</v>
      </c>
      <c r="M276" s="78">
        <v>4.5499999999999999E-2</v>
      </c>
      <c r="N276" s="77">
        <v>5038</v>
      </c>
      <c r="O276" s="77">
        <v>98.35</v>
      </c>
      <c r="P276" s="77">
        <v>4.9548730000000001</v>
      </c>
      <c r="Q276" s="78">
        <v>2.9999999999999997E-4</v>
      </c>
      <c r="R276" s="78">
        <v>0</v>
      </c>
      <c r="W276" s="91"/>
    </row>
    <row r="277" spans="2:23">
      <c r="B277" t="s">
        <v>2905</v>
      </c>
      <c r="C277" t="s">
        <v>2112</v>
      </c>
      <c r="D277" s="100">
        <v>9278</v>
      </c>
      <c r="E277"/>
      <c r="F277" t="s">
        <v>645</v>
      </c>
      <c r="G277" s="86">
        <v>44858</v>
      </c>
      <c r="H277" t="s">
        <v>149</v>
      </c>
      <c r="I277" s="77">
        <v>5.6</v>
      </c>
      <c r="J277" t="s">
        <v>668</v>
      </c>
      <c r="K277" t="s">
        <v>102</v>
      </c>
      <c r="L277" s="78">
        <v>3.49E-2</v>
      </c>
      <c r="M277" s="78">
        <v>4.5400000000000003E-2</v>
      </c>
      <c r="N277" s="77">
        <v>6130.06</v>
      </c>
      <c r="O277" s="77">
        <v>98.35</v>
      </c>
      <c r="P277" s="77">
        <v>6.0289140100000003</v>
      </c>
      <c r="Q277" s="78">
        <v>2.9999999999999997E-4</v>
      </c>
      <c r="R277" s="78">
        <v>1E-4</v>
      </c>
      <c r="W277" s="91"/>
    </row>
    <row r="278" spans="2:23">
      <c r="B278" t="s">
        <v>2905</v>
      </c>
      <c r="C278" t="s">
        <v>2112</v>
      </c>
      <c r="D278" s="100">
        <v>9279</v>
      </c>
      <c r="E278"/>
      <c r="F278" t="s">
        <v>645</v>
      </c>
      <c r="G278" s="86">
        <v>44858</v>
      </c>
      <c r="H278" t="s">
        <v>149</v>
      </c>
      <c r="I278" s="77">
        <v>5.77</v>
      </c>
      <c r="J278" t="s">
        <v>668</v>
      </c>
      <c r="K278" t="s">
        <v>102</v>
      </c>
      <c r="L278" s="78">
        <v>3.49E-2</v>
      </c>
      <c r="M278" s="78">
        <v>4.5199999999999997E-2</v>
      </c>
      <c r="N278" s="77">
        <v>3646.08</v>
      </c>
      <c r="O278" s="77">
        <v>98.32</v>
      </c>
      <c r="P278" s="77">
        <v>3.5848258560000001</v>
      </c>
      <c r="Q278" s="78">
        <v>2.0000000000000001E-4</v>
      </c>
      <c r="R278" s="78">
        <v>0</v>
      </c>
      <c r="W278" s="91"/>
    </row>
    <row r="279" spans="2:23">
      <c r="B279" t="s">
        <v>2934</v>
      </c>
      <c r="C279" t="s">
        <v>2109</v>
      </c>
      <c r="D279" s="100">
        <v>9637</v>
      </c>
      <c r="E279"/>
      <c r="F279" t="s">
        <v>645</v>
      </c>
      <c r="G279" s="86">
        <v>45104</v>
      </c>
      <c r="H279" t="s">
        <v>149</v>
      </c>
      <c r="I279" s="77">
        <v>2.4900000000000002</v>
      </c>
      <c r="J279" t="s">
        <v>348</v>
      </c>
      <c r="K279" t="s">
        <v>102</v>
      </c>
      <c r="L279" s="78">
        <v>5.2200000000000003E-2</v>
      </c>
      <c r="M279" s="78">
        <v>6.0600000000000001E-2</v>
      </c>
      <c r="N279" s="77">
        <v>39262.199999999997</v>
      </c>
      <c r="O279" s="77">
        <v>100.32</v>
      </c>
      <c r="P279" s="77">
        <v>39.387839040000003</v>
      </c>
      <c r="Q279" s="78">
        <v>2.0999999999999999E-3</v>
      </c>
      <c r="R279" s="78">
        <v>2.9999999999999997E-4</v>
      </c>
      <c r="W279" s="91"/>
    </row>
    <row r="280" spans="2:23">
      <c r="B280" t="s">
        <v>2933</v>
      </c>
      <c r="C280" t="s">
        <v>2109</v>
      </c>
      <c r="D280" s="100">
        <v>9577</v>
      </c>
      <c r="E280"/>
      <c r="F280" t="s">
        <v>645</v>
      </c>
      <c r="G280" s="86">
        <v>45063</v>
      </c>
      <c r="H280" t="s">
        <v>149</v>
      </c>
      <c r="I280" s="77">
        <v>3.58</v>
      </c>
      <c r="J280" t="s">
        <v>348</v>
      </c>
      <c r="K280" t="s">
        <v>102</v>
      </c>
      <c r="L280" s="78">
        <v>4.4299999999999999E-2</v>
      </c>
      <c r="M280" s="78">
        <v>4.53E-2</v>
      </c>
      <c r="N280" s="77">
        <v>58893.3</v>
      </c>
      <c r="O280" s="77">
        <v>101.37</v>
      </c>
      <c r="P280" s="77">
        <v>59.700138209999999</v>
      </c>
      <c r="Q280" s="78">
        <v>3.0999999999999999E-3</v>
      </c>
      <c r="R280" s="78">
        <v>5.0000000000000001E-4</v>
      </c>
      <c r="W280" s="91"/>
    </row>
    <row r="281" spans="2:23">
      <c r="B281" t="s">
        <v>2935</v>
      </c>
      <c r="C281" t="s">
        <v>2112</v>
      </c>
      <c r="D281" s="100">
        <v>508309</v>
      </c>
      <c r="E281"/>
      <c r="F281" t="s">
        <v>872</v>
      </c>
      <c r="G281" s="86">
        <v>43185</v>
      </c>
      <c r="H281" t="s">
        <v>2122</v>
      </c>
      <c r="I281" s="77">
        <v>3.8</v>
      </c>
      <c r="J281" t="s">
        <v>879</v>
      </c>
      <c r="K281" t="s">
        <v>116</v>
      </c>
      <c r="L281" s="78">
        <v>4.2200000000000001E-2</v>
      </c>
      <c r="M281" s="78">
        <v>7.9600000000000004E-2</v>
      </c>
      <c r="N281" s="77">
        <v>21945.99</v>
      </c>
      <c r="O281" s="77">
        <v>88.15</v>
      </c>
      <c r="P281" s="77">
        <v>55.2407616732675</v>
      </c>
      <c r="Q281" s="78">
        <v>2.8999999999999998E-3</v>
      </c>
      <c r="R281" s="78">
        <v>5.0000000000000001E-4</v>
      </c>
      <c r="W281" s="91"/>
    </row>
    <row r="282" spans="2:23">
      <c r="B282" t="s">
        <v>2937</v>
      </c>
      <c r="C282" t="s">
        <v>2112</v>
      </c>
      <c r="D282" s="100">
        <v>6826</v>
      </c>
      <c r="E282"/>
      <c r="F282" t="s">
        <v>2973</v>
      </c>
      <c r="G282" s="86">
        <v>43550</v>
      </c>
      <c r="H282" t="s">
        <v>209</v>
      </c>
      <c r="I282" s="77">
        <v>1.93</v>
      </c>
      <c r="J282" t="s">
        <v>879</v>
      </c>
      <c r="K282" t="s">
        <v>106</v>
      </c>
      <c r="L282" s="78">
        <v>8.4199999999999997E-2</v>
      </c>
      <c r="M282" s="78">
        <v>8.5500000000000007E-2</v>
      </c>
      <c r="N282" s="77">
        <v>34817.74</v>
      </c>
      <c r="O282" s="77">
        <v>102.75</v>
      </c>
      <c r="P282" s="77">
        <v>137.69885199465</v>
      </c>
      <c r="Q282" s="78">
        <v>7.1999999999999998E-3</v>
      </c>
      <c r="R282" s="78">
        <v>1.1000000000000001E-3</v>
      </c>
      <c r="W282" s="91"/>
    </row>
    <row r="283" spans="2:23">
      <c r="B283" t="s">
        <v>2936</v>
      </c>
      <c r="C283" t="s">
        <v>2112</v>
      </c>
      <c r="D283" s="100">
        <v>6528</v>
      </c>
      <c r="E283"/>
      <c r="F283" t="s">
        <v>2973</v>
      </c>
      <c r="G283" s="86">
        <v>43373</v>
      </c>
      <c r="H283" t="s">
        <v>209</v>
      </c>
      <c r="I283" s="77">
        <v>4.3</v>
      </c>
      <c r="J283" t="s">
        <v>879</v>
      </c>
      <c r="K283" t="s">
        <v>113</v>
      </c>
      <c r="L283" s="78">
        <v>3.0300000000000001E-2</v>
      </c>
      <c r="M283" s="78">
        <v>7.8600000000000003E-2</v>
      </c>
      <c r="N283" s="77">
        <v>59642.13</v>
      </c>
      <c r="O283" s="77">
        <v>83.979999999999933</v>
      </c>
      <c r="P283" s="77">
        <v>235.42609187603199</v>
      </c>
      <c r="Q283" s="78">
        <v>1.24E-2</v>
      </c>
      <c r="R283" s="78">
        <v>2E-3</v>
      </c>
      <c r="W283" s="91"/>
    </row>
    <row r="284" spans="2:23">
      <c r="B284" t="s">
        <v>2938</v>
      </c>
      <c r="C284" t="s">
        <v>2112</v>
      </c>
      <c r="D284" s="100">
        <v>8860</v>
      </c>
      <c r="E284"/>
      <c r="F284" t="s">
        <v>2973</v>
      </c>
      <c r="G284" s="86">
        <v>44585</v>
      </c>
      <c r="H284" t="s">
        <v>209</v>
      </c>
      <c r="I284" s="77">
        <v>2.34</v>
      </c>
      <c r="J284" t="s">
        <v>998</v>
      </c>
      <c r="K284" t="s">
        <v>110</v>
      </c>
      <c r="L284" s="78">
        <v>6.1100000000000002E-2</v>
      </c>
      <c r="M284" s="78">
        <v>7.0199999999999999E-2</v>
      </c>
      <c r="N284" s="77">
        <v>3596.58</v>
      </c>
      <c r="O284" s="77">
        <v>102.2</v>
      </c>
      <c r="P284" s="77">
        <v>14.914172063700001</v>
      </c>
      <c r="Q284" s="78">
        <v>8.0000000000000004E-4</v>
      </c>
      <c r="R284" s="78">
        <v>1E-4</v>
      </c>
      <c r="W284" s="91"/>
    </row>
    <row r="285" spans="2:23">
      <c r="B285" t="s">
        <v>2938</v>
      </c>
      <c r="C285" t="s">
        <v>2112</v>
      </c>
      <c r="D285" s="100">
        <v>8918</v>
      </c>
      <c r="E285"/>
      <c r="F285" t="s">
        <v>2973</v>
      </c>
      <c r="G285" s="86">
        <v>44553</v>
      </c>
      <c r="H285" t="s">
        <v>209</v>
      </c>
      <c r="I285" s="77">
        <v>2.34</v>
      </c>
      <c r="J285" t="s">
        <v>998</v>
      </c>
      <c r="K285" t="s">
        <v>110</v>
      </c>
      <c r="L285" s="78">
        <v>6.1100000000000002E-2</v>
      </c>
      <c r="M285" s="78">
        <v>7.0400000000000004E-2</v>
      </c>
      <c r="N285" s="77">
        <v>454.31</v>
      </c>
      <c r="O285" s="77">
        <v>102.15</v>
      </c>
      <c r="P285" s="77">
        <v>1.8829951257374999</v>
      </c>
      <c r="Q285" s="78">
        <v>1E-4</v>
      </c>
      <c r="R285" s="78">
        <v>0</v>
      </c>
      <c r="W285" s="91"/>
    </row>
    <row r="286" spans="2:23">
      <c r="B286" t="s">
        <v>2938</v>
      </c>
      <c r="C286" t="s">
        <v>2112</v>
      </c>
      <c r="D286" s="100">
        <v>9037</v>
      </c>
      <c r="E286"/>
      <c r="F286" t="s">
        <v>2973</v>
      </c>
      <c r="G286" s="86">
        <v>44671</v>
      </c>
      <c r="H286" t="s">
        <v>209</v>
      </c>
      <c r="I286" s="77">
        <v>2.34</v>
      </c>
      <c r="J286" t="s">
        <v>998</v>
      </c>
      <c r="K286" t="s">
        <v>110</v>
      </c>
      <c r="L286" s="78">
        <v>6.1100000000000002E-2</v>
      </c>
      <c r="M286" s="78">
        <v>7.0199999999999999E-2</v>
      </c>
      <c r="N286" s="77">
        <v>283.94</v>
      </c>
      <c r="O286" s="77">
        <v>102.2</v>
      </c>
      <c r="P286" s="77">
        <v>1.1774324541000001</v>
      </c>
      <c r="Q286" s="78">
        <v>1E-4</v>
      </c>
      <c r="R286" s="78">
        <v>0</v>
      </c>
      <c r="W286" s="91"/>
    </row>
    <row r="287" spans="2:23">
      <c r="B287" t="s">
        <v>2938</v>
      </c>
      <c r="C287" t="s">
        <v>2112</v>
      </c>
      <c r="D287" s="100">
        <v>9130</v>
      </c>
      <c r="E287"/>
      <c r="F287" t="s">
        <v>2973</v>
      </c>
      <c r="G287" s="86">
        <v>44742</v>
      </c>
      <c r="H287" t="s">
        <v>209</v>
      </c>
      <c r="I287" s="77">
        <v>2.34</v>
      </c>
      <c r="J287" t="s">
        <v>998</v>
      </c>
      <c r="K287" t="s">
        <v>110</v>
      </c>
      <c r="L287" s="78">
        <v>6.1100000000000002E-2</v>
      </c>
      <c r="M287" s="78">
        <v>7.0199999999999999E-2</v>
      </c>
      <c r="N287" s="77">
        <v>1703.65</v>
      </c>
      <c r="O287" s="77">
        <v>102.2</v>
      </c>
      <c r="P287" s="77">
        <v>7.0646361922500001</v>
      </c>
      <c r="Q287" s="78">
        <v>4.0000000000000002E-4</v>
      </c>
      <c r="R287" s="78">
        <v>1E-4</v>
      </c>
      <c r="W287" s="91"/>
    </row>
    <row r="288" spans="2:23">
      <c r="B288" t="s">
        <v>2938</v>
      </c>
      <c r="C288" t="s">
        <v>2112</v>
      </c>
      <c r="D288" s="100">
        <v>8829</v>
      </c>
      <c r="E288"/>
      <c r="F288" t="s">
        <v>2973</v>
      </c>
      <c r="G288" s="86">
        <v>44553</v>
      </c>
      <c r="H288" t="s">
        <v>209</v>
      </c>
      <c r="I288" s="77">
        <v>2.34</v>
      </c>
      <c r="J288" t="s">
        <v>998</v>
      </c>
      <c r="K288" t="s">
        <v>110</v>
      </c>
      <c r="L288" s="78">
        <v>6.1199999999999997E-2</v>
      </c>
      <c r="M288" s="78">
        <v>6.9900000000000004E-2</v>
      </c>
      <c r="N288" s="77">
        <v>34356.85</v>
      </c>
      <c r="O288" s="77">
        <v>102.2</v>
      </c>
      <c r="P288" s="77">
        <v>142.46978309024999</v>
      </c>
      <c r="Q288" s="78">
        <v>7.4999999999999997E-3</v>
      </c>
      <c r="R288" s="78">
        <v>1.1999999999999999E-3</v>
      </c>
      <c r="W288" s="91"/>
    </row>
    <row r="289" spans="2:23">
      <c r="B289" t="s">
        <v>2888</v>
      </c>
      <c r="C289" t="s">
        <v>2109</v>
      </c>
      <c r="D289" s="100">
        <v>597852</v>
      </c>
      <c r="E289"/>
      <c r="F289" t="s">
        <v>2973</v>
      </c>
      <c r="G289" s="86"/>
      <c r="H289" t="s">
        <v>209</v>
      </c>
      <c r="I289" s="77">
        <v>0.01</v>
      </c>
      <c r="J289" t="s">
        <v>123</v>
      </c>
      <c r="K289" t="s">
        <v>102</v>
      </c>
      <c r="L289" s="78">
        <v>0</v>
      </c>
      <c r="M289" s="78">
        <v>1E-4</v>
      </c>
      <c r="N289" s="77">
        <v>-345.24</v>
      </c>
      <c r="O289" s="77">
        <v>166.88372100000001</v>
      </c>
      <c r="P289" s="77">
        <v>-0.57614935838040005</v>
      </c>
      <c r="Q289" s="78">
        <v>0</v>
      </c>
      <c r="R289" s="78">
        <v>0</v>
      </c>
    </row>
    <row r="290" spans="2:23">
      <c r="B290" t="s">
        <v>2939</v>
      </c>
      <c r="C290" t="s">
        <v>2112</v>
      </c>
      <c r="D290" s="100">
        <v>9295</v>
      </c>
      <c r="E290"/>
      <c r="F290" t="s">
        <v>2973</v>
      </c>
      <c r="G290" s="86">
        <v>44871</v>
      </c>
      <c r="H290" t="s">
        <v>209</v>
      </c>
      <c r="I290" s="77">
        <v>4.95</v>
      </c>
      <c r="J290" t="s">
        <v>348</v>
      </c>
      <c r="K290" t="s">
        <v>102</v>
      </c>
      <c r="L290" s="78">
        <v>0.05</v>
      </c>
      <c r="M290" s="78">
        <v>6.9900000000000004E-2</v>
      </c>
      <c r="N290" s="77">
        <v>59584.51</v>
      </c>
      <c r="O290" s="77">
        <v>95.31</v>
      </c>
      <c r="P290" s="77">
        <v>56.789996481000003</v>
      </c>
      <c r="Q290" s="78">
        <v>3.0000000000000001E-3</v>
      </c>
      <c r="R290" s="78">
        <v>5.0000000000000001E-4</v>
      </c>
      <c r="W290" s="91"/>
    </row>
    <row r="291" spans="2:23">
      <c r="B291" t="s">
        <v>2939</v>
      </c>
      <c r="C291" t="s">
        <v>2112</v>
      </c>
      <c r="D291" s="100">
        <v>9475</v>
      </c>
      <c r="E291"/>
      <c r="F291" t="s">
        <v>2973</v>
      </c>
      <c r="G291" s="86">
        <v>44969</v>
      </c>
      <c r="H291" t="s">
        <v>209</v>
      </c>
      <c r="I291" s="77">
        <v>4.95</v>
      </c>
      <c r="J291" t="s">
        <v>348</v>
      </c>
      <c r="K291" t="s">
        <v>102</v>
      </c>
      <c r="L291" s="78">
        <v>0.05</v>
      </c>
      <c r="M291" s="78">
        <v>6.6600000000000006E-2</v>
      </c>
      <c r="N291" s="77">
        <v>42328.01</v>
      </c>
      <c r="O291" s="77">
        <v>96.02</v>
      </c>
      <c r="P291" s="77">
        <v>40.643355202000002</v>
      </c>
      <c r="Q291" s="78">
        <v>2.0999999999999999E-3</v>
      </c>
      <c r="R291" s="78">
        <v>2.9999999999999997E-4</v>
      </c>
      <c r="W291" s="91"/>
    </row>
    <row r="292" spans="2:23">
      <c r="B292" t="s">
        <v>2939</v>
      </c>
      <c r="C292" t="s">
        <v>2112</v>
      </c>
      <c r="D292" s="100">
        <v>9535</v>
      </c>
      <c r="E292"/>
      <c r="F292" t="s">
        <v>2973</v>
      </c>
      <c r="G292" s="86">
        <v>45018</v>
      </c>
      <c r="H292" t="s">
        <v>209</v>
      </c>
      <c r="I292" s="77">
        <v>4.95</v>
      </c>
      <c r="J292" t="s">
        <v>348</v>
      </c>
      <c r="K292" t="s">
        <v>102</v>
      </c>
      <c r="L292" s="78">
        <v>0.05</v>
      </c>
      <c r="M292" s="78">
        <v>4.2999999999999997E-2</v>
      </c>
      <c r="N292" s="77">
        <v>20253.599999999999</v>
      </c>
      <c r="O292" s="77">
        <v>106.38</v>
      </c>
      <c r="P292" s="77">
        <v>21.545779679999999</v>
      </c>
      <c r="Q292" s="78">
        <v>1.1000000000000001E-3</v>
      </c>
      <c r="R292" s="78">
        <v>2.0000000000000001E-4</v>
      </c>
      <c r="W292" s="91"/>
    </row>
    <row r="293" spans="2:23">
      <c r="B293" t="s">
        <v>2939</v>
      </c>
      <c r="C293" t="s">
        <v>2112</v>
      </c>
      <c r="D293" s="100">
        <v>9641</v>
      </c>
      <c r="E293"/>
      <c r="F293" t="s">
        <v>2973</v>
      </c>
      <c r="G293" s="86">
        <v>45109</v>
      </c>
      <c r="H293" t="s">
        <v>209</v>
      </c>
      <c r="I293" s="77">
        <v>4.95</v>
      </c>
      <c r="J293" t="s">
        <v>348</v>
      </c>
      <c r="K293" t="s">
        <v>102</v>
      </c>
      <c r="L293" s="78">
        <v>0.05</v>
      </c>
      <c r="M293" s="78">
        <v>5.2200000000000003E-2</v>
      </c>
      <c r="N293" s="77">
        <v>18299.22</v>
      </c>
      <c r="O293" s="77">
        <v>100.42</v>
      </c>
      <c r="P293" s="77">
        <v>18.376076724000001</v>
      </c>
      <c r="Q293" s="78">
        <v>1E-3</v>
      </c>
      <c r="R293" s="78">
        <v>2.0000000000000001E-4</v>
      </c>
      <c r="W293" s="91"/>
    </row>
    <row r="294" spans="2:23">
      <c r="B294" t="s">
        <v>2888</v>
      </c>
      <c r="C294" t="s">
        <v>2109</v>
      </c>
      <c r="D294" s="100">
        <v>7330</v>
      </c>
      <c r="E294"/>
      <c r="F294" t="s">
        <v>2973</v>
      </c>
      <c r="G294" s="86"/>
      <c r="H294" t="s">
        <v>209</v>
      </c>
      <c r="I294" s="77">
        <v>0.01</v>
      </c>
      <c r="J294" t="s">
        <v>123</v>
      </c>
      <c r="K294" t="s">
        <v>102</v>
      </c>
      <c r="L294" s="78">
        <v>0</v>
      </c>
      <c r="M294" s="78">
        <v>1E-4</v>
      </c>
      <c r="N294" s="77">
        <v>-15.45</v>
      </c>
      <c r="O294" s="77">
        <v>100</v>
      </c>
      <c r="P294" s="77">
        <v>-1.545E-2</v>
      </c>
      <c r="Q294" s="78">
        <v>0</v>
      </c>
      <c r="R294" s="78">
        <v>0</v>
      </c>
    </row>
    <row r="295" spans="2:23">
      <c r="B295" t="s">
        <v>2888</v>
      </c>
      <c r="C295" t="s">
        <v>2109</v>
      </c>
      <c r="D295" s="100">
        <v>7329</v>
      </c>
      <c r="E295"/>
      <c r="F295" t="s">
        <v>2973</v>
      </c>
      <c r="G295" s="86"/>
      <c r="H295" t="s">
        <v>209</v>
      </c>
      <c r="I295" s="77">
        <v>0.01</v>
      </c>
      <c r="J295" t="s">
        <v>123</v>
      </c>
      <c r="K295" t="s">
        <v>102</v>
      </c>
      <c r="L295" s="78">
        <v>0</v>
      </c>
      <c r="M295" s="78">
        <v>1E-4</v>
      </c>
      <c r="N295" s="77">
        <v>-22.8</v>
      </c>
      <c r="O295" s="77">
        <v>100</v>
      </c>
      <c r="P295" s="77">
        <v>-2.2800000000000001E-2</v>
      </c>
      <c r="Q295" s="78">
        <v>0</v>
      </c>
      <c r="R295" s="78">
        <v>0</v>
      </c>
    </row>
    <row r="296" spans="2:23">
      <c r="B296" t="s">
        <v>2940</v>
      </c>
      <c r="C296" t="s">
        <v>2112</v>
      </c>
      <c r="D296" s="100">
        <v>908395120</v>
      </c>
      <c r="E296"/>
      <c r="F296" t="s">
        <v>2973</v>
      </c>
      <c r="G296" s="86">
        <v>44712</v>
      </c>
      <c r="H296" t="s">
        <v>209</v>
      </c>
      <c r="I296" s="77">
        <v>5.68</v>
      </c>
      <c r="J296" t="s">
        <v>668</v>
      </c>
      <c r="K296" t="s">
        <v>102</v>
      </c>
      <c r="L296" s="78">
        <v>4.4999999999999998E-2</v>
      </c>
      <c r="M296" s="78">
        <v>8.7099999999999997E-2</v>
      </c>
      <c r="N296" s="77">
        <v>2909.24</v>
      </c>
      <c r="O296" s="77">
        <v>87.97</v>
      </c>
      <c r="P296" s="77">
        <v>2.5592584280000001</v>
      </c>
      <c r="Q296" s="78">
        <v>1E-4</v>
      </c>
      <c r="R296" s="78">
        <v>0</v>
      </c>
    </row>
    <row r="297" spans="2:23">
      <c r="B297" t="s">
        <v>2940</v>
      </c>
      <c r="C297" t="s">
        <v>2112</v>
      </c>
      <c r="D297" s="100">
        <v>4314</v>
      </c>
      <c r="E297"/>
      <c r="F297" t="s">
        <v>2973</v>
      </c>
      <c r="G297" s="86">
        <v>42151</v>
      </c>
      <c r="H297" t="s">
        <v>209</v>
      </c>
      <c r="I297" s="77">
        <v>5.68</v>
      </c>
      <c r="J297" t="s">
        <v>668</v>
      </c>
      <c r="K297" t="s">
        <v>102</v>
      </c>
      <c r="L297" s="78">
        <v>4.4999999999999998E-2</v>
      </c>
      <c r="M297" s="78">
        <v>8.7099999999999997E-2</v>
      </c>
      <c r="N297" s="77">
        <v>10654.12</v>
      </c>
      <c r="O297" s="77">
        <v>88.85</v>
      </c>
      <c r="P297" s="77">
        <v>9.4661856199999992</v>
      </c>
      <c r="Q297" s="78">
        <v>5.0000000000000001E-4</v>
      </c>
      <c r="R297" s="78">
        <v>1E-4</v>
      </c>
      <c r="W297" s="91"/>
    </row>
    <row r="298" spans="2:23">
      <c r="B298" t="s">
        <v>2940</v>
      </c>
      <c r="C298" t="s">
        <v>2112</v>
      </c>
      <c r="D298" s="100">
        <v>443656</v>
      </c>
      <c r="E298"/>
      <c r="F298" t="s">
        <v>2973</v>
      </c>
      <c r="G298" s="86">
        <v>42625</v>
      </c>
      <c r="H298" t="s">
        <v>209</v>
      </c>
      <c r="I298" s="77">
        <v>5.68</v>
      </c>
      <c r="J298" t="s">
        <v>668</v>
      </c>
      <c r="K298" t="s">
        <v>102</v>
      </c>
      <c r="L298" s="78">
        <v>4.4999999999999998E-2</v>
      </c>
      <c r="M298" s="78">
        <v>8.7099999999999997E-2</v>
      </c>
      <c r="N298" s="77">
        <v>4129.17</v>
      </c>
      <c r="O298" s="77">
        <v>88.75</v>
      </c>
      <c r="P298" s="77">
        <v>3.664638375</v>
      </c>
      <c r="Q298" s="78">
        <v>2.0000000000000001E-4</v>
      </c>
      <c r="R298" s="78">
        <v>0</v>
      </c>
      <c r="W298" s="91"/>
    </row>
    <row r="299" spans="2:23">
      <c r="B299" t="s">
        <v>2940</v>
      </c>
      <c r="C299" t="s">
        <v>2112</v>
      </c>
      <c r="D299" s="100">
        <v>908395160</v>
      </c>
      <c r="E299"/>
      <c r="F299" t="s">
        <v>2973</v>
      </c>
      <c r="G299" s="86">
        <v>44712</v>
      </c>
      <c r="H299" t="s">
        <v>209</v>
      </c>
      <c r="I299" s="77">
        <v>5.68</v>
      </c>
      <c r="J299" t="s">
        <v>668</v>
      </c>
      <c r="K299" t="s">
        <v>102</v>
      </c>
      <c r="L299" s="78">
        <v>4.4999999999999998E-2</v>
      </c>
      <c r="M299" s="78">
        <v>8.7099999999999997E-2</v>
      </c>
      <c r="N299" s="77">
        <v>5326.99</v>
      </c>
      <c r="O299" s="77">
        <v>88.22</v>
      </c>
      <c r="P299" s="77">
        <v>4.6994705779999997</v>
      </c>
      <c r="Q299" s="78">
        <v>2.0000000000000001E-4</v>
      </c>
      <c r="R299" s="78">
        <v>0</v>
      </c>
    </row>
    <row r="300" spans="2:23">
      <c r="B300" t="s">
        <v>2940</v>
      </c>
      <c r="C300" t="s">
        <v>2112</v>
      </c>
      <c r="D300" s="100">
        <v>384577</v>
      </c>
      <c r="E300"/>
      <c r="F300" t="s">
        <v>2973</v>
      </c>
      <c r="G300" s="86">
        <v>42166</v>
      </c>
      <c r="H300" t="s">
        <v>209</v>
      </c>
      <c r="I300" s="77">
        <v>5.68</v>
      </c>
      <c r="J300" t="s">
        <v>668</v>
      </c>
      <c r="K300" t="s">
        <v>102</v>
      </c>
      <c r="L300" s="78">
        <v>4.4999999999999998E-2</v>
      </c>
      <c r="M300" s="78">
        <v>8.7099999999999997E-2</v>
      </c>
      <c r="N300" s="77">
        <v>10024.36</v>
      </c>
      <c r="O300" s="77">
        <v>88.85</v>
      </c>
      <c r="P300" s="77">
        <v>8.9066438600000009</v>
      </c>
      <c r="Q300" s="78">
        <v>5.0000000000000001E-4</v>
      </c>
      <c r="R300" s="78">
        <v>1E-4</v>
      </c>
      <c r="W300" s="91"/>
    </row>
    <row r="301" spans="2:23">
      <c r="B301" t="s">
        <v>2940</v>
      </c>
      <c r="C301" t="s">
        <v>2112</v>
      </c>
      <c r="D301" s="100">
        <v>403836</v>
      </c>
      <c r="E301"/>
      <c r="F301" t="s">
        <v>2973</v>
      </c>
      <c r="G301" s="86">
        <v>42348</v>
      </c>
      <c r="H301" t="s">
        <v>209</v>
      </c>
      <c r="I301" s="77">
        <v>5.68</v>
      </c>
      <c r="J301" t="s">
        <v>668</v>
      </c>
      <c r="K301" t="s">
        <v>102</v>
      </c>
      <c r="L301" s="78">
        <v>4.4999999999999998E-2</v>
      </c>
      <c r="M301" s="78">
        <v>8.7099999999999997E-2</v>
      </c>
      <c r="N301" s="77">
        <v>9224.68</v>
      </c>
      <c r="O301" s="77">
        <v>88.67</v>
      </c>
      <c r="P301" s="77">
        <v>8.179523756</v>
      </c>
      <c r="Q301" s="78">
        <v>4.0000000000000002E-4</v>
      </c>
      <c r="R301" s="78">
        <v>1E-4</v>
      </c>
      <c r="W301" s="91"/>
    </row>
    <row r="302" spans="2:23">
      <c r="B302" t="s">
        <v>2940</v>
      </c>
      <c r="C302" t="s">
        <v>2112</v>
      </c>
      <c r="D302" s="100">
        <v>415814</v>
      </c>
      <c r="E302"/>
      <c r="F302" t="s">
        <v>2973</v>
      </c>
      <c r="G302" s="86">
        <v>42439</v>
      </c>
      <c r="H302" t="s">
        <v>209</v>
      </c>
      <c r="I302" s="77">
        <v>5.68</v>
      </c>
      <c r="J302" t="s">
        <v>668</v>
      </c>
      <c r="K302" t="s">
        <v>102</v>
      </c>
      <c r="L302" s="78">
        <v>4.4999999999999998E-2</v>
      </c>
      <c r="M302" s="78">
        <v>8.7099999999999997E-2</v>
      </c>
      <c r="N302" s="77">
        <v>10956.02</v>
      </c>
      <c r="O302" s="77">
        <v>89.57</v>
      </c>
      <c r="P302" s="77">
        <v>9.8133071140000006</v>
      </c>
      <c r="Q302" s="78">
        <v>5.0000000000000001E-4</v>
      </c>
      <c r="R302" s="78">
        <v>1E-4</v>
      </c>
      <c r="W302" s="91"/>
    </row>
    <row r="303" spans="2:23">
      <c r="B303" t="s">
        <v>2940</v>
      </c>
      <c r="C303" t="s">
        <v>2112</v>
      </c>
      <c r="D303" s="100">
        <v>433981</v>
      </c>
      <c r="E303"/>
      <c r="F303" t="s">
        <v>2973</v>
      </c>
      <c r="G303" s="86">
        <v>42549</v>
      </c>
      <c r="H303" t="s">
        <v>209</v>
      </c>
      <c r="I303" s="77">
        <v>5.69</v>
      </c>
      <c r="J303" t="s">
        <v>668</v>
      </c>
      <c r="K303" t="s">
        <v>102</v>
      </c>
      <c r="L303" s="78">
        <v>4.4999999999999998E-2</v>
      </c>
      <c r="M303" s="78">
        <v>8.5900000000000004E-2</v>
      </c>
      <c r="N303" s="77">
        <v>7706.34</v>
      </c>
      <c r="O303" s="77">
        <v>89.95</v>
      </c>
      <c r="P303" s="77">
        <v>6.9318528300000004</v>
      </c>
      <c r="Q303" s="78">
        <v>4.0000000000000002E-4</v>
      </c>
      <c r="R303" s="78">
        <v>1E-4</v>
      </c>
      <c r="W303" s="91"/>
    </row>
    <row r="304" spans="2:23">
      <c r="B304" t="s">
        <v>2940</v>
      </c>
      <c r="C304" t="s">
        <v>2112</v>
      </c>
      <c r="D304" s="100">
        <v>482977</v>
      </c>
      <c r="E304"/>
      <c r="F304" t="s">
        <v>2973</v>
      </c>
      <c r="G304" s="86">
        <v>42989</v>
      </c>
      <c r="H304" t="s">
        <v>209</v>
      </c>
      <c r="I304" s="77">
        <v>5.68</v>
      </c>
      <c r="J304" t="s">
        <v>668</v>
      </c>
      <c r="K304" t="s">
        <v>102</v>
      </c>
      <c r="L304" s="78">
        <v>4.4999999999999998E-2</v>
      </c>
      <c r="M304" s="78">
        <v>8.7099999999999997E-2</v>
      </c>
      <c r="N304" s="77">
        <v>4744.8500000000004</v>
      </c>
      <c r="O304" s="77">
        <v>89.38</v>
      </c>
      <c r="P304" s="77">
        <v>4.2409469299999998</v>
      </c>
      <c r="Q304" s="78">
        <v>2.0000000000000001E-4</v>
      </c>
      <c r="R304" s="78">
        <v>0</v>
      </c>
      <c r="W304" s="91"/>
    </row>
    <row r="305" spans="2:23">
      <c r="B305" t="s">
        <v>2940</v>
      </c>
      <c r="C305" t="s">
        <v>2112</v>
      </c>
      <c r="D305" s="100">
        <v>491620</v>
      </c>
      <c r="E305"/>
      <c r="F305" t="s">
        <v>2973</v>
      </c>
      <c r="G305" s="86">
        <v>43080</v>
      </c>
      <c r="H305" t="s">
        <v>209</v>
      </c>
      <c r="I305" s="77">
        <v>5.68</v>
      </c>
      <c r="J305" t="s">
        <v>668</v>
      </c>
      <c r="K305" t="s">
        <v>102</v>
      </c>
      <c r="L305" s="78">
        <v>4.4999999999999998E-2</v>
      </c>
      <c r="M305" s="78">
        <v>8.7099999999999997E-2</v>
      </c>
      <c r="N305" s="77">
        <v>1470.12</v>
      </c>
      <c r="O305" s="77">
        <v>88.76</v>
      </c>
      <c r="P305" s="77">
        <v>1.3048785119999999</v>
      </c>
      <c r="Q305" s="78">
        <v>1E-4</v>
      </c>
      <c r="R305" s="78">
        <v>0</v>
      </c>
      <c r="W305" s="91"/>
    </row>
    <row r="306" spans="2:23">
      <c r="B306" t="s">
        <v>2940</v>
      </c>
      <c r="C306" t="s">
        <v>2112</v>
      </c>
      <c r="D306" s="100">
        <v>505821</v>
      </c>
      <c r="E306"/>
      <c r="F306" t="s">
        <v>2973</v>
      </c>
      <c r="G306" s="86">
        <v>43171</v>
      </c>
      <c r="H306" t="s">
        <v>209</v>
      </c>
      <c r="I306" s="77">
        <v>5.57</v>
      </c>
      <c r="J306" t="s">
        <v>668</v>
      </c>
      <c r="K306" t="s">
        <v>102</v>
      </c>
      <c r="L306" s="78">
        <v>4.4999999999999998E-2</v>
      </c>
      <c r="M306" s="78">
        <v>8.7999999999999995E-2</v>
      </c>
      <c r="N306" s="77">
        <v>1098.45</v>
      </c>
      <c r="O306" s="77">
        <v>89.38</v>
      </c>
      <c r="P306" s="77">
        <v>0.98179461000000001</v>
      </c>
      <c r="Q306" s="78">
        <v>1E-4</v>
      </c>
      <c r="R306" s="78">
        <v>0</v>
      </c>
      <c r="W306" s="91"/>
    </row>
    <row r="307" spans="2:23">
      <c r="B307" t="s">
        <v>2940</v>
      </c>
      <c r="C307" t="s">
        <v>2112</v>
      </c>
      <c r="D307" s="100">
        <v>524544</v>
      </c>
      <c r="E307"/>
      <c r="F307" t="s">
        <v>2973</v>
      </c>
      <c r="G307" s="86">
        <v>43341</v>
      </c>
      <c r="H307" t="s">
        <v>209</v>
      </c>
      <c r="I307" s="77">
        <v>5.71</v>
      </c>
      <c r="J307" t="s">
        <v>668</v>
      </c>
      <c r="K307" t="s">
        <v>102</v>
      </c>
      <c r="L307" s="78">
        <v>4.4999999999999998E-2</v>
      </c>
      <c r="M307" s="78">
        <v>8.4500000000000006E-2</v>
      </c>
      <c r="N307" s="77">
        <v>2755.75</v>
      </c>
      <c r="O307" s="77">
        <v>89.38</v>
      </c>
      <c r="P307" s="77">
        <v>2.4630893500000002</v>
      </c>
      <c r="Q307" s="78">
        <v>1E-4</v>
      </c>
      <c r="R307" s="78">
        <v>0</v>
      </c>
      <c r="W307" s="91"/>
    </row>
    <row r="308" spans="2:23">
      <c r="B308" t="s">
        <v>2940</v>
      </c>
      <c r="C308" t="s">
        <v>2112</v>
      </c>
      <c r="D308" s="100">
        <v>77390</v>
      </c>
      <c r="E308"/>
      <c r="F308" t="s">
        <v>2973</v>
      </c>
      <c r="G308" s="86">
        <v>43990</v>
      </c>
      <c r="H308" t="s">
        <v>209</v>
      </c>
      <c r="I308" s="77">
        <v>5.68</v>
      </c>
      <c r="J308" t="s">
        <v>668</v>
      </c>
      <c r="K308" t="s">
        <v>102</v>
      </c>
      <c r="L308" s="78">
        <v>4.4999999999999998E-2</v>
      </c>
      <c r="M308" s="78">
        <v>8.7099999999999997E-2</v>
      </c>
      <c r="N308" s="77">
        <v>2842.24</v>
      </c>
      <c r="O308" s="77">
        <v>88.06</v>
      </c>
      <c r="P308" s="77">
        <v>2.5028765439999998</v>
      </c>
      <c r="Q308" s="78">
        <v>1E-4</v>
      </c>
      <c r="R308" s="78">
        <v>0</v>
      </c>
      <c r="W308" s="91"/>
    </row>
    <row r="309" spans="2:23">
      <c r="B309" t="s">
        <v>2940</v>
      </c>
      <c r="C309" t="s">
        <v>2112</v>
      </c>
      <c r="D309" s="100">
        <v>463236</v>
      </c>
      <c r="E309"/>
      <c r="F309" t="s">
        <v>2973</v>
      </c>
      <c r="G309" s="86">
        <v>42803</v>
      </c>
      <c r="H309" t="s">
        <v>209</v>
      </c>
      <c r="I309" s="77">
        <v>5.68</v>
      </c>
      <c r="J309" t="s">
        <v>668</v>
      </c>
      <c r="K309" t="s">
        <v>102</v>
      </c>
      <c r="L309" s="78">
        <v>4.4999999999999998E-2</v>
      </c>
      <c r="M309" s="78">
        <v>8.7099999999999997E-2</v>
      </c>
      <c r="N309" s="77">
        <v>20020.689999999999</v>
      </c>
      <c r="O309" s="77">
        <v>89.48</v>
      </c>
      <c r="P309" s="77">
        <v>17.914513412000002</v>
      </c>
      <c r="Q309" s="78">
        <v>8.9999999999999998E-4</v>
      </c>
      <c r="R309" s="78">
        <v>1E-4</v>
      </c>
      <c r="W309" s="91"/>
    </row>
    <row r="310" spans="2:23">
      <c r="B310" t="s">
        <v>2940</v>
      </c>
      <c r="C310" t="s">
        <v>2112</v>
      </c>
      <c r="D310" s="100">
        <v>455012</v>
      </c>
      <c r="E310"/>
      <c r="F310" t="s">
        <v>2973</v>
      </c>
      <c r="G310" s="86">
        <v>42716</v>
      </c>
      <c r="H310" t="s">
        <v>209</v>
      </c>
      <c r="I310" s="77">
        <v>5.68</v>
      </c>
      <c r="J310" t="s">
        <v>668</v>
      </c>
      <c r="K310" t="s">
        <v>102</v>
      </c>
      <c r="L310" s="78">
        <v>4.4999999999999998E-2</v>
      </c>
      <c r="M310" s="78">
        <v>8.7099999999999997E-2</v>
      </c>
      <c r="N310" s="77">
        <v>3123.96</v>
      </c>
      <c r="O310" s="77">
        <v>88.94</v>
      </c>
      <c r="P310" s="77">
        <v>2.7784500240000001</v>
      </c>
      <c r="Q310" s="78">
        <v>1E-4</v>
      </c>
      <c r="R310" s="78">
        <v>0</v>
      </c>
      <c r="W310" s="91"/>
    </row>
    <row r="311" spans="2:23">
      <c r="B311" t="s">
        <v>2940</v>
      </c>
      <c r="C311" t="s">
        <v>2112</v>
      </c>
      <c r="D311" s="100">
        <v>472334</v>
      </c>
      <c r="E311"/>
      <c r="F311" t="s">
        <v>2973</v>
      </c>
      <c r="G311" s="86">
        <v>42898</v>
      </c>
      <c r="H311" t="s">
        <v>209</v>
      </c>
      <c r="I311" s="77">
        <v>5.68</v>
      </c>
      <c r="J311" t="s">
        <v>668</v>
      </c>
      <c r="K311" t="s">
        <v>102</v>
      </c>
      <c r="L311" s="78">
        <v>4.4999999999999998E-2</v>
      </c>
      <c r="M311" s="78">
        <v>8.7099999999999997E-2</v>
      </c>
      <c r="N311" s="77">
        <v>3765.38</v>
      </c>
      <c r="O311" s="77">
        <v>89.03</v>
      </c>
      <c r="P311" s="77">
        <v>3.3523178140000001</v>
      </c>
      <c r="Q311" s="78">
        <v>2.0000000000000001E-4</v>
      </c>
      <c r="R311" s="78">
        <v>0</v>
      </c>
      <c r="W311" s="91"/>
    </row>
    <row r="312" spans="2:23">
      <c r="B312" t="s">
        <v>2940</v>
      </c>
      <c r="C312" t="s">
        <v>2112</v>
      </c>
      <c r="D312" s="100">
        <v>440022</v>
      </c>
      <c r="E312"/>
      <c r="F312" t="s">
        <v>2973</v>
      </c>
      <c r="G312" s="86">
        <v>42604</v>
      </c>
      <c r="H312" t="s">
        <v>209</v>
      </c>
      <c r="I312" s="77">
        <v>5.68</v>
      </c>
      <c r="J312" t="s">
        <v>668</v>
      </c>
      <c r="K312" t="s">
        <v>102</v>
      </c>
      <c r="L312" s="78">
        <v>4.4999999999999998E-2</v>
      </c>
      <c r="M312" s="78">
        <v>8.7099999999999997E-2</v>
      </c>
      <c r="N312" s="77">
        <v>10077.370000000001</v>
      </c>
      <c r="O312" s="77">
        <v>88.75</v>
      </c>
      <c r="P312" s="77">
        <v>8.9436658750000007</v>
      </c>
      <c r="Q312" s="78">
        <v>5.0000000000000001E-4</v>
      </c>
      <c r="R312" s="78">
        <v>1E-4</v>
      </c>
      <c r="W312" s="91"/>
    </row>
    <row r="313" spans="2:23">
      <c r="B313" t="s">
        <v>2940</v>
      </c>
      <c r="C313" t="s">
        <v>2112</v>
      </c>
      <c r="D313" s="100">
        <v>345369</v>
      </c>
      <c r="E313"/>
      <c r="F313" t="s">
        <v>2973</v>
      </c>
      <c r="G313" s="86">
        <v>41816</v>
      </c>
      <c r="H313" t="s">
        <v>209</v>
      </c>
      <c r="I313" s="77">
        <v>5.68</v>
      </c>
      <c r="J313" t="s">
        <v>668</v>
      </c>
      <c r="K313" t="s">
        <v>102</v>
      </c>
      <c r="L313" s="78">
        <v>4.4999999999999998E-2</v>
      </c>
      <c r="M313" s="78">
        <v>8.7099999999999997E-2</v>
      </c>
      <c r="N313" s="77">
        <v>14828.68</v>
      </c>
      <c r="O313" s="77">
        <v>88.31</v>
      </c>
      <c r="P313" s="77">
        <v>13.095207308000001</v>
      </c>
      <c r="Q313" s="78">
        <v>6.9999999999999999E-4</v>
      </c>
      <c r="R313" s="78">
        <v>1E-4</v>
      </c>
      <c r="W313" s="91"/>
    </row>
    <row r="314" spans="2:23">
      <c r="B314" s="79" t="s">
        <v>2115</v>
      </c>
      <c r="I314" s="81">
        <v>0</v>
      </c>
      <c r="M314" s="80">
        <v>0</v>
      </c>
      <c r="N314" s="81">
        <v>0</v>
      </c>
      <c r="P314" s="81">
        <v>0</v>
      </c>
      <c r="Q314" s="80">
        <v>0</v>
      </c>
      <c r="R314" s="80">
        <v>0</v>
      </c>
    </row>
    <row r="315" spans="2:23">
      <c r="B315" t="s">
        <v>208</v>
      </c>
      <c r="D315" s="100">
        <v>0</v>
      </c>
      <c r="F315" t="s">
        <v>208</v>
      </c>
      <c r="I315" s="77">
        <v>0</v>
      </c>
      <c r="J315" t="s">
        <v>208</v>
      </c>
      <c r="K315" t="s">
        <v>208</v>
      </c>
      <c r="L315" s="78">
        <v>0</v>
      </c>
      <c r="M315" s="78">
        <v>0</v>
      </c>
      <c r="N315" s="77">
        <v>0</v>
      </c>
      <c r="O315" s="77">
        <v>0</v>
      </c>
      <c r="P315" s="77">
        <v>0</v>
      </c>
      <c r="Q315" s="78">
        <v>0</v>
      </c>
      <c r="R315" s="78">
        <v>0</v>
      </c>
    </row>
    <row r="316" spans="2:23">
      <c r="B316" s="79" t="s">
        <v>2116</v>
      </c>
      <c r="I316" s="81">
        <v>0</v>
      </c>
      <c r="M316" s="80">
        <v>0</v>
      </c>
      <c r="N316" s="81">
        <v>0</v>
      </c>
      <c r="P316" s="81">
        <v>0</v>
      </c>
      <c r="Q316" s="80">
        <v>0</v>
      </c>
      <c r="R316" s="80">
        <v>0</v>
      </c>
    </row>
    <row r="317" spans="2:23">
      <c r="B317" s="79" t="s">
        <v>2117</v>
      </c>
      <c r="I317" s="81">
        <v>0</v>
      </c>
      <c r="M317" s="80">
        <v>0</v>
      </c>
      <c r="N317" s="81">
        <v>0</v>
      </c>
      <c r="P317" s="81">
        <v>0</v>
      </c>
      <c r="Q317" s="80">
        <v>0</v>
      </c>
      <c r="R317" s="80">
        <v>0</v>
      </c>
    </row>
    <row r="318" spans="2:23">
      <c r="B318" t="s">
        <v>208</v>
      </c>
      <c r="D318" s="100">
        <v>0</v>
      </c>
      <c r="F318" t="s">
        <v>208</v>
      </c>
      <c r="I318" s="77">
        <v>0</v>
      </c>
      <c r="J318" t="s">
        <v>208</v>
      </c>
      <c r="K318" t="s">
        <v>208</v>
      </c>
      <c r="L318" s="78">
        <v>0</v>
      </c>
      <c r="M318" s="78">
        <v>0</v>
      </c>
      <c r="N318" s="77">
        <v>0</v>
      </c>
      <c r="O318" s="77">
        <v>0</v>
      </c>
      <c r="P318" s="77">
        <v>0</v>
      </c>
      <c r="Q318" s="78">
        <v>0</v>
      </c>
      <c r="R318" s="78">
        <v>0</v>
      </c>
    </row>
    <row r="319" spans="2:23">
      <c r="B319" s="79" t="s">
        <v>2118</v>
      </c>
      <c r="I319" s="81">
        <v>0</v>
      </c>
      <c r="M319" s="80">
        <v>0</v>
      </c>
      <c r="N319" s="81">
        <v>0</v>
      </c>
      <c r="P319" s="81">
        <v>0</v>
      </c>
      <c r="Q319" s="80">
        <v>0</v>
      </c>
      <c r="R319" s="80">
        <v>0</v>
      </c>
    </row>
    <row r="320" spans="2:23">
      <c r="B320" t="s">
        <v>208</v>
      </c>
      <c r="D320" s="100">
        <v>0</v>
      </c>
      <c r="F320" t="s">
        <v>208</v>
      </c>
      <c r="I320" s="77">
        <v>0</v>
      </c>
      <c r="J320" t="s">
        <v>208</v>
      </c>
      <c r="K320" t="s">
        <v>208</v>
      </c>
      <c r="L320" s="78">
        <v>0</v>
      </c>
      <c r="M320" s="78">
        <v>0</v>
      </c>
      <c r="N320" s="77">
        <v>0</v>
      </c>
      <c r="O320" s="77">
        <v>0</v>
      </c>
      <c r="P320" s="77">
        <v>0</v>
      </c>
      <c r="Q320" s="78">
        <v>0</v>
      </c>
      <c r="R320" s="78">
        <v>0</v>
      </c>
    </row>
    <row r="321" spans="2:23">
      <c r="B321" s="79" t="s">
        <v>2119</v>
      </c>
      <c r="I321" s="81">
        <v>0</v>
      </c>
      <c r="M321" s="80">
        <v>0</v>
      </c>
      <c r="N321" s="81">
        <v>0</v>
      </c>
      <c r="P321" s="81">
        <v>0</v>
      </c>
      <c r="Q321" s="80">
        <v>0</v>
      </c>
      <c r="R321" s="80">
        <v>0</v>
      </c>
    </row>
    <row r="322" spans="2:23">
      <c r="B322" t="s">
        <v>208</v>
      </c>
      <c r="D322" s="100">
        <v>0</v>
      </c>
      <c r="F322" t="s">
        <v>208</v>
      </c>
      <c r="I322" s="77">
        <v>0</v>
      </c>
      <c r="J322" t="s">
        <v>208</v>
      </c>
      <c r="K322" t="s">
        <v>208</v>
      </c>
      <c r="L322" s="78">
        <v>0</v>
      </c>
      <c r="M322" s="78">
        <v>0</v>
      </c>
      <c r="N322" s="77">
        <v>0</v>
      </c>
      <c r="O322" s="77">
        <v>0</v>
      </c>
      <c r="P322" s="77">
        <v>0</v>
      </c>
      <c r="Q322" s="78">
        <v>0</v>
      </c>
      <c r="R322" s="78">
        <v>0</v>
      </c>
    </row>
    <row r="323" spans="2:23">
      <c r="B323" s="79" t="s">
        <v>2120</v>
      </c>
      <c r="I323" s="81">
        <v>0</v>
      </c>
      <c r="M323" s="80">
        <v>0</v>
      </c>
      <c r="N323" s="81">
        <v>0</v>
      </c>
      <c r="P323" s="81">
        <v>0</v>
      </c>
      <c r="Q323" s="80">
        <v>0</v>
      </c>
      <c r="R323" s="80">
        <v>0</v>
      </c>
    </row>
    <row r="324" spans="2:23">
      <c r="B324" t="s">
        <v>208</v>
      </c>
      <c r="D324" s="100">
        <v>0</v>
      </c>
      <c r="F324" t="s">
        <v>208</v>
      </c>
      <c r="I324" s="77">
        <v>0</v>
      </c>
      <c r="J324" t="s">
        <v>208</v>
      </c>
      <c r="K324" t="s">
        <v>208</v>
      </c>
      <c r="L324" s="78">
        <v>0</v>
      </c>
      <c r="M324" s="78">
        <v>0</v>
      </c>
      <c r="N324" s="77">
        <v>0</v>
      </c>
      <c r="O324" s="77">
        <v>0</v>
      </c>
      <c r="P324" s="77">
        <v>0</v>
      </c>
      <c r="Q324" s="78">
        <v>0</v>
      </c>
      <c r="R324" s="78">
        <v>0</v>
      </c>
    </row>
    <row r="325" spans="2:23">
      <c r="B325" s="79" t="s">
        <v>216</v>
      </c>
      <c r="I325" s="81">
        <v>2.1800000000000002</v>
      </c>
      <c r="M325" s="80">
        <v>7.3099999999999998E-2</v>
      </c>
      <c r="N325" s="81">
        <v>2683445.08</v>
      </c>
      <c r="P325" s="81">
        <v>6850.9598842094665</v>
      </c>
      <c r="Q325" s="80">
        <v>0.36049999999999999</v>
      </c>
      <c r="R325" s="80">
        <v>5.6899999999999999E-2</v>
      </c>
    </row>
    <row r="326" spans="2:23">
      <c r="B326" s="79" t="s">
        <v>2121</v>
      </c>
      <c r="I326" s="81">
        <v>0</v>
      </c>
      <c r="M326" s="80">
        <v>0</v>
      </c>
      <c r="N326" s="81">
        <v>0</v>
      </c>
      <c r="P326" s="81">
        <v>0</v>
      </c>
      <c r="Q326" s="80">
        <v>0</v>
      </c>
      <c r="R326" s="80">
        <v>0</v>
      </c>
    </row>
    <row r="327" spans="2:23">
      <c r="B327" t="s">
        <v>208</v>
      </c>
      <c r="D327" s="100">
        <v>0</v>
      </c>
      <c r="F327" t="s">
        <v>208</v>
      </c>
      <c r="I327" s="77">
        <v>0</v>
      </c>
      <c r="J327" t="s">
        <v>208</v>
      </c>
      <c r="K327" t="s">
        <v>208</v>
      </c>
      <c r="L327" s="78">
        <v>0</v>
      </c>
      <c r="M327" s="78">
        <v>0</v>
      </c>
      <c r="N327" s="77">
        <v>0</v>
      </c>
      <c r="O327" s="77">
        <v>0</v>
      </c>
      <c r="P327" s="77">
        <v>0</v>
      </c>
      <c r="Q327" s="78">
        <v>0</v>
      </c>
      <c r="R327" s="78">
        <v>0</v>
      </c>
    </row>
    <row r="328" spans="2:23">
      <c r="B328" s="79" t="s">
        <v>2110</v>
      </c>
      <c r="I328" s="81">
        <v>0</v>
      </c>
      <c r="M328" s="80">
        <v>0</v>
      </c>
      <c r="N328" s="81">
        <v>0</v>
      </c>
      <c r="P328" s="81">
        <v>0</v>
      </c>
      <c r="Q328" s="80">
        <v>0</v>
      </c>
      <c r="R328" s="80">
        <v>0</v>
      </c>
    </row>
    <row r="329" spans="2:23">
      <c r="B329" t="s">
        <v>208</v>
      </c>
      <c r="D329" s="100">
        <v>0</v>
      </c>
      <c r="F329" t="s">
        <v>208</v>
      </c>
      <c r="I329" s="77">
        <v>0</v>
      </c>
      <c r="J329" t="s">
        <v>208</v>
      </c>
      <c r="K329" t="s">
        <v>208</v>
      </c>
      <c r="L329" s="78">
        <v>0</v>
      </c>
      <c r="M329" s="78">
        <v>0</v>
      </c>
      <c r="N329" s="77">
        <v>0</v>
      </c>
      <c r="O329" s="77">
        <v>0</v>
      </c>
      <c r="P329" s="77">
        <v>0</v>
      </c>
      <c r="Q329" s="78">
        <v>0</v>
      </c>
      <c r="R329" s="78">
        <v>0</v>
      </c>
    </row>
    <row r="330" spans="2:23">
      <c r="B330" s="79" t="s">
        <v>2111</v>
      </c>
      <c r="I330" s="81">
        <v>2.1800000000000002</v>
      </c>
      <c r="M330" s="80">
        <v>7.3099999999999998E-2</v>
      </c>
      <c r="N330" s="81">
        <v>2683445.08</v>
      </c>
      <c r="P330" s="81">
        <v>6850.9598842094665</v>
      </c>
      <c r="Q330" s="80">
        <v>0.36049999999999999</v>
      </c>
      <c r="R330" s="80">
        <v>5.6899999999999999E-2</v>
      </c>
    </row>
    <row r="331" spans="2:23">
      <c r="B331" s="26" t="s">
        <v>2966</v>
      </c>
      <c r="C331" t="s">
        <v>2109</v>
      </c>
      <c r="D331" s="100">
        <v>6831</v>
      </c>
      <c r="E331"/>
      <c r="F331" t="s">
        <v>468</v>
      </c>
      <c r="G331" s="86">
        <v>43552</v>
      </c>
      <c r="H331" t="s">
        <v>206</v>
      </c>
      <c r="I331" s="77">
        <v>3.57</v>
      </c>
      <c r="J331" t="s">
        <v>668</v>
      </c>
      <c r="K331" t="s">
        <v>106</v>
      </c>
      <c r="L331" s="78">
        <v>4.5999999999999999E-2</v>
      </c>
      <c r="M331" s="78">
        <v>6.8099999999999994E-2</v>
      </c>
      <c r="N331" s="77">
        <v>44464.29</v>
      </c>
      <c r="O331" s="77">
        <v>93.03</v>
      </c>
      <c r="P331" s="77">
        <v>159.21438147096299</v>
      </c>
      <c r="Q331" s="78">
        <v>8.3999999999999995E-3</v>
      </c>
      <c r="R331" s="78">
        <v>1.2999999999999999E-3</v>
      </c>
      <c r="W331" s="91"/>
    </row>
    <row r="332" spans="2:23">
      <c r="B332" s="26" t="s">
        <v>2966</v>
      </c>
      <c r="C332" t="s">
        <v>2109</v>
      </c>
      <c r="D332" s="100">
        <v>508506</v>
      </c>
      <c r="E332"/>
      <c r="F332" t="s">
        <v>468</v>
      </c>
      <c r="G332" s="86">
        <v>43186</v>
      </c>
      <c r="H332" t="s">
        <v>206</v>
      </c>
      <c r="I332" s="77">
        <v>3.58</v>
      </c>
      <c r="J332" t="s">
        <v>668</v>
      </c>
      <c r="K332" t="s">
        <v>106</v>
      </c>
      <c r="L332" s="78">
        <v>4.8000000000000001E-2</v>
      </c>
      <c r="M332" s="78">
        <v>6.3700000000000007E-2</v>
      </c>
      <c r="N332" s="77">
        <v>89155.520000000004</v>
      </c>
      <c r="O332" s="77">
        <v>95.11</v>
      </c>
      <c r="P332" s="77">
        <v>326.379092212128</v>
      </c>
      <c r="Q332" s="78">
        <v>1.72E-2</v>
      </c>
      <c r="R332" s="78">
        <v>2.7000000000000001E-3</v>
      </c>
      <c r="W332" s="91"/>
    </row>
    <row r="333" spans="2:23">
      <c r="B333" s="26" t="s">
        <v>2966</v>
      </c>
      <c r="C333" t="s">
        <v>2109</v>
      </c>
      <c r="D333" s="100">
        <v>75980</v>
      </c>
      <c r="E333"/>
      <c r="F333" t="s">
        <v>468</v>
      </c>
      <c r="G333" s="86">
        <v>43942</v>
      </c>
      <c r="H333" t="s">
        <v>206</v>
      </c>
      <c r="I333" s="77">
        <v>3.5</v>
      </c>
      <c r="J333" t="s">
        <v>668</v>
      </c>
      <c r="K333" t="s">
        <v>106</v>
      </c>
      <c r="L333" s="78">
        <v>5.4399999999999997E-2</v>
      </c>
      <c r="M333" s="78">
        <v>7.9600000000000004E-2</v>
      </c>
      <c r="N333" s="77">
        <v>45183.34</v>
      </c>
      <c r="O333" s="77">
        <v>92.36</v>
      </c>
      <c r="P333" s="77">
        <v>160.623900039576</v>
      </c>
      <c r="Q333" s="78">
        <v>8.5000000000000006E-3</v>
      </c>
      <c r="R333" s="78">
        <v>1.2999999999999999E-3</v>
      </c>
      <c r="W333" s="91"/>
    </row>
    <row r="334" spans="2:23">
      <c r="B334" s="88" t="s">
        <v>2967</v>
      </c>
      <c r="C334" t="s">
        <v>2112</v>
      </c>
      <c r="D334" s="100">
        <v>9645</v>
      </c>
      <c r="E334"/>
      <c r="F334" t="s">
        <v>2114</v>
      </c>
      <c r="G334" s="86">
        <v>45114</v>
      </c>
      <c r="H334" t="s">
        <v>993</v>
      </c>
      <c r="I334" s="77">
        <v>2.57</v>
      </c>
      <c r="J334" t="s">
        <v>998</v>
      </c>
      <c r="K334" t="s">
        <v>202</v>
      </c>
      <c r="L334" s="78">
        <v>7.5800000000000006E-2</v>
      </c>
      <c r="M334" s="78">
        <v>8.3199999999999996E-2</v>
      </c>
      <c r="N334" s="77">
        <v>35564.67</v>
      </c>
      <c r="O334" s="77">
        <v>100.63</v>
      </c>
      <c r="P334" s="77">
        <v>12.830258780428499</v>
      </c>
      <c r="Q334" s="78">
        <v>6.9999999999999999E-4</v>
      </c>
      <c r="R334" s="78">
        <v>1E-4</v>
      </c>
      <c r="W334" s="91"/>
    </row>
    <row r="335" spans="2:23">
      <c r="B335" s="88" t="s">
        <v>2967</v>
      </c>
      <c r="C335" t="s">
        <v>2112</v>
      </c>
      <c r="D335" s="100">
        <v>9722</v>
      </c>
      <c r="E335"/>
      <c r="F335" t="s">
        <v>2114</v>
      </c>
      <c r="G335" s="86">
        <v>45169</v>
      </c>
      <c r="H335" t="s">
        <v>993</v>
      </c>
      <c r="I335" s="77">
        <v>2.59</v>
      </c>
      <c r="J335" t="s">
        <v>998</v>
      </c>
      <c r="K335" t="s">
        <v>202</v>
      </c>
      <c r="L335" s="78">
        <v>7.7299999999999994E-2</v>
      </c>
      <c r="M335" s="78">
        <v>8.1500000000000003E-2</v>
      </c>
      <c r="N335" s="77">
        <v>15047.83</v>
      </c>
      <c r="O335" s="77">
        <v>100.41</v>
      </c>
      <c r="P335" s="77">
        <v>5.4167651079255004</v>
      </c>
      <c r="Q335" s="78">
        <v>2.9999999999999997E-4</v>
      </c>
      <c r="R335" s="78">
        <v>0</v>
      </c>
      <c r="W335" s="91"/>
    </row>
    <row r="336" spans="2:23">
      <c r="B336" t="s">
        <v>2943</v>
      </c>
      <c r="C336" t="s">
        <v>2112</v>
      </c>
      <c r="D336" s="100">
        <v>8763</v>
      </c>
      <c r="E336"/>
      <c r="F336" t="s">
        <v>2114</v>
      </c>
      <c r="G336" s="86">
        <v>44529</v>
      </c>
      <c r="H336" t="s">
        <v>993</v>
      </c>
      <c r="I336" s="77">
        <v>2.57</v>
      </c>
      <c r="J336" t="s">
        <v>998</v>
      </c>
      <c r="K336" t="s">
        <v>202</v>
      </c>
      <c r="L336" s="78">
        <v>7.6300000000000007E-2</v>
      </c>
      <c r="M336" s="78">
        <v>8.0799999999999997E-2</v>
      </c>
      <c r="N336" s="77">
        <v>343836.38</v>
      </c>
      <c r="O336" s="77">
        <v>101.22</v>
      </c>
      <c r="P336" s="77">
        <v>124.769179405206</v>
      </c>
      <c r="Q336" s="78">
        <v>6.6E-3</v>
      </c>
      <c r="R336" s="78">
        <v>1E-3</v>
      </c>
      <c r="W336" s="91"/>
    </row>
    <row r="337" spans="2:23">
      <c r="B337" t="s">
        <v>2943</v>
      </c>
      <c r="C337" t="s">
        <v>2112</v>
      </c>
      <c r="D337" s="100">
        <v>9327</v>
      </c>
      <c r="E337"/>
      <c r="F337" t="s">
        <v>2114</v>
      </c>
      <c r="G337" s="86">
        <v>44880</v>
      </c>
      <c r="H337" t="s">
        <v>993</v>
      </c>
      <c r="I337" s="77">
        <v>2.59</v>
      </c>
      <c r="J337" t="s">
        <v>998</v>
      </c>
      <c r="K337" t="s">
        <v>200</v>
      </c>
      <c r="L337" s="78">
        <v>6.9500000000000006E-2</v>
      </c>
      <c r="M337" s="78">
        <v>7.3200000000000001E-2</v>
      </c>
      <c r="N337" s="77">
        <v>9425.1200000000008</v>
      </c>
      <c r="O337" s="77">
        <v>102.26400050078938</v>
      </c>
      <c r="P337" s="77">
        <v>3.3696212654944002</v>
      </c>
      <c r="Q337" s="78">
        <v>2.0000000000000001E-4</v>
      </c>
      <c r="R337" s="78">
        <v>0</v>
      </c>
      <c r="W337" s="91"/>
    </row>
    <row r="338" spans="2:23">
      <c r="B338" t="s">
        <v>2943</v>
      </c>
      <c r="C338" t="s">
        <v>2112</v>
      </c>
      <c r="D338" s="100">
        <v>9474</v>
      </c>
      <c r="E338"/>
      <c r="F338" t="s">
        <v>2114</v>
      </c>
      <c r="G338" s="86">
        <v>44977</v>
      </c>
      <c r="H338" t="s">
        <v>993</v>
      </c>
      <c r="I338" s="77">
        <v>2.59</v>
      </c>
      <c r="J338" t="s">
        <v>998</v>
      </c>
      <c r="K338" t="s">
        <v>200</v>
      </c>
      <c r="L338" s="78">
        <v>6.9500000000000006E-2</v>
      </c>
      <c r="M338" s="78">
        <v>7.3200000000000001E-2</v>
      </c>
      <c r="N338" s="77">
        <v>3648.7</v>
      </c>
      <c r="O338" s="77">
        <v>100.53</v>
      </c>
      <c r="P338" s="77">
        <v>1.2823461232560001</v>
      </c>
      <c r="Q338" s="78">
        <v>1E-4</v>
      </c>
      <c r="R338" s="78">
        <v>0</v>
      </c>
      <c r="W338" s="91"/>
    </row>
    <row r="339" spans="2:23">
      <c r="B339" t="s">
        <v>2943</v>
      </c>
      <c r="C339" t="s">
        <v>2112</v>
      </c>
      <c r="D339" s="100">
        <v>9571</v>
      </c>
      <c r="E339"/>
      <c r="F339" t="s">
        <v>2114</v>
      </c>
      <c r="G339" s="86">
        <v>45069</v>
      </c>
      <c r="H339" t="s">
        <v>993</v>
      </c>
      <c r="I339" s="77">
        <v>2.59</v>
      </c>
      <c r="J339" t="s">
        <v>998</v>
      </c>
      <c r="K339" t="s">
        <v>200</v>
      </c>
      <c r="L339" s="78">
        <v>6.9500000000000006E-2</v>
      </c>
      <c r="M339" s="78">
        <v>7.3200000000000001E-2</v>
      </c>
      <c r="N339" s="77">
        <v>5986.77</v>
      </c>
      <c r="O339" s="77">
        <v>101.22</v>
      </c>
      <c r="P339" s="77">
        <v>2.1185090844624002</v>
      </c>
      <c r="Q339" s="78">
        <v>1E-4</v>
      </c>
      <c r="R339" s="78">
        <v>0</v>
      </c>
      <c r="W339" s="91"/>
    </row>
    <row r="340" spans="2:23">
      <c r="B340" t="s">
        <v>2942</v>
      </c>
      <c r="C340" t="s">
        <v>2112</v>
      </c>
      <c r="D340" s="100">
        <v>93821</v>
      </c>
      <c r="E340"/>
      <c r="F340" t="s">
        <v>2114</v>
      </c>
      <c r="G340" s="86">
        <v>44341</v>
      </c>
      <c r="H340" t="s">
        <v>993</v>
      </c>
      <c r="I340" s="77">
        <v>0.48</v>
      </c>
      <c r="J340" t="s">
        <v>998</v>
      </c>
      <c r="K340" t="s">
        <v>106</v>
      </c>
      <c r="L340" s="78">
        <v>7.9399999999999998E-2</v>
      </c>
      <c r="M340" s="78">
        <v>8.9700000000000002E-2</v>
      </c>
      <c r="N340" s="77">
        <v>35338.33</v>
      </c>
      <c r="O340" s="77">
        <v>99.9</v>
      </c>
      <c r="P340" s="77">
        <v>135.88121493783001</v>
      </c>
      <c r="Q340" s="78">
        <v>7.1999999999999998E-3</v>
      </c>
      <c r="R340" s="78">
        <v>1.1000000000000001E-3</v>
      </c>
      <c r="W340" s="91"/>
    </row>
    <row r="341" spans="2:23">
      <c r="B341" t="s">
        <v>2942</v>
      </c>
      <c r="C341" t="s">
        <v>2112</v>
      </c>
      <c r="D341" s="100">
        <v>9410</v>
      </c>
      <c r="E341"/>
      <c r="F341" t="s">
        <v>2114</v>
      </c>
      <c r="G341" s="86">
        <v>44946</v>
      </c>
      <c r="H341" t="s">
        <v>993</v>
      </c>
      <c r="I341" s="77">
        <v>0.48</v>
      </c>
      <c r="J341" t="s">
        <v>998</v>
      </c>
      <c r="K341" t="s">
        <v>106</v>
      </c>
      <c r="L341" s="78">
        <v>7.9399999999999998E-2</v>
      </c>
      <c r="M341" s="78">
        <v>8.9700000000000002E-2</v>
      </c>
      <c r="N341" s="77">
        <v>98.56</v>
      </c>
      <c r="O341" s="77">
        <v>101.89779626623377</v>
      </c>
      <c r="P341" s="77">
        <v>0.38655687133200001</v>
      </c>
      <c r="Q341" s="78">
        <v>0</v>
      </c>
      <c r="R341" s="78">
        <v>0</v>
      </c>
      <c r="W341" s="91"/>
    </row>
    <row r="342" spans="2:23">
      <c r="B342" t="s">
        <v>2942</v>
      </c>
      <c r="C342" t="s">
        <v>2112</v>
      </c>
      <c r="D342" s="100">
        <v>9460</v>
      </c>
      <c r="E342"/>
      <c r="F342" t="s">
        <v>2114</v>
      </c>
      <c r="G342" s="86">
        <v>44978</v>
      </c>
      <c r="H342" t="s">
        <v>993</v>
      </c>
      <c r="I342" s="77">
        <v>0.48</v>
      </c>
      <c r="J342" t="s">
        <v>998</v>
      </c>
      <c r="K342" t="s">
        <v>106</v>
      </c>
      <c r="L342" s="78">
        <v>7.9399999999999998E-2</v>
      </c>
      <c r="M342" s="78">
        <v>8.9700000000000002E-2</v>
      </c>
      <c r="N342" s="77">
        <v>134.6</v>
      </c>
      <c r="O342" s="77">
        <v>100.03</v>
      </c>
      <c r="P342" s="77">
        <v>0.51823082261999998</v>
      </c>
      <c r="Q342" s="78">
        <v>0</v>
      </c>
      <c r="R342" s="78">
        <v>0</v>
      </c>
      <c r="W342" s="91"/>
    </row>
    <row r="343" spans="2:23">
      <c r="B343" t="s">
        <v>2942</v>
      </c>
      <c r="C343" t="s">
        <v>2112</v>
      </c>
      <c r="D343" s="100">
        <v>9511</v>
      </c>
      <c r="E343"/>
      <c r="F343" t="s">
        <v>2114</v>
      </c>
      <c r="G343" s="86">
        <v>45005</v>
      </c>
      <c r="H343" t="s">
        <v>993</v>
      </c>
      <c r="I343" s="77">
        <v>0.48</v>
      </c>
      <c r="J343" t="s">
        <v>998</v>
      </c>
      <c r="K343" t="s">
        <v>106</v>
      </c>
      <c r="L343" s="78">
        <v>7.9299999999999995E-2</v>
      </c>
      <c r="M343" s="78">
        <v>8.9599999999999999E-2</v>
      </c>
      <c r="N343" s="77">
        <v>69.89</v>
      </c>
      <c r="O343" s="77">
        <v>100.03</v>
      </c>
      <c r="P343" s="77">
        <v>0.26908731198300001</v>
      </c>
      <c r="Q343" s="78">
        <v>0</v>
      </c>
      <c r="R343" s="78">
        <v>0</v>
      </c>
      <c r="W343" s="91"/>
    </row>
    <row r="344" spans="2:23">
      <c r="B344" t="s">
        <v>2942</v>
      </c>
      <c r="C344" t="s">
        <v>2112</v>
      </c>
      <c r="D344" s="100">
        <v>9540</v>
      </c>
      <c r="E344"/>
      <c r="F344" t="s">
        <v>2114</v>
      </c>
      <c r="G344" s="86">
        <v>45036</v>
      </c>
      <c r="H344" t="s">
        <v>993</v>
      </c>
      <c r="I344" s="77">
        <v>0.48</v>
      </c>
      <c r="J344" t="s">
        <v>998</v>
      </c>
      <c r="K344" t="s">
        <v>106</v>
      </c>
      <c r="L344" s="78">
        <v>7.9399999999999998E-2</v>
      </c>
      <c r="M344" s="78">
        <v>8.9700000000000002E-2</v>
      </c>
      <c r="N344" s="77">
        <v>255.38</v>
      </c>
      <c r="O344" s="77">
        <v>100.03</v>
      </c>
      <c r="P344" s="77">
        <v>0.983252507286</v>
      </c>
      <c r="Q344" s="78">
        <v>1E-4</v>
      </c>
      <c r="R344" s="78">
        <v>0</v>
      </c>
      <c r="W344" s="91"/>
    </row>
    <row r="345" spans="2:23">
      <c r="B345" t="s">
        <v>2942</v>
      </c>
      <c r="C345" t="s">
        <v>2112</v>
      </c>
      <c r="D345" s="100">
        <v>9562</v>
      </c>
      <c r="E345"/>
      <c r="F345" t="s">
        <v>2114</v>
      </c>
      <c r="G345" s="86">
        <v>45068</v>
      </c>
      <c r="H345" t="s">
        <v>993</v>
      </c>
      <c r="I345" s="77">
        <v>0.48</v>
      </c>
      <c r="J345" t="s">
        <v>998</v>
      </c>
      <c r="K345" t="s">
        <v>106</v>
      </c>
      <c r="L345" s="78">
        <v>7.9399999999999998E-2</v>
      </c>
      <c r="M345" s="78">
        <v>8.9700000000000002E-2</v>
      </c>
      <c r="N345" s="77">
        <v>138.01</v>
      </c>
      <c r="O345" s="77">
        <v>100.03</v>
      </c>
      <c r="P345" s="77">
        <v>0.53135985014700005</v>
      </c>
      <c r="Q345" s="78">
        <v>0</v>
      </c>
      <c r="R345" s="78">
        <v>0</v>
      </c>
      <c r="W345" s="91"/>
    </row>
    <row r="346" spans="2:23">
      <c r="B346" t="s">
        <v>2942</v>
      </c>
      <c r="C346" t="s">
        <v>2112</v>
      </c>
      <c r="D346" s="100">
        <v>9603</v>
      </c>
      <c r="E346"/>
      <c r="F346" t="s">
        <v>2114</v>
      </c>
      <c r="G346" s="86">
        <v>45097</v>
      </c>
      <c r="H346" t="s">
        <v>993</v>
      </c>
      <c r="I346" s="77">
        <v>0.48</v>
      </c>
      <c r="J346" t="s">
        <v>998</v>
      </c>
      <c r="K346" t="s">
        <v>106</v>
      </c>
      <c r="L346" s="78">
        <v>7.9399999999999998E-2</v>
      </c>
      <c r="M346" s="78">
        <v>8.9700000000000002E-2</v>
      </c>
      <c r="N346" s="77">
        <v>107.78</v>
      </c>
      <c r="O346" s="77">
        <v>100.53</v>
      </c>
      <c r="P346" s="77">
        <v>0.41704389966599997</v>
      </c>
      <c r="Q346" s="78">
        <v>0</v>
      </c>
      <c r="R346" s="78">
        <v>0</v>
      </c>
      <c r="W346" s="91"/>
    </row>
    <row r="347" spans="2:23">
      <c r="B347" t="s">
        <v>2942</v>
      </c>
      <c r="C347" t="s">
        <v>2112</v>
      </c>
      <c r="D347" s="100">
        <v>9659</v>
      </c>
      <c r="E347"/>
      <c r="F347" t="s">
        <v>2114</v>
      </c>
      <c r="G347" s="86">
        <v>45159</v>
      </c>
      <c r="H347" t="s">
        <v>993</v>
      </c>
      <c r="I347" s="77">
        <v>0.48</v>
      </c>
      <c r="J347" t="s">
        <v>998</v>
      </c>
      <c r="K347" t="s">
        <v>106</v>
      </c>
      <c r="L347" s="78">
        <v>7.9399999999999998E-2</v>
      </c>
      <c r="M347" s="78">
        <v>8.9700000000000002E-2</v>
      </c>
      <c r="N347" s="77">
        <v>264.49</v>
      </c>
      <c r="O347" s="77">
        <v>100.02</v>
      </c>
      <c r="P347" s="77">
        <v>1.0182256144020001</v>
      </c>
      <c r="Q347" s="78">
        <v>1E-4</v>
      </c>
      <c r="R347" s="78">
        <v>0</v>
      </c>
      <c r="W347" s="91"/>
    </row>
    <row r="348" spans="2:23">
      <c r="B348" t="s">
        <v>2942</v>
      </c>
      <c r="C348" t="s">
        <v>2112</v>
      </c>
      <c r="D348" s="100">
        <v>9749</v>
      </c>
      <c r="E348"/>
      <c r="F348" t="s">
        <v>2114</v>
      </c>
      <c r="G348" s="86">
        <v>45189</v>
      </c>
      <c r="H348" t="s">
        <v>993</v>
      </c>
      <c r="I348" s="77">
        <v>0.48</v>
      </c>
      <c r="J348" t="s">
        <v>998</v>
      </c>
      <c r="K348" t="s">
        <v>106</v>
      </c>
      <c r="L348" s="78">
        <v>7.9399999999999998E-2</v>
      </c>
      <c r="M348" s="78">
        <v>8.9700000000000002E-2</v>
      </c>
      <c r="N348" s="77">
        <v>133.44999999999999</v>
      </c>
      <c r="O348" s="77">
        <v>99.9</v>
      </c>
      <c r="P348" s="77">
        <v>0.51313540094999999</v>
      </c>
      <c r="Q348" s="78">
        <v>0</v>
      </c>
      <c r="R348" s="78">
        <v>0</v>
      </c>
      <c r="W348" s="91"/>
    </row>
    <row r="349" spans="2:23">
      <c r="B349" t="s">
        <v>2944</v>
      </c>
      <c r="C349" t="s">
        <v>2112</v>
      </c>
      <c r="D349" s="100">
        <v>9459</v>
      </c>
      <c r="E349"/>
      <c r="F349" t="s">
        <v>892</v>
      </c>
      <c r="G349" s="86">
        <v>44195</v>
      </c>
      <c r="H349" t="s">
        <v>993</v>
      </c>
      <c r="I349" s="77">
        <v>2.79</v>
      </c>
      <c r="J349" t="s">
        <v>998</v>
      </c>
      <c r="K349" t="s">
        <v>113</v>
      </c>
      <c r="L349" s="78">
        <v>7.5300000000000006E-2</v>
      </c>
      <c r="M349" s="78">
        <v>7.5499999999999998E-2</v>
      </c>
      <c r="N349" s="77">
        <v>12753.01</v>
      </c>
      <c r="O349" s="77">
        <v>100.6</v>
      </c>
      <c r="P349" s="77">
        <v>60.302630740418003</v>
      </c>
      <c r="Q349" s="78">
        <v>3.2000000000000002E-3</v>
      </c>
      <c r="R349" s="78">
        <v>5.0000000000000001E-4</v>
      </c>
      <c r="W349" s="91"/>
    </row>
    <row r="350" spans="2:23">
      <c r="B350" t="s">
        <v>2944</v>
      </c>
      <c r="C350" t="s">
        <v>2112</v>
      </c>
      <c r="D350" s="100">
        <v>9448</v>
      </c>
      <c r="E350"/>
      <c r="F350" t="s">
        <v>892</v>
      </c>
      <c r="G350" s="86">
        <v>43788</v>
      </c>
      <c r="H350" t="s">
        <v>993</v>
      </c>
      <c r="I350" s="77">
        <v>2.85</v>
      </c>
      <c r="J350" t="s">
        <v>998</v>
      </c>
      <c r="K350" t="s">
        <v>110</v>
      </c>
      <c r="L350" s="78">
        <v>5.8200000000000002E-2</v>
      </c>
      <c r="M350" s="78">
        <v>5.8900000000000001E-2</v>
      </c>
      <c r="N350" s="77">
        <v>49765.3</v>
      </c>
      <c r="O350" s="77">
        <v>101.81</v>
      </c>
      <c r="P350" s="77">
        <v>205.577505705975</v>
      </c>
      <c r="Q350" s="78">
        <v>1.0800000000000001E-2</v>
      </c>
      <c r="R350" s="78">
        <v>1.6999999999999999E-3</v>
      </c>
      <c r="W350" s="91"/>
    </row>
    <row r="351" spans="2:23">
      <c r="B351" t="s">
        <v>2944</v>
      </c>
      <c r="C351" t="s">
        <v>2112</v>
      </c>
      <c r="D351" s="100">
        <v>9617</v>
      </c>
      <c r="E351"/>
      <c r="F351" t="s">
        <v>892</v>
      </c>
      <c r="G351" s="86">
        <v>45099</v>
      </c>
      <c r="H351" t="s">
        <v>993</v>
      </c>
      <c r="I351" s="77">
        <v>2.85</v>
      </c>
      <c r="J351" t="s">
        <v>998</v>
      </c>
      <c r="K351" t="s">
        <v>110</v>
      </c>
      <c r="L351" s="78">
        <v>5.8200000000000002E-2</v>
      </c>
      <c r="M351" s="78">
        <v>5.9299999999999999E-2</v>
      </c>
      <c r="N351" s="77">
        <v>872.2</v>
      </c>
      <c r="O351" s="77">
        <v>100</v>
      </c>
      <c r="P351" s="77">
        <v>3.5389515</v>
      </c>
      <c r="Q351" s="78">
        <v>2.0000000000000001E-4</v>
      </c>
      <c r="R351" s="78">
        <v>0</v>
      </c>
      <c r="W351" s="91"/>
    </row>
    <row r="352" spans="2:23">
      <c r="B352" t="s">
        <v>2945</v>
      </c>
      <c r="C352" t="s">
        <v>2112</v>
      </c>
      <c r="D352" s="100">
        <v>9047</v>
      </c>
      <c r="E352"/>
      <c r="F352" t="s">
        <v>892</v>
      </c>
      <c r="G352" s="86">
        <v>44677</v>
      </c>
      <c r="H352" t="s">
        <v>993</v>
      </c>
      <c r="I352" s="77">
        <v>2.74</v>
      </c>
      <c r="J352" t="s">
        <v>998</v>
      </c>
      <c r="K352" t="s">
        <v>202</v>
      </c>
      <c r="L352" s="78">
        <v>0.1149</v>
      </c>
      <c r="M352" s="78">
        <v>0.1217</v>
      </c>
      <c r="N352" s="77">
        <v>104841.84</v>
      </c>
      <c r="O352" s="77">
        <v>102.82</v>
      </c>
      <c r="P352" s="77">
        <v>38.645719189848002</v>
      </c>
      <c r="Q352" s="78">
        <v>2E-3</v>
      </c>
      <c r="R352" s="78">
        <v>2.9999999999999997E-4</v>
      </c>
      <c r="W352" s="91"/>
    </row>
    <row r="353" spans="2:23">
      <c r="B353" t="s">
        <v>2945</v>
      </c>
      <c r="C353" t="s">
        <v>2112</v>
      </c>
      <c r="D353" s="100">
        <v>9048</v>
      </c>
      <c r="E353"/>
      <c r="F353" t="s">
        <v>892</v>
      </c>
      <c r="G353" s="86">
        <v>44677</v>
      </c>
      <c r="H353" t="s">
        <v>993</v>
      </c>
      <c r="I353" s="77">
        <v>2.93</v>
      </c>
      <c r="J353" t="s">
        <v>998</v>
      </c>
      <c r="K353" t="s">
        <v>202</v>
      </c>
      <c r="L353" s="78">
        <v>7.5700000000000003E-2</v>
      </c>
      <c r="M353" s="78">
        <v>7.8899999999999998E-2</v>
      </c>
      <c r="N353" s="77">
        <v>336577.14</v>
      </c>
      <c r="O353" s="77">
        <v>101.86</v>
      </c>
      <c r="P353" s="77">
        <v>122.907234717234</v>
      </c>
      <c r="Q353" s="78">
        <v>6.4999999999999997E-3</v>
      </c>
      <c r="R353" s="78">
        <v>1E-3</v>
      </c>
      <c r="W353" s="91"/>
    </row>
    <row r="354" spans="2:23">
      <c r="B354" t="s">
        <v>2945</v>
      </c>
      <c r="C354" t="s">
        <v>2112</v>
      </c>
      <c r="D354" s="100">
        <v>9074</v>
      </c>
      <c r="E354"/>
      <c r="F354" t="s">
        <v>892</v>
      </c>
      <c r="G354" s="86">
        <v>44684</v>
      </c>
      <c r="H354" t="s">
        <v>993</v>
      </c>
      <c r="I354" s="77">
        <v>2.92</v>
      </c>
      <c r="J354" t="s">
        <v>998</v>
      </c>
      <c r="K354" t="s">
        <v>202</v>
      </c>
      <c r="L354" s="78">
        <v>7.7700000000000005E-2</v>
      </c>
      <c r="M354" s="78">
        <v>8.8700000000000001E-2</v>
      </c>
      <c r="N354" s="77">
        <v>17026.41</v>
      </c>
      <c r="O354" s="77">
        <v>101.96</v>
      </c>
      <c r="P354" s="77">
        <v>6.2236057575060002</v>
      </c>
      <c r="Q354" s="78">
        <v>2.9999999999999997E-4</v>
      </c>
      <c r="R354" s="78">
        <v>1E-4</v>
      </c>
      <c r="W354" s="91"/>
    </row>
    <row r="355" spans="2:23">
      <c r="B355" t="s">
        <v>2945</v>
      </c>
      <c r="C355" t="s">
        <v>2112</v>
      </c>
      <c r="D355" s="100">
        <v>9220</v>
      </c>
      <c r="E355"/>
      <c r="F355" t="s">
        <v>892</v>
      </c>
      <c r="G355" s="86">
        <v>44811</v>
      </c>
      <c r="H355" t="s">
        <v>993</v>
      </c>
      <c r="I355" s="77">
        <v>2.95</v>
      </c>
      <c r="J355" t="s">
        <v>998</v>
      </c>
      <c r="K355" t="s">
        <v>202</v>
      </c>
      <c r="L355" s="78">
        <v>7.9600000000000004E-2</v>
      </c>
      <c r="M355" s="78">
        <v>7.9899999999999999E-2</v>
      </c>
      <c r="N355" s="77">
        <v>25195.73</v>
      </c>
      <c r="O355" s="77">
        <v>101.42</v>
      </c>
      <c r="P355" s="77">
        <v>9.1609331077109992</v>
      </c>
      <c r="Q355" s="78">
        <v>5.0000000000000001E-4</v>
      </c>
      <c r="R355" s="78">
        <v>1E-4</v>
      </c>
      <c r="W355" s="91"/>
    </row>
    <row r="356" spans="2:23">
      <c r="B356" t="s">
        <v>2945</v>
      </c>
      <c r="C356" t="s">
        <v>2112</v>
      </c>
      <c r="D356" s="100">
        <v>9599</v>
      </c>
      <c r="E356"/>
      <c r="F356" t="s">
        <v>892</v>
      </c>
      <c r="G356" s="86">
        <v>45089</v>
      </c>
      <c r="H356" t="s">
        <v>993</v>
      </c>
      <c r="I356" s="77">
        <v>2.95</v>
      </c>
      <c r="J356" t="s">
        <v>998</v>
      </c>
      <c r="K356" t="s">
        <v>202</v>
      </c>
      <c r="L356" s="78">
        <v>0.08</v>
      </c>
      <c r="M356" s="78">
        <v>8.3099999999999993E-2</v>
      </c>
      <c r="N356" s="77">
        <v>24008.47</v>
      </c>
      <c r="O356" s="77">
        <v>100.45</v>
      </c>
      <c r="P356" s="77">
        <v>8.6457681592275009</v>
      </c>
      <c r="Q356" s="78">
        <v>5.0000000000000001E-4</v>
      </c>
      <c r="R356" s="78">
        <v>1E-4</v>
      </c>
      <c r="W356" s="91"/>
    </row>
    <row r="357" spans="2:23">
      <c r="B357" t="s">
        <v>2945</v>
      </c>
      <c r="C357" t="s">
        <v>2112</v>
      </c>
      <c r="D357" s="100">
        <v>9748</v>
      </c>
      <c r="E357"/>
      <c r="F357" t="s">
        <v>892</v>
      </c>
      <c r="G357" s="86">
        <v>45180</v>
      </c>
      <c r="H357" t="s">
        <v>993</v>
      </c>
      <c r="I357" s="77">
        <v>2.95</v>
      </c>
      <c r="J357" t="s">
        <v>998</v>
      </c>
      <c r="K357" t="s">
        <v>202</v>
      </c>
      <c r="L357" s="78">
        <v>0.08</v>
      </c>
      <c r="M357" s="78">
        <v>8.3699999999999997E-2</v>
      </c>
      <c r="N357" s="77">
        <v>34765.47</v>
      </c>
      <c r="O357" s="77">
        <v>100.3</v>
      </c>
      <c r="P357" s="77">
        <v>12.500811257984999</v>
      </c>
      <c r="Q357" s="78">
        <v>6.9999999999999999E-4</v>
      </c>
      <c r="R357" s="78">
        <v>1E-4</v>
      </c>
      <c r="W357" s="91"/>
    </row>
    <row r="358" spans="2:23">
      <c r="B358" t="s">
        <v>2946</v>
      </c>
      <c r="C358" t="s">
        <v>2112</v>
      </c>
      <c r="D358" s="100">
        <v>7088</v>
      </c>
      <c r="E358"/>
      <c r="F358" t="s">
        <v>865</v>
      </c>
      <c r="G358" s="86">
        <v>43684</v>
      </c>
      <c r="H358" t="s">
        <v>210</v>
      </c>
      <c r="I358" s="77">
        <v>7.21</v>
      </c>
      <c r="J358" t="s">
        <v>879</v>
      </c>
      <c r="K358" t="s">
        <v>106</v>
      </c>
      <c r="L358" s="78">
        <v>4.36E-2</v>
      </c>
      <c r="M358" s="78">
        <v>3.7900000000000003E-2</v>
      </c>
      <c r="N358" s="77">
        <v>26297.17</v>
      </c>
      <c r="O358" s="77">
        <v>105.35</v>
      </c>
      <c r="P358" s="77">
        <v>106.632960022155</v>
      </c>
      <c r="Q358" s="78">
        <v>5.5999999999999999E-3</v>
      </c>
      <c r="R358" s="78">
        <v>8.9999999999999998E-4</v>
      </c>
      <c r="W358" s="91"/>
    </row>
    <row r="359" spans="2:23">
      <c r="B359" t="s">
        <v>2947</v>
      </c>
      <c r="C359" t="s">
        <v>2112</v>
      </c>
      <c r="D359" s="100">
        <v>7310</v>
      </c>
      <c r="E359"/>
      <c r="F359" t="s">
        <v>990</v>
      </c>
      <c r="G359" s="86">
        <v>43811</v>
      </c>
      <c r="H359" t="s">
        <v>302</v>
      </c>
      <c r="I359" s="77">
        <v>7.07</v>
      </c>
      <c r="J359" t="s">
        <v>879</v>
      </c>
      <c r="K359" t="s">
        <v>106</v>
      </c>
      <c r="L359" s="78">
        <v>4.48E-2</v>
      </c>
      <c r="M359" s="78">
        <v>7.0499999999999993E-2</v>
      </c>
      <c r="N359" s="77">
        <v>8747.33</v>
      </c>
      <c r="O359" s="77">
        <v>87</v>
      </c>
      <c r="P359" s="77">
        <v>29.291571657900001</v>
      </c>
      <c r="Q359" s="78">
        <v>1.5E-3</v>
      </c>
      <c r="R359" s="78">
        <v>2.0000000000000001E-4</v>
      </c>
      <c r="W359" s="91"/>
    </row>
    <row r="360" spans="2:23">
      <c r="B360" t="s">
        <v>2948</v>
      </c>
      <c r="C360" t="s">
        <v>2112</v>
      </c>
      <c r="D360" s="100">
        <v>404555</v>
      </c>
      <c r="E360"/>
      <c r="F360" t="s">
        <v>872</v>
      </c>
      <c r="G360" s="86">
        <v>42354</v>
      </c>
      <c r="H360" t="s">
        <v>2122</v>
      </c>
      <c r="I360" s="77">
        <v>2.2400000000000002</v>
      </c>
      <c r="J360" t="s">
        <v>879</v>
      </c>
      <c r="K360" t="s">
        <v>106</v>
      </c>
      <c r="L360" s="78">
        <v>5.0200000000000002E-2</v>
      </c>
      <c r="M360" s="78">
        <v>7.3999999999999996E-2</v>
      </c>
      <c r="N360" s="77">
        <v>3587.64</v>
      </c>
      <c r="O360" s="77">
        <v>96.51</v>
      </c>
      <c r="P360" s="77">
        <v>13.326898320035999</v>
      </c>
      <c r="Q360" s="78">
        <v>6.9999999999999999E-4</v>
      </c>
      <c r="R360" s="78">
        <v>1E-4</v>
      </c>
      <c r="W360" s="91"/>
    </row>
    <row r="361" spans="2:23">
      <c r="B361" t="s">
        <v>2941</v>
      </c>
      <c r="C361" t="s">
        <v>2112</v>
      </c>
      <c r="D361" s="100">
        <v>6932</v>
      </c>
      <c r="E361"/>
      <c r="F361" t="s">
        <v>2973</v>
      </c>
      <c r="G361" s="86">
        <v>43098</v>
      </c>
      <c r="H361" t="s">
        <v>209</v>
      </c>
      <c r="I361" s="77">
        <v>1.49</v>
      </c>
      <c r="J361" t="s">
        <v>879</v>
      </c>
      <c r="K361" t="s">
        <v>106</v>
      </c>
      <c r="L361" s="78">
        <v>8.1699999999999995E-2</v>
      </c>
      <c r="M361" s="78">
        <v>7.0699999999999999E-2</v>
      </c>
      <c r="N361" s="77">
        <v>25738.959999999999</v>
      </c>
      <c r="O361" s="77">
        <v>103.71</v>
      </c>
      <c r="P361" s="77">
        <v>102.744726476184</v>
      </c>
      <c r="Q361" s="78">
        <v>5.4000000000000003E-3</v>
      </c>
      <c r="R361" s="78">
        <v>8.9999999999999998E-4</v>
      </c>
      <c r="W361" s="91"/>
    </row>
    <row r="362" spans="2:23">
      <c r="B362" t="s">
        <v>2941</v>
      </c>
      <c r="C362" t="s">
        <v>2112</v>
      </c>
      <c r="D362" s="100">
        <v>7291</v>
      </c>
      <c r="E362"/>
      <c r="F362" t="s">
        <v>2973</v>
      </c>
      <c r="G362" s="86">
        <v>43798</v>
      </c>
      <c r="H362" t="s">
        <v>209</v>
      </c>
      <c r="I362" s="77">
        <v>1.49</v>
      </c>
      <c r="J362" t="s">
        <v>879</v>
      </c>
      <c r="K362" t="s">
        <v>106</v>
      </c>
      <c r="L362" s="78">
        <v>8.1699999999999995E-2</v>
      </c>
      <c r="M362" s="78">
        <v>7.9399999999999998E-2</v>
      </c>
      <c r="N362" s="77">
        <v>1514.06</v>
      </c>
      <c r="O362" s="77">
        <v>103.6</v>
      </c>
      <c r="P362" s="77">
        <v>6.0374111498399996</v>
      </c>
      <c r="Q362" s="78">
        <v>2.9999999999999997E-4</v>
      </c>
      <c r="R362" s="78">
        <v>1E-4</v>
      </c>
      <c r="W362" s="91"/>
    </row>
    <row r="363" spans="2:23">
      <c r="B363" t="s">
        <v>2955</v>
      </c>
      <c r="C363" t="s">
        <v>2112</v>
      </c>
      <c r="D363" s="100">
        <v>6872</v>
      </c>
      <c r="E363"/>
      <c r="F363" t="s">
        <v>2973</v>
      </c>
      <c r="G363" s="86">
        <v>43570</v>
      </c>
      <c r="H363" t="s">
        <v>209</v>
      </c>
      <c r="I363" s="77">
        <v>2.42</v>
      </c>
      <c r="J363" t="s">
        <v>879</v>
      </c>
      <c r="K363" t="s">
        <v>106</v>
      </c>
      <c r="L363" s="78">
        <v>7.6700000000000004E-2</v>
      </c>
      <c r="M363" s="78">
        <v>7.4899999999999994E-2</v>
      </c>
      <c r="N363" s="77">
        <v>15483.07</v>
      </c>
      <c r="O363" s="77">
        <v>102.3</v>
      </c>
      <c r="P363" s="77">
        <v>60.965006167890003</v>
      </c>
      <c r="Q363" s="78">
        <v>3.2000000000000002E-3</v>
      </c>
      <c r="R363" s="78">
        <v>5.0000000000000001E-4</v>
      </c>
      <c r="W363" s="91"/>
    </row>
    <row r="364" spans="2:23">
      <c r="B364" t="s">
        <v>2955</v>
      </c>
      <c r="C364" t="s">
        <v>2112</v>
      </c>
      <c r="D364" s="100">
        <v>6812</v>
      </c>
      <c r="E364"/>
      <c r="F364" t="s">
        <v>2973</v>
      </c>
      <c r="G364" s="86">
        <v>43536</v>
      </c>
      <c r="H364" t="s">
        <v>209</v>
      </c>
      <c r="I364" s="77">
        <v>2.42</v>
      </c>
      <c r="J364" t="s">
        <v>879</v>
      </c>
      <c r="K364" t="s">
        <v>106</v>
      </c>
      <c r="L364" s="78">
        <v>7.6700000000000004E-2</v>
      </c>
      <c r="M364" s="78">
        <v>7.4899999999999994E-2</v>
      </c>
      <c r="N364" s="77">
        <v>19189.060000000001</v>
      </c>
      <c r="O364" s="77">
        <v>102.29</v>
      </c>
      <c r="P364" s="77">
        <v>75.550055985425999</v>
      </c>
      <c r="Q364" s="78">
        <v>4.0000000000000001E-3</v>
      </c>
      <c r="R364" s="78">
        <v>5.9999999999999995E-4</v>
      </c>
      <c r="W364" s="91"/>
    </row>
    <row r="365" spans="2:23">
      <c r="B365" t="s">
        <v>2955</v>
      </c>
      <c r="C365" t="s">
        <v>2112</v>
      </c>
      <c r="D365" s="100">
        <v>7258</v>
      </c>
      <c r="E365"/>
      <c r="F365" t="s">
        <v>2973</v>
      </c>
      <c r="G365" s="86">
        <v>43774</v>
      </c>
      <c r="H365" t="s">
        <v>209</v>
      </c>
      <c r="I365" s="77">
        <v>2.42</v>
      </c>
      <c r="J365" t="s">
        <v>879</v>
      </c>
      <c r="K365" t="s">
        <v>106</v>
      </c>
      <c r="L365" s="78">
        <v>7.6700000000000004E-2</v>
      </c>
      <c r="M365" s="78">
        <v>7.3099999999999998E-2</v>
      </c>
      <c r="N365" s="77">
        <v>14140.06</v>
      </c>
      <c r="O365" s="77">
        <v>102.3</v>
      </c>
      <c r="P365" s="77">
        <v>55.676868031620003</v>
      </c>
      <c r="Q365" s="78">
        <v>2.8999999999999998E-3</v>
      </c>
      <c r="R365" s="78">
        <v>5.0000000000000001E-4</v>
      </c>
      <c r="W365" s="91"/>
    </row>
    <row r="366" spans="2:23">
      <c r="B366" t="s">
        <v>2958</v>
      </c>
      <c r="C366" t="s">
        <v>2112</v>
      </c>
      <c r="D366" s="100">
        <v>6861</v>
      </c>
      <c r="E366"/>
      <c r="F366" t="s">
        <v>2973</v>
      </c>
      <c r="G366" s="86">
        <v>43563</v>
      </c>
      <c r="H366" t="s">
        <v>209</v>
      </c>
      <c r="I366" s="77">
        <v>0.52</v>
      </c>
      <c r="J366" t="s">
        <v>919</v>
      </c>
      <c r="K366" t="s">
        <v>106</v>
      </c>
      <c r="L366" s="78">
        <v>8.0299999999999996E-2</v>
      </c>
      <c r="M366" s="78">
        <v>8.9899999999999994E-2</v>
      </c>
      <c r="N366" s="77">
        <v>104790.58</v>
      </c>
      <c r="O366" s="77">
        <v>100.34</v>
      </c>
      <c r="P366" s="77">
        <v>404.71029482422801</v>
      </c>
      <c r="Q366" s="78">
        <v>2.1299999999999999E-2</v>
      </c>
      <c r="R366" s="78">
        <v>3.3999999999999998E-3</v>
      </c>
      <c r="W366" s="91"/>
    </row>
    <row r="367" spans="2:23">
      <c r="B367" t="s">
        <v>2941</v>
      </c>
      <c r="C367" t="s">
        <v>2112</v>
      </c>
      <c r="D367" s="100">
        <v>9335</v>
      </c>
      <c r="E367"/>
      <c r="F367" t="s">
        <v>2973</v>
      </c>
      <c r="G367" s="86">
        <v>44064</v>
      </c>
      <c r="H367" t="s">
        <v>209</v>
      </c>
      <c r="I367" s="77">
        <v>2.4300000000000002</v>
      </c>
      <c r="J367" t="s">
        <v>879</v>
      </c>
      <c r="K367" t="s">
        <v>106</v>
      </c>
      <c r="L367" s="78">
        <v>8.9200000000000002E-2</v>
      </c>
      <c r="M367" s="78">
        <v>0.1023</v>
      </c>
      <c r="N367" s="77">
        <v>89405.78</v>
      </c>
      <c r="O367" s="77">
        <v>98.9</v>
      </c>
      <c r="P367" s="77">
        <v>340.33749590058</v>
      </c>
      <c r="Q367" s="78">
        <v>1.7899999999999999E-2</v>
      </c>
      <c r="R367" s="78">
        <v>2.8E-3</v>
      </c>
      <c r="W367" s="91"/>
    </row>
    <row r="368" spans="2:23">
      <c r="B368" t="s">
        <v>2941</v>
      </c>
      <c r="C368" t="s">
        <v>2112</v>
      </c>
      <c r="D368" s="100">
        <v>464740</v>
      </c>
      <c r="E368"/>
      <c r="F368" t="s">
        <v>2973</v>
      </c>
      <c r="G368" s="86">
        <v>42817</v>
      </c>
      <c r="H368" t="s">
        <v>209</v>
      </c>
      <c r="I368" s="77">
        <v>1.59</v>
      </c>
      <c r="J368" t="s">
        <v>879</v>
      </c>
      <c r="K368" t="s">
        <v>106</v>
      </c>
      <c r="L368" s="78">
        <v>5.7799999999999997E-2</v>
      </c>
      <c r="M368" s="78">
        <v>8.6400000000000005E-2</v>
      </c>
      <c r="N368" s="77">
        <v>9497.86</v>
      </c>
      <c r="O368" s="77">
        <v>97.41</v>
      </c>
      <c r="P368" s="77">
        <v>35.610430024674002</v>
      </c>
      <c r="Q368" s="78">
        <v>1.9E-3</v>
      </c>
      <c r="R368" s="78">
        <v>2.9999999999999997E-4</v>
      </c>
      <c r="W368" s="91"/>
    </row>
    <row r="369" spans="2:23">
      <c r="B369" t="s">
        <v>2951</v>
      </c>
      <c r="C369" t="s">
        <v>2112</v>
      </c>
      <c r="D369" s="100">
        <v>491862</v>
      </c>
      <c r="E369"/>
      <c r="F369" t="s">
        <v>2973</v>
      </c>
      <c r="G369" s="86">
        <v>43083</v>
      </c>
      <c r="H369" t="s">
        <v>209</v>
      </c>
      <c r="I369" s="77">
        <v>0.53</v>
      </c>
      <c r="J369" t="s">
        <v>879</v>
      </c>
      <c r="K369" t="s">
        <v>116</v>
      </c>
      <c r="L369" s="78">
        <v>7.0499999999999993E-2</v>
      </c>
      <c r="M369" s="78">
        <v>7.8E-2</v>
      </c>
      <c r="N369" s="77">
        <v>2567.12</v>
      </c>
      <c r="O369" s="77">
        <v>101.57</v>
      </c>
      <c r="P369" s="77">
        <v>7.4454986152120002</v>
      </c>
      <c r="Q369" s="78">
        <v>4.0000000000000002E-4</v>
      </c>
      <c r="R369" s="78">
        <v>1E-4</v>
      </c>
      <c r="W369" s="91"/>
    </row>
    <row r="370" spans="2:23">
      <c r="B370" t="s">
        <v>2951</v>
      </c>
      <c r="C370" t="s">
        <v>2112</v>
      </c>
      <c r="D370" s="100">
        <v>491863</v>
      </c>
      <c r="E370"/>
      <c r="F370" t="s">
        <v>2973</v>
      </c>
      <c r="G370" s="86">
        <v>43083</v>
      </c>
      <c r="H370" t="s">
        <v>209</v>
      </c>
      <c r="I370" s="77">
        <v>5.04</v>
      </c>
      <c r="J370" t="s">
        <v>879</v>
      </c>
      <c r="K370" t="s">
        <v>116</v>
      </c>
      <c r="L370" s="78">
        <v>7.1999999999999995E-2</v>
      </c>
      <c r="M370" s="78">
        <v>7.4700000000000003E-2</v>
      </c>
      <c r="N370" s="77">
        <v>5565.2</v>
      </c>
      <c r="O370" s="77">
        <v>101.98</v>
      </c>
      <c r="P370" s="77">
        <v>16.20607888628</v>
      </c>
      <c r="Q370" s="78">
        <v>8.9999999999999998E-4</v>
      </c>
      <c r="R370" s="78">
        <v>1E-4</v>
      </c>
      <c r="W370" s="91"/>
    </row>
    <row r="371" spans="2:23">
      <c r="B371" t="s">
        <v>2951</v>
      </c>
      <c r="C371" t="s">
        <v>2112</v>
      </c>
      <c r="D371" s="100">
        <v>491864</v>
      </c>
      <c r="E371"/>
      <c r="F371" t="s">
        <v>2973</v>
      </c>
      <c r="G371" s="86">
        <v>43083</v>
      </c>
      <c r="H371" t="s">
        <v>209</v>
      </c>
      <c r="I371" s="77">
        <v>5.22</v>
      </c>
      <c r="J371" t="s">
        <v>879</v>
      </c>
      <c r="K371" t="s">
        <v>116</v>
      </c>
      <c r="L371" s="78">
        <v>4.4999999999999998E-2</v>
      </c>
      <c r="M371" s="78">
        <v>7.51E-2</v>
      </c>
      <c r="N371" s="77">
        <v>22260.799999999999</v>
      </c>
      <c r="O371" s="77">
        <v>87.21</v>
      </c>
      <c r="P371" s="77">
        <v>55.435659528240002</v>
      </c>
      <c r="Q371" s="78">
        <v>2.8999999999999998E-3</v>
      </c>
      <c r="R371" s="78">
        <v>5.0000000000000001E-4</v>
      </c>
      <c r="W371" s="91"/>
    </row>
    <row r="372" spans="2:23">
      <c r="B372" t="s">
        <v>2965</v>
      </c>
      <c r="C372" t="s">
        <v>2112</v>
      </c>
      <c r="D372" s="100">
        <v>9186</v>
      </c>
      <c r="E372"/>
      <c r="F372" t="s">
        <v>2973</v>
      </c>
      <c r="G372" s="86">
        <v>44778</v>
      </c>
      <c r="H372" t="s">
        <v>209</v>
      </c>
      <c r="I372" s="77">
        <v>3.39</v>
      </c>
      <c r="J372" t="s">
        <v>909</v>
      </c>
      <c r="K372" t="s">
        <v>110</v>
      </c>
      <c r="L372" s="78">
        <v>7.1900000000000006E-2</v>
      </c>
      <c r="M372" s="78">
        <v>7.3099999999999998E-2</v>
      </c>
      <c r="N372" s="77">
        <v>37410.6</v>
      </c>
      <c r="O372" s="77">
        <v>104.35</v>
      </c>
      <c r="P372" s="77">
        <v>158.39652716325</v>
      </c>
      <c r="Q372" s="78">
        <v>8.3000000000000001E-3</v>
      </c>
      <c r="R372" s="78">
        <v>1.2999999999999999E-3</v>
      </c>
      <c r="W372" s="91"/>
    </row>
    <row r="373" spans="2:23">
      <c r="B373" t="s">
        <v>2965</v>
      </c>
      <c r="C373" t="s">
        <v>2112</v>
      </c>
      <c r="D373" s="100">
        <v>9187</v>
      </c>
      <c r="E373"/>
      <c r="F373" t="s">
        <v>2973</v>
      </c>
      <c r="G373" s="86">
        <v>44778</v>
      </c>
      <c r="H373" t="s">
        <v>209</v>
      </c>
      <c r="I373" s="77">
        <v>3.3</v>
      </c>
      <c r="J373" t="s">
        <v>909</v>
      </c>
      <c r="K373" t="s">
        <v>106</v>
      </c>
      <c r="L373" s="78">
        <v>8.2699999999999996E-2</v>
      </c>
      <c r="M373" s="78">
        <v>8.9099999999999999E-2</v>
      </c>
      <c r="N373" s="77">
        <v>103016.8</v>
      </c>
      <c r="O373" s="77">
        <v>103.9</v>
      </c>
      <c r="P373" s="77">
        <v>411.97561806480002</v>
      </c>
      <c r="Q373" s="78">
        <v>2.1700000000000001E-2</v>
      </c>
      <c r="R373" s="78">
        <v>3.3999999999999998E-3</v>
      </c>
      <c r="W373" s="91"/>
    </row>
    <row r="374" spans="2:23">
      <c r="B374" t="s">
        <v>2949</v>
      </c>
      <c r="C374" t="s">
        <v>2112</v>
      </c>
      <c r="D374" s="100">
        <v>469140</v>
      </c>
      <c r="E374"/>
      <c r="F374" t="s">
        <v>2973</v>
      </c>
      <c r="G374" s="86">
        <v>45116</v>
      </c>
      <c r="H374" t="s">
        <v>209</v>
      </c>
      <c r="I374" s="77">
        <v>0.73</v>
      </c>
      <c r="J374" t="s">
        <v>879</v>
      </c>
      <c r="K374" t="s">
        <v>106</v>
      </c>
      <c r="L374" s="78">
        <v>8.1600000000000006E-2</v>
      </c>
      <c r="M374" s="78">
        <v>8.3599999999999994E-2</v>
      </c>
      <c r="N374" s="77">
        <v>6758.81</v>
      </c>
      <c r="O374" s="77">
        <v>100.28</v>
      </c>
      <c r="P374" s="77">
        <v>26.087500737132</v>
      </c>
      <c r="Q374" s="78">
        <v>1.4E-3</v>
      </c>
      <c r="R374" s="78">
        <v>2.0000000000000001E-4</v>
      </c>
      <c r="W374" s="91"/>
    </row>
    <row r="375" spans="2:23">
      <c r="B375" t="s">
        <v>2949</v>
      </c>
      <c r="C375" t="s">
        <v>2112</v>
      </c>
      <c r="D375" s="100">
        <v>9657</v>
      </c>
      <c r="E375"/>
      <c r="F375" t="s">
        <v>2973</v>
      </c>
      <c r="G375" s="86">
        <v>45116</v>
      </c>
      <c r="H375" t="s">
        <v>209</v>
      </c>
      <c r="I375" s="77">
        <v>0.55000000000000004</v>
      </c>
      <c r="J375" t="s">
        <v>879</v>
      </c>
      <c r="K375" t="s">
        <v>106</v>
      </c>
      <c r="L375" s="78">
        <v>8.1600000000000006E-2</v>
      </c>
      <c r="M375" s="78">
        <v>8.3599999999999994E-2</v>
      </c>
      <c r="N375" s="77">
        <v>56.22</v>
      </c>
      <c r="O375" s="77">
        <v>99</v>
      </c>
      <c r="P375" s="77">
        <v>0.2142268722</v>
      </c>
      <c r="Q375" s="78">
        <v>0</v>
      </c>
      <c r="R375" s="78">
        <v>0</v>
      </c>
      <c r="W375" s="91"/>
    </row>
    <row r="376" spans="2:23">
      <c r="B376" t="s">
        <v>2960</v>
      </c>
      <c r="C376" t="s">
        <v>2112</v>
      </c>
      <c r="D376" s="100">
        <v>8706</v>
      </c>
      <c r="E376"/>
      <c r="F376" t="s">
        <v>2973</v>
      </c>
      <c r="G376" s="86">
        <v>44498</v>
      </c>
      <c r="H376" t="s">
        <v>209</v>
      </c>
      <c r="I376" s="77">
        <v>3.09</v>
      </c>
      <c r="J376" t="s">
        <v>879</v>
      </c>
      <c r="K376" t="s">
        <v>106</v>
      </c>
      <c r="L376" s="78">
        <v>8.6400000000000005E-2</v>
      </c>
      <c r="M376" s="78">
        <v>8.9200000000000002E-2</v>
      </c>
      <c r="N376" s="77">
        <v>49155.48</v>
      </c>
      <c r="O376" s="77">
        <v>102.59</v>
      </c>
      <c r="P376" s="77">
        <v>194.09970808126801</v>
      </c>
      <c r="Q376" s="78">
        <v>1.0200000000000001E-2</v>
      </c>
      <c r="R376" s="78">
        <v>1.6000000000000001E-3</v>
      </c>
      <c r="W376" s="91"/>
    </row>
    <row r="377" spans="2:23">
      <c r="B377" t="s">
        <v>2953</v>
      </c>
      <c r="C377" t="s">
        <v>2112</v>
      </c>
      <c r="D377" s="100">
        <v>8702</v>
      </c>
      <c r="E377"/>
      <c r="F377" t="s">
        <v>2973</v>
      </c>
      <c r="G377" s="86">
        <v>44497</v>
      </c>
      <c r="H377" t="s">
        <v>209</v>
      </c>
      <c r="I377" s="77">
        <v>0.12</v>
      </c>
      <c r="J377" t="s">
        <v>919</v>
      </c>
      <c r="K377" t="s">
        <v>106</v>
      </c>
      <c r="L377" s="78">
        <v>7.2700000000000001E-2</v>
      </c>
      <c r="M377" s="78">
        <v>7.9299999999999995E-2</v>
      </c>
      <c r="N377" s="77">
        <v>82.97</v>
      </c>
      <c r="O377" s="77">
        <v>100.23</v>
      </c>
      <c r="P377" s="77">
        <v>0.32008603851900003</v>
      </c>
      <c r="Q377" s="78">
        <v>0</v>
      </c>
      <c r="R377" s="78">
        <v>0</v>
      </c>
      <c r="W377" s="91"/>
    </row>
    <row r="378" spans="2:23">
      <c r="B378" t="s">
        <v>2953</v>
      </c>
      <c r="C378" t="s">
        <v>2112</v>
      </c>
      <c r="D378" s="100">
        <v>9118</v>
      </c>
      <c r="E378"/>
      <c r="F378" t="s">
        <v>2973</v>
      </c>
      <c r="G378" s="86">
        <v>44733</v>
      </c>
      <c r="H378" t="s">
        <v>209</v>
      </c>
      <c r="I378" s="77">
        <v>0.12</v>
      </c>
      <c r="J378" t="s">
        <v>919</v>
      </c>
      <c r="K378" t="s">
        <v>106</v>
      </c>
      <c r="L378" s="78">
        <v>7.2700000000000001E-2</v>
      </c>
      <c r="M378" s="78">
        <v>7.9299999999999995E-2</v>
      </c>
      <c r="N378" s="77">
        <v>330.39</v>
      </c>
      <c r="O378" s="77">
        <v>100.23</v>
      </c>
      <c r="P378" s="77">
        <v>1.274595953553</v>
      </c>
      <c r="Q378" s="78">
        <v>1E-4</v>
      </c>
      <c r="R378" s="78">
        <v>0</v>
      </c>
      <c r="W378" s="91"/>
    </row>
    <row r="379" spans="2:23">
      <c r="B379" t="s">
        <v>2953</v>
      </c>
      <c r="C379" t="s">
        <v>2112</v>
      </c>
      <c r="D379" s="100">
        <v>9233</v>
      </c>
      <c r="E379"/>
      <c r="F379" t="s">
        <v>2973</v>
      </c>
      <c r="G379" s="86">
        <v>44819</v>
      </c>
      <c r="H379" t="s">
        <v>209</v>
      </c>
      <c r="I379" s="77">
        <v>0.12</v>
      </c>
      <c r="J379" t="s">
        <v>919</v>
      </c>
      <c r="K379" t="s">
        <v>106</v>
      </c>
      <c r="L379" s="78">
        <v>7.2700000000000001E-2</v>
      </c>
      <c r="M379" s="78">
        <v>7.9299999999999995E-2</v>
      </c>
      <c r="N379" s="77">
        <v>64.849999999999994</v>
      </c>
      <c r="O379" s="77">
        <v>100.62</v>
      </c>
      <c r="P379" s="77">
        <v>0.25115521743000002</v>
      </c>
      <c r="Q379" s="78">
        <v>0</v>
      </c>
      <c r="R379" s="78">
        <v>0</v>
      </c>
      <c r="W379" s="91"/>
    </row>
    <row r="380" spans="2:23">
      <c r="B380" t="s">
        <v>2953</v>
      </c>
      <c r="C380" t="s">
        <v>2112</v>
      </c>
      <c r="D380" s="100">
        <v>9276</v>
      </c>
      <c r="E380"/>
      <c r="F380" t="s">
        <v>2973</v>
      </c>
      <c r="G380" s="86">
        <v>44854</v>
      </c>
      <c r="H380" t="s">
        <v>209</v>
      </c>
      <c r="I380" s="77">
        <v>0.12</v>
      </c>
      <c r="J380" t="s">
        <v>919</v>
      </c>
      <c r="K380" t="s">
        <v>106</v>
      </c>
      <c r="L380" s="78">
        <v>7.2700000000000001E-2</v>
      </c>
      <c r="M380" s="78">
        <v>7.9299999999999995E-2</v>
      </c>
      <c r="N380" s="77">
        <v>15.56</v>
      </c>
      <c r="O380" s="77">
        <v>100.62</v>
      </c>
      <c r="P380" s="77">
        <v>6.0261760727999998E-2</v>
      </c>
      <c r="Q380" s="78">
        <v>0</v>
      </c>
      <c r="R380" s="78">
        <v>0</v>
      </c>
      <c r="W380" s="91"/>
    </row>
    <row r="381" spans="2:23">
      <c r="B381" t="s">
        <v>2953</v>
      </c>
      <c r="C381" t="s">
        <v>2112</v>
      </c>
      <c r="D381" s="100">
        <v>9430</v>
      </c>
      <c r="E381"/>
      <c r="F381" t="s">
        <v>2973</v>
      </c>
      <c r="G381" s="86">
        <v>44950</v>
      </c>
      <c r="H381" t="s">
        <v>209</v>
      </c>
      <c r="I381" s="77">
        <v>0.12</v>
      </c>
      <c r="J381" t="s">
        <v>919</v>
      </c>
      <c r="K381" t="s">
        <v>106</v>
      </c>
      <c r="L381" s="78">
        <v>7.2700000000000001E-2</v>
      </c>
      <c r="M381" s="78">
        <v>7.9299999999999995E-2</v>
      </c>
      <c r="N381" s="77">
        <v>85.03</v>
      </c>
      <c r="O381" s="77">
        <v>100.62</v>
      </c>
      <c r="P381" s="77">
        <v>0.32930960891400002</v>
      </c>
      <c r="Q381" s="78">
        <v>0</v>
      </c>
      <c r="R381" s="78">
        <v>0</v>
      </c>
      <c r="W381" s="91"/>
    </row>
    <row r="382" spans="2:23">
      <c r="B382" t="s">
        <v>2953</v>
      </c>
      <c r="C382" t="s">
        <v>2112</v>
      </c>
      <c r="D382" s="100">
        <v>9539</v>
      </c>
      <c r="E382"/>
      <c r="F382" t="s">
        <v>2973</v>
      </c>
      <c r="G382" s="86">
        <v>45029</v>
      </c>
      <c r="H382" t="s">
        <v>209</v>
      </c>
      <c r="I382" s="77">
        <v>0.12</v>
      </c>
      <c r="J382" t="s">
        <v>919</v>
      </c>
      <c r="K382" t="s">
        <v>106</v>
      </c>
      <c r="L382" s="78">
        <v>7.2700000000000001E-2</v>
      </c>
      <c r="M382" s="78">
        <v>7.9299999999999995E-2</v>
      </c>
      <c r="N382" s="77">
        <v>28.34</v>
      </c>
      <c r="O382" s="77">
        <v>100.62</v>
      </c>
      <c r="P382" s="77">
        <v>0.10975696009200001</v>
      </c>
      <c r="Q382" s="78">
        <v>0</v>
      </c>
      <c r="R382" s="78">
        <v>0</v>
      </c>
      <c r="W382" s="91"/>
    </row>
    <row r="383" spans="2:23">
      <c r="B383" t="s">
        <v>2953</v>
      </c>
      <c r="C383" t="s">
        <v>2112</v>
      </c>
      <c r="D383" s="100">
        <v>8119</v>
      </c>
      <c r="E383"/>
      <c r="F383" t="s">
        <v>2973</v>
      </c>
      <c r="G383" s="86">
        <v>44169</v>
      </c>
      <c r="H383" t="s">
        <v>209</v>
      </c>
      <c r="I383" s="77">
        <v>0.12</v>
      </c>
      <c r="J383" t="s">
        <v>919</v>
      </c>
      <c r="K383" t="s">
        <v>106</v>
      </c>
      <c r="L383" s="78">
        <v>7.2700000000000001E-2</v>
      </c>
      <c r="M383" s="78">
        <v>7.9299999999999995E-2</v>
      </c>
      <c r="N383" s="77">
        <v>263.89999999999998</v>
      </c>
      <c r="O383" s="77">
        <v>100.9</v>
      </c>
      <c r="P383" s="77">
        <v>1.0248928599</v>
      </c>
      <c r="Q383" s="78">
        <v>1E-4</v>
      </c>
      <c r="R383" s="78">
        <v>0</v>
      </c>
      <c r="W383" s="91"/>
    </row>
    <row r="384" spans="2:23">
      <c r="B384" t="s">
        <v>2953</v>
      </c>
      <c r="C384" t="s">
        <v>2112</v>
      </c>
      <c r="D384" s="100">
        <v>8418</v>
      </c>
      <c r="E384"/>
      <c r="F384" t="s">
        <v>2973</v>
      </c>
      <c r="G384" s="86">
        <v>44326</v>
      </c>
      <c r="H384" t="s">
        <v>209</v>
      </c>
      <c r="I384" s="77">
        <v>0.12</v>
      </c>
      <c r="J384" t="s">
        <v>919</v>
      </c>
      <c r="K384" t="s">
        <v>106</v>
      </c>
      <c r="L384" s="78">
        <v>7.2700000000000001E-2</v>
      </c>
      <c r="M384" s="78">
        <v>7.9299999999999995E-2</v>
      </c>
      <c r="N384" s="77">
        <v>55.84</v>
      </c>
      <c r="O384" s="77">
        <v>100.62</v>
      </c>
      <c r="P384" s="77">
        <v>0.216260714592</v>
      </c>
      <c r="Q384" s="78">
        <v>0</v>
      </c>
      <c r="R384" s="78">
        <v>0</v>
      </c>
      <c r="W384" s="91"/>
    </row>
    <row r="385" spans="2:23">
      <c r="B385" t="s">
        <v>2953</v>
      </c>
      <c r="C385" t="s">
        <v>2112</v>
      </c>
      <c r="D385" s="100">
        <v>8060</v>
      </c>
      <c r="E385"/>
      <c r="F385" t="s">
        <v>2973</v>
      </c>
      <c r="G385" s="86">
        <v>44150</v>
      </c>
      <c r="H385" t="s">
        <v>209</v>
      </c>
      <c r="I385" s="77">
        <v>0.12</v>
      </c>
      <c r="J385" t="s">
        <v>919</v>
      </c>
      <c r="K385" t="s">
        <v>106</v>
      </c>
      <c r="L385" s="78">
        <v>7.2700000000000001E-2</v>
      </c>
      <c r="M385" s="78">
        <v>7.9299999999999995E-2</v>
      </c>
      <c r="N385" s="77">
        <v>111309.23</v>
      </c>
      <c r="O385" s="77">
        <v>100.23</v>
      </c>
      <c r="P385" s="77">
        <v>429.414613490421</v>
      </c>
      <c r="Q385" s="78">
        <v>2.2599999999999999E-2</v>
      </c>
      <c r="R385" s="78">
        <v>3.5999999999999999E-3</v>
      </c>
      <c r="W385" s="91"/>
    </row>
    <row r="386" spans="2:23">
      <c r="B386" t="s">
        <v>2957</v>
      </c>
      <c r="C386" t="s">
        <v>2112</v>
      </c>
      <c r="D386" s="100">
        <v>8718</v>
      </c>
      <c r="E386"/>
      <c r="F386" t="s">
        <v>2973</v>
      </c>
      <c r="G386" s="86">
        <v>44508</v>
      </c>
      <c r="H386" t="s">
        <v>209</v>
      </c>
      <c r="I386" s="77">
        <v>3.02</v>
      </c>
      <c r="J386" t="s">
        <v>879</v>
      </c>
      <c r="K386" t="s">
        <v>106</v>
      </c>
      <c r="L386" s="78">
        <v>8.7900000000000006E-2</v>
      </c>
      <c r="M386" s="78">
        <v>9.0200000000000002E-2</v>
      </c>
      <c r="N386" s="77">
        <v>92331.76</v>
      </c>
      <c r="O386" s="77">
        <v>100.57</v>
      </c>
      <c r="P386" s="77">
        <v>357.41063842216801</v>
      </c>
      <c r="Q386" s="78">
        <v>1.8800000000000001E-2</v>
      </c>
      <c r="R386" s="78">
        <v>3.0000000000000001E-3</v>
      </c>
      <c r="W386" s="91"/>
    </row>
    <row r="387" spans="2:23">
      <c r="B387" t="s">
        <v>2952</v>
      </c>
      <c r="C387" t="s">
        <v>2112</v>
      </c>
      <c r="D387" s="100">
        <v>8806</v>
      </c>
      <c r="E387"/>
      <c r="F387" t="s">
        <v>2973</v>
      </c>
      <c r="G387" s="86">
        <v>44137</v>
      </c>
      <c r="H387" t="s">
        <v>209</v>
      </c>
      <c r="I387" s="77">
        <v>0.94</v>
      </c>
      <c r="J387" t="s">
        <v>919</v>
      </c>
      <c r="K387" t="s">
        <v>106</v>
      </c>
      <c r="L387" s="78">
        <v>7.4399999999999994E-2</v>
      </c>
      <c r="M387" s="78">
        <v>8.8300000000000003E-2</v>
      </c>
      <c r="N387" s="77">
        <v>127757.55</v>
      </c>
      <c r="O387" s="77">
        <v>99.67</v>
      </c>
      <c r="P387" s="77">
        <v>490.11607187716498</v>
      </c>
      <c r="Q387" s="78">
        <v>2.58E-2</v>
      </c>
      <c r="R387" s="78">
        <v>4.1000000000000003E-3</v>
      </c>
      <c r="W387" s="91"/>
    </row>
    <row r="388" spans="2:23">
      <c r="B388" t="s">
        <v>2952</v>
      </c>
      <c r="C388" t="s">
        <v>2112</v>
      </c>
      <c r="D388" s="100">
        <v>9044</v>
      </c>
      <c r="E388"/>
      <c r="F388" t="s">
        <v>2973</v>
      </c>
      <c r="G388" s="86">
        <v>44679</v>
      </c>
      <c r="H388" t="s">
        <v>209</v>
      </c>
      <c r="I388" s="77">
        <v>0.94</v>
      </c>
      <c r="J388" t="s">
        <v>919</v>
      </c>
      <c r="K388" t="s">
        <v>106</v>
      </c>
      <c r="L388" s="78">
        <v>7.4499999999999997E-2</v>
      </c>
      <c r="M388" s="78">
        <v>8.8300000000000003E-2</v>
      </c>
      <c r="N388" s="77">
        <v>1100.1500000000001</v>
      </c>
      <c r="O388" s="77">
        <v>99.67</v>
      </c>
      <c r="P388" s="77">
        <v>4.2205035747449999</v>
      </c>
      <c r="Q388" s="78">
        <v>2.0000000000000001E-4</v>
      </c>
      <c r="R388" s="78">
        <v>0</v>
      </c>
      <c r="W388" s="91"/>
    </row>
    <row r="389" spans="2:23">
      <c r="B389" t="s">
        <v>2952</v>
      </c>
      <c r="C389" t="s">
        <v>2112</v>
      </c>
      <c r="D389" s="100">
        <v>9224</v>
      </c>
      <c r="E389"/>
      <c r="F389" t="s">
        <v>2973</v>
      </c>
      <c r="G389" s="86">
        <v>44810</v>
      </c>
      <c r="H389" t="s">
        <v>209</v>
      </c>
      <c r="I389" s="77">
        <v>0.94</v>
      </c>
      <c r="J389" t="s">
        <v>919</v>
      </c>
      <c r="K389" t="s">
        <v>106</v>
      </c>
      <c r="L389" s="78">
        <v>7.4499999999999997E-2</v>
      </c>
      <c r="M389" s="78">
        <v>8.8300000000000003E-2</v>
      </c>
      <c r="N389" s="77">
        <v>1990.81</v>
      </c>
      <c r="O389" s="77">
        <v>99.67</v>
      </c>
      <c r="P389" s="77">
        <v>7.6373410186230002</v>
      </c>
      <c r="Q389" s="78">
        <v>4.0000000000000002E-4</v>
      </c>
      <c r="R389" s="78">
        <v>1E-4</v>
      </c>
      <c r="W389" s="91"/>
    </row>
    <row r="390" spans="2:23">
      <c r="B390" t="s">
        <v>2950</v>
      </c>
      <c r="C390" t="s">
        <v>2112</v>
      </c>
      <c r="D390" s="100">
        <v>475042</v>
      </c>
      <c r="E390"/>
      <c r="F390" t="s">
        <v>2973</v>
      </c>
      <c r="G390" s="86">
        <v>42921</v>
      </c>
      <c r="H390" t="s">
        <v>209</v>
      </c>
      <c r="I390" s="77">
        <v>5.39</v>
      </c>
      <c r="J390" t="s">
        <v>879</v>
      </c>
      <c r="K390" t="s">
        <v>106</v>
      </c>
      <c r="L390" s="78">
        <v>7.8899999999999998E-2</v>
      </c>
      <c r="M390" s="78">
        <v>7.9799999999999996E-2</v>
      </c>
      <c r="N390" s="77">
        <v>14262.83</v>
      </c>
      <c r="O390" s="77">
        <v>14.65695599999999</v>
      </c>
      <c r="P390" s="77">
        <v>8.0463218654835202</v>
      </c>
      <c r="Q390" s="78">
        <v>4.0000000000000002E-4</v>
      </c>
      <c r="R390" s="78">
        <v>1E-4</v>
      </c>
      <c r="W390" s="91"/>
    </row>
    <row r="391" spans="2:23">
      <c r="B391" t="s">
        <v>2950</v>
      </c>
      <c r="C391" t="s">
        <v>2112</v>
      </c>
      <c r="D391" s="100">
        <v>524763</v>
      </c>
      <c r="E391"/>
      <c r="F391" t="s">
        <v>2973</v>
      </c>
      <c r="G391" s="86">
        <v>43342</v>
      </c>
      <c r="H391" t="s">
        <v>209</v>
      </c>
      <c r="I391" s="77">
        <v>1.05</v>
      </c>
      <c r="J391" t="s">
        <v>879</v>
      </c>
      <c r="K391" t="s">
        <v>106</v>
      </c>
      <c r="L391" s="78">
        <v>7.8899999999999998E-2</v>
      </c>
      <c r="M391" s="78">
        <v>7.1199999999999999E-2</v>
      </c>
      <c r="N391" s="77">
        <v>2707.12</v>
      </c>
      <c r="O391" s="77">
        <v>14.558923999999989</v>
      </c>
      <c r="P391" s="77">
        <v>1.5169969145034901</v>
      </c>
      <c r="Q391" s="78">
        <v>1E-4</v>
      </c>
      <c r="R391" s="78">
        <v>0</v>
      </c>
      <c r="W391" s="91"/>
    </row>
    <row r="392" spans="2:23">
      <c r="B392" t="s">
        <v>2962</v>
      </c>
      <c r="C392" t="s">
        <v>2112</v>
      </c>
      <c r="D392" s="100">
        <v>9405</v>
      </c>
      <c r="E392"/>
      <c r="F392" t="s">
        <v>2973</v>
      </c>
      <c r="G392" s="86">
        <v>43866</v>
      </c>
      <c r="H392" t="s">
        <v>209</v>
      </c>
      <c r="I392" s="77">
        <v>1.06</v>
      </c>
      <c r="J392" t="s">
        <v>919</v>
      </c>
      <c r="K392" t="s">
        <v>106</v>
      </c>
      <c r="L392" s="78">
        <v>7.6899999999999996E-2</v>
      </c>
      <c r="M392" s="78">
        <v>9.5899999999999999E-2</v>
      </c>
      <c r="N392" s="77">
        <v>108828.58</v>
      </c>
      <c r="O392" s="77">
        <v>98.93</v>
      </c>
      <c r="P392" s="77">
        <v>414.39917553270601</v>
      </c>
      <c r="Q392" s="78">
        <v>2.18E-2</v>
      </c>
      <c r="R392" s="78">
        <v>3.3999999999999998E-3</v>
      </c>
      <c r="W392" s="91"/>
    </row>
    <row r="393" spans="2:23">
      <c r="B393" t="s">
        <v>2962</v>
      </c>
      <c r="C393" t="s">
        <v>2112</v>
      </c>
      <c r="D393" s="100">
        <v>9439</v>
      </c>
      <c r="E393"/>
      <c r="F393" t="s">
        <v>2973</v>
      </c>
      <c r="G393" s="86">
        <v>44953</v>
      </c>
      <c r="H393" t="s">
        <v>209</v>
      </c>
      <c r="I393" s="77">
        <v>1.06</v>
      </c>
      <c r="J393" t="s">
        <v>919</v>
      </c>
      <c r="K393" t="s">
        <v>106</v>
      </c>
      <c r="L393" s="78">
        <v>7.6899999999999996E-2</v>
      </c>
      <c r="M393" s="78">
        <v>9.5899999999999999E-2</v>
      </c>
      <c r="N393" s="77">
        <v>312.55</v>
      </c>
      <c r="O393" s="77">
        <v>99.77</v>
      </c>
      <c r="P393" s="77">
        <v>1.200238038615</v>
      </c>
      <c r="Q393" s="78">
        <v>1E-4</v>
      </c>
      <c r="R393" s="78">
        <v>0</v>
      </c>
      <c r="W393" s="91"/>
    </row>
    <row r="394" spans="2:23">
      <c r="B394" t="s">
        <v>2962</v>
      </c>
      <c r="C394" t="s">
        <v>2112</v>
      </c>
      <c r="D394" s="100">
        <v>9447</v>
      </c>
      <c r="E394"/>
      <c r="F394" t="s">
        <v>2973</v>
      </c>
      <c r="G394" s="86">
        <v>44959</v>
      </c>
      <c r="H394" t="s">
        <v>209</v>
      </c>
      <c r="I394" s="77">
        <v>1.06</v>
      </c>
      <c r="J394" t="s">
        <v>919</v>
      </c>
      <c r="K394" t="s">
        <v>106</v>
      </c>
      <c r="L394" s="78">
        <v>7.6899999999999996E-2</v>
      </c>
      <c r="M394" s="78">
        <v>9.5899999999999999E-2</v>
      </c>
      <c r="N394" s="77">
        <v>175.69</v>
      </c>
      <c r="O394" s="77">
        <v>99.77</v>
      </c>
      <c r="P394" s="77">
        <v>0.67467547913699999</v>
      </c>
      <c r="Q394" s="78">
        <v>0</v>
      </c>
      <c r="R394" s="78">
        <v>0</v>
      </c>
      <c r="W394" s="91"/>
    </row>
    <row r="395" spans="2:23">
      <c r="B395" t="s">
        <v>2962</v>
      </c>
      <c r="C395" t="s">
        <v>2112</v>
      </c>
      <c r="D395" s="100">
        <v>9467</v>
      </c>
      <c r="E395"/>
      <c r="F395" t="s">
        <v>2973</v>
      </c>
      <c r="G395" s="86">
        <v>44966</v>
      </c>
      <c r="H395" t="s">
        <v>209</v>
      </c>
      <c r="I395" s="77">
        <v>1.06</v>
      </c>
      <c r="J395" t="s">
        <v>919</v>
      </c>
      <c r="K395" t="s">
        <v>106</v>
      </c>
      <c r="L395" s="78">
        <v>7.6899999999999996E-2</v>
      </c>
      <c r="M395" s="78">
        <v>9.6699999999999994E-2</v>
      </c>
      <c r="N395" s="77">
        <v>263.25</v>
      </c>
      <c r="O395" s="77">
        <v>99.7</v>
      </c>
      <c r="P395" s="77">
        <v>1.0102095022499999</v>
      </c>
      <c r="Q395" s="78">
        <v>1E-4</v>
      </c>
      <c r="R395" s="78">
        <v>0</v>
      </c>
      <c r="W395" s="91"/>
    </row>
    <row r="396" spans="2:23">
      <c r="B396" t="s">
        <v>2962</v>
      </c>
      <c r="C396" t="s">
        <v>2112</v>
      </c>
      <c r="D396" s="100">
        <v>9491</v>
      </c>
      <c r="E396"/>
      <c r="F396" t="s">
        <v>2973</v>
      </c>
      <c r="G396" s="86">
        <v>44986</v>
      </c>
      <c r="H396" t="s">
        <v>209</v>
      </c>
      <c r="I396" s="77">
        <v>1.06</v>
      </c>
      <c r="J396" t="s">
        <v>919</v>
      </c>
      <c r="K396" t="s">
        <v>106</v>
      </c>
      <c r="L396" s="78">
        <v>7.6899999999999996E-2</v>
      </c>
      <c r="M396" s="78">
        <v>9.6699999999999994E-2</v>
      </c>
      <c r="N396" s="77">
        <v>1024.05</v>
      </c>
      <c r="O396" s="77">
        <v>98.86</v>
      </c>
      <c r="P396" s="77">
        <v>3.8966345696700002</v>
      </c>
      <c r="Q396" s="78">
        <v>2.0000000000000001E-4</v>
      </c>
      <c r="R396" s="78">
        <v>0</v>
      </c>
      <c r="W396" s="91"/>
    </row>
    <row r="397" spans="2:23">
      <c r="B397" t="s">
        <v>2962</v>
      </c>
      <c r="C397" t="s">
        <v>2112</v>
      </c>
      <c r="D397" s="100">
        <v>9510</v>
      </c>
      <c r="E397"/>
      <c r="F397" t="s">
        <v>2973</v>
      </c>
      <c r="G397" s="86">
        <v>44994</v>
      </c>
      <c r="H397" t="s">
        <v>209</v>
      </c>
      <c r="I397" s="77">
        <v>1.06</v>
      </c>
      <c r="J397" t="s">
        <v>919</v>
      </c>
      <c r="K397" t="s">
        <v>106</v>
      </c>
      <c r="L397" s="78">
        <v>7.6899999999999996E-2</v>
      </c>
      <c r="M397" s="78">
        <v>9.6600000000000005E-2</v>
      </c>
      <c r="N397" s="77">
        <v>199.88</v>
      </c>
      <c r="O397" s="77">
        <v>99.7</v>
      </c>
      <c r="P397" s="77">
        <v>0.76703010563999996</v>
      </c>
      <c r="Q397" s="78">
        <v>0</v>
      </c>
      <c r="R397" s="78">
        <v>0</v>
      </c>
      <c r="W397" s="91"/>
    </row>
    <row r="398" spans="2:23">
      <c r="B398" t="s">
        <v>2962</v>
      </c>
      <c r="C398" t="s">
        <v>2112</v>
      </c>
      <c r="D398" s="100">
        <v>9560</v>
      </c>
      <c r="E398"/>
      <c r="F398" t="s">
        <v>2973</v>
      </c>
      <c r="G398" s="86">
        <v>45058</v>
      </c>
      <c r="H398" t="s">
        <v>209</v>
      </c>
      <c r="I398" s="77">
        <v>1.06</v>
      </c>
      <c r="J398" t="s">
        <v>919</v>
      </c>
      <c r="K398" t="s">
        <v>106</v>
      </c>
      <c r="L398" s="78">
        <v>7.6899999999999996E-2</v>
      </c>
      <c r="M398" s="78">
        <v>9.6699999999999994E-2</v>
      </c>
      <c r="N398" s="77">
        <v>1080.69</v>
      </c>
      <c r="O398" s="77">
        <v>98.86</v>
      </c>
      <c r="P398" s="77">
        <v>4.1121566457660004</v>
      </c>
      <c r="Q398" s="78">
        <v>2.0000000000000001E-4</v>
      </c>
      <c r="R398" s="78">
        <v>0</v>
      </c>
      <c r="W398" s="91"/>
    </row>
    <row r="399" spans="2:23">
      <c r="B399" t="s">
        <v>2959</v>
      </c>
      <c r="C399" t="s">
        <v>2112</v>
      </c>
      <c r="D399" s="100">
        <v>9606</v>
      </c>
      <c r="E399"/>
      <c r="F399" t="s">
        <v>2973</v>
      </c>
      <c r="G399" s="86">
        <v>44136</v>
      </c>
      <c r="H399" t="s">
        <v>209</v>
      </c>
      <c r="I399" s="77">
        <v>0.09</v>
      </c>
      <c r="J399" t="s">
        <v>919</v>
      </c>
      <c r="K399" t="s">
        <v>106</v>
      </c>
      <c r="L399" s="78">
        <v>7.0099999999999996E-2</v>
      </c>
      <c r="M399" s="78">
        <v>9.9000000000000008E-3</v>
      </c>
      <c r="N399" s="77">
        <v>74268.88</v>
      </c>
      <c r="O399" s="77">
        <v>86.502416000000025</v>
      </c>
      <c r="P399" s="77">
        <v>247.27660143860601</v>
      </c>
      <c r="Q399" s="78">
        <v>1.2999999999999999E-2</v>
      </c>
      <c r="R399" s="78">
        <v>2.0999999999999999E-3</v>
      </c>
      <c r="W399" s="91"/>
    </row>
    <row r="400" spans="2:23">
      <c r="B400" t="s">
        <v>2954</v>
      </c>
      <c r="C400" t="s">
        <v>2112</v>
      </c>
      <c r="D400" s="100">
        <v>6588</v>
      </c>
      <c r="E400"/>
      <c r="F400" t="s">
        <v>2973</v>
      </c>
      <c r="G400" s="86">
        <v>43397</v>
      </c>
      <c r="H400" t="s">
        <v>209</v>
      </c>
      <c r="I400" s="77">
        <v>0.76</v>
      </c>
      <c r="J400" t="s">
        <v>919</v>
      </c>
      <c r="K400" t="s">
        <v>106</v>
      </c>
      <c r="L400" s="78">
        <v>7.6899999999999996E-2</v>
      </c>
      <c r="M400" s="78">
        <v>8.8300000000000003E-2</v>
      </c>
      <c r="N400" s="77">
        <v>67486.67</v>
      </c>
      <c r="O400" s="77">
        <v>99.88</v>
      </c>
      <c r="P400" s="77">
        <v>259.444485398604</v>
      </c>
      <c r="Q400" s="78">
        <v>1.37E-2</v>
      </c>
      <c r="R400" s="78">
        <v>2.2000000000000001E-3</v>
      </c>
      <c r="W400" s="91"/>
    </row>
    <row r="401" spans="2:23">
      <c r="B401" t="s">
        <v>2956</v>
      </c>
      <c r="C401" t="s">
        <v>2112</v>
      </c>
      <c r="D401" s="100">
        <v>9299</v>
      </c>
      <c r="E401"/>
      <c r="F401" t="s">
        <v>2973</v>
      </c>
      <c r="G401" s="86">
        <v>44144</v>
      </c>
      <c r="H401" t="s">
        <v>209</v>
      </c>
      <c r="I401" s="77">
        <v>0.25</v>
      </c>
      <c r="J401" t="s">
        <v>919</v>
      </c>
      <c r="K401" t="s">
        <v>106</v>
      </c>
      <c r="L401" s="78">
        <v>7.8799999999999995E-2</v>
      </c>
      <c r="M401" s="78">
        <v>1E-4</v>
      </c>
      <c r="N401" s="77">
        <v>84024.18</v>
      </c>
      <c r="O401" s="77">
        <v>76.69012099999992</v>
      </c>
      <c r="P401" s="77">
        <v>248.022806203031</v>
      </c>
      <c r="Q401" s="78">
        <v>1.3100000000000001E-2</v>
      </c>
      <c r="R401" s="78">
        <v>2.0999999999999999E-3</v>
      </c>
      <c r="W401" s="91"/>
    </row>
    <row r="402" spans="2:23">
      <c r="B402" t="s">
        <v>2938</v>
      </c>
      <c r="C402" t="s">
        <v>2112</v>
      </c>
      <c r="D402" s="100">
        <v>8977</v>
      </c>
      <c r="E402"/>
      <c r="F402" t="s">
        <v>2973</v>
      </c>
      <c r="G402" s="86">
        <v>44553</v>
      </c>
      <c r="H402" t="s">
        <v>209</v>
      </c>
      <c r="I402" s="77">
        <v>2.34</v>
      </c>
      <c r="J402" t="s">
        <v>998</v>
      </c>
      <c r="K402" t="s">
        <v>110</v>
      </c>
      <c r="L402" s="78">
        <v>6.1100000000000002E-2</v>
      </c>
      <c r="M402" s="78">
        <v>7.0400000000000004E-2</v>
      </c>
      <c r="N402" s="77">
        <v>530.02</v>
      </c>
      <c r="O402" s="77">
        <v>101.7</v>
      </c>
      <c r="P402" s="77">
        <v>2.1871156045500002</v>
      </c>
      <c r="Q402" s="78">
        <v>1E-4</v>
      </c>
      <c r="R402" s="78">
        <v>0</v>
      </c>
      <c r="W402" s="91"/>
    </row>
    <row r="403" spans="2:23">
      <c r="B403" t="s">
        <v>2938</v>
      </c>
      <c r="C403" t="s">
        <v>2112</v>
      </c>
      <c r="D403" s="100">
        <v>8978</v>
      </c>
      <c r="E403"/>
      <c r="F403" t="s">
        <v>2973</v>
      </c>
      <c r="G403" s="86">
        <v>44553</v>
      </c>
      <c r="H403" t="s">
        <v>209</v>
      </c>
      <c r="I403" s="77">
        <v>2.34</v>
      </c>
      <c r="J403" t="s">
        <v>998</v>
      </c>
      <c r="K403" t="s">
        <v>110</v>
      </c>
      <c r="L403" s="78">
        <v>6.1100000000000002E-2</v>
      </c>
      <c r="M403" s="78">
        <v>7.1400000000000005E-2</v>
      </c>
      <c r="N403" s="77">
        <v>681.46</v>
      </c>
      <c r="O403" s="77">
        <v>101.93</v>
      </c>
      <c r="P403" s="77">
        <v>2.8183889122350001</v>
      </c>
      <c r="Q403" s="78">
        <v>1E-4</v>
      </c>
      <c r="R403" s="78">
        <v>0</v>
      </c>
      <c r="W403" s="91"/>
    </row>
    <row r="404" spans="2:23">
      <c r="B404" t="s">
        <v>2938</v>
      </c>
      <c r="C404" t="s">
        <v>2112</v>
      </c>
      <c r="D404" s="100">
        <v>8979</v>
      </c>
      <c r="E404"/>
      <c r="F404" t="s">
        <v>2973</v>
      </c>
      <c r="G404" s="86">
        <v>44553</v>
      </c>
      <c r="H404" t="s">
        <v>209</v>
      </c>
      <c r="I404" s="77">
        <v>2.34</v>
      </c>
      <c r="J404" t="s">
        <v>998</v>
      </c>
      <c r="K404" t="s">
        <v>110</v>
      </c>
      <c r="L404" s="78">
        <v>6.1100000000000002E-2</v>
      </c>
      <c r="M404" s="78">
        <v>7.0300000000000001E-2</v>
      </c>
      <c r="N404" s="77">
        <v>3180.14</v>
      </c>
      <c r="O404" s="77">
        <v>102.17</v>
      </c>
      <c r="P404" s="77">
        <v>13.183422221684999</v>
      </c>
      <c r="Q404" s="78">
        <v>6.9999999999999999E-4</v>
      </c>
      <c r="R404" s="78">
        <v>1E-4</v>
      </c>
      <c r="W404" s="91"/>
    </row>
    <row r="405" spans="2:23">
      <c r="B405" t="s">
        <v>2938</v>
      </c>
      <c r="C405" t="s">
        <v>2112</v>
      </c>
      <c r="D405" s="100">
        <v>9313</v>
      </c>
      <c r="E405"/>
      <c r="F405" t="s">
        <v>2973</v>
      </c>
      <c r="G405" s="86">
        <v>44886</v>
      </c>
      <c r="H405" t="s">
        <v>209</v>
      </c>
      <c r="I405" s="77">
        <v>2.34</v>
      </c>
      <c r="J405" t="s">
        <v>998</v>
      </c>
      <c r="K405" t="s">
        <v>110</v>
      </c>
      <c r="L405" s="78">
        <v>6.1100000000000002E-2</v>
      </c>
      <c r="M405" s="78">
        <v>7.0199999999999999E-2</v>
      </c>
      <c r="N405" s="77">
        <v>776.11</v>
      </c>
      <c r="O405" s="77">
        <v>102.2</v>
      </c>
      <c r="P405" s="77">
        <v>3.2183457841499998</v>
      </c>
      <c r="Q405" s="78">
        <v>2.0000000000000001E-4</v>
      </c>
      <c r="R405" s="78">
        <v>0</v>
      </c>
      <c r="W405" s="91"/>
    </row>
    <row r="406" spans="2:23">
      <c r="B406" t="s">
        <v>2938</v>
      </c>
      <c r="C406" t="s">
        <v>2112</v>
      </c>
      <c r="D406" s="100">
        <v>9496</v>
      </c>
      <c r="E406"/>
      <c r="F406" t="s">
        <v>2973</v>
      </c>
      <c r="G406" s="86">
        <v>44985</v>
      </c>
      <c r="H406" t="s">
        <v>209</v>
      </c>
      <c r="I406" s="77">
        <v>2.34</v>
      </c>
      <c r="J406" t="s">
        <v>998</v>
      </c>
      <c r="K406" t="s">
        <v>110</v>
      </c>
      <c r="L406" s="78">
        <v>6.1100000000000002E-2</v>
      </c>
      <c r="M406" s="78">
        <v>7.0199999999999999E-2</v>
      </c>
      <c r="N406" s="77">
        <v>1211.48</v>
      </c>
      <c r="O406" s="77">
        <v>102.2</v>
      </c>
      <c r="P406" s="77">
        <v>5.0237228621999996</v>
      </c>
      <c r="Q406" s="78">
        <v>2.9999999999999997E-4</v>
      </c>
      <c r="R406" s="78">
        <v>0</v>
      </c>
      <c r="W406" s="91"/>
    </row>
    <row r="407" spans="2:23">
      <c r="B407" t="s">
        <v>2938</v>
      </c>
      <c r="C407" t="s">
        <v>2112</v>
      </c>
      <c r="D407" s="100">
        <v>9547</v>
      </c>
      <c r="E407"/>
      <c r="F407" t="s">
        <v>2973</v>
      </c>
      <c r="G407" s="86">
        <v>45036</v>
      </c>
      <c r="H407" t="s">
        <v>209</v>
      </c>
      <c r="I407" s="77">
        <v>2.34</v>
      </c>
      <c r="J407" t="s">
        <v>998</v>
      </c>
      <c r="K407" t="s">
        <v>110</v>
      </c>
      <c r="L407" s="78">
        <v>6.1100000000000002E-2</v>
      </c>
      <c r="M407" s="78">
        <v>7.0099999999999996E-2</v>
      </c>
      <c r="N407" s="77">
        <v>283.94</v>
      </c>
      <c r="O407" s="77">
        <v>101.75</v>
      </c>
      <c r="P407" s="77">
        <v>1.172248064625</v>
      </c>
      <c r="Q407" s="78">
        <v>1E-4</v>
      </c>
      <c r="R407" s="78">
        <v>0</v>
      </c>
      <c r="W407" s="91"/>
    </row>
    <row r="408" spans="2:23">
      <c r="B408" t="s">
        <v>2938</v>
      </c>
      <c r="C408" t="s">
        <v>2112</v>
      </c>
      <c r="D408" s="100">
        <v>9718</v>
      </c>
      <c r="E408"/>
      <c r="F408" t="s">
        <v>2973</v>
      </c>
      <c r="G408" s="86">
        <v>45163</v>
      </c>
      <c r="H408" t="s">
        <v>209</v>
      </c>
      <c r="I408" s="77">
        <v>2.39</v>
      </c>
      <c r="J408" t="s">
        <v>998</v>
      </c>
      <c r="K408" t="s">
        <v>110</v>
      </c>
      <c r="L408" s="78">
        <v>6.4299999999999996E-2</v>
      </c>
      <c r="M408" s="78">
        <v>7.2499999999999995E-2</v>
      </c>
      <c r="N408" s="77">
        <v>2621.34</v>
      </c>
      <c r="O408" s="77">
        <v>99.6</v>
      </c>
      <c r="P408" s="77">
        <v>10.593542701800001</v>
      </c>
      <c r="Q408" s="78">
        <v>5.9999999999999995E-4</v>
      </c>
      <c r="R408" s="78">
        <v>1E-4</v>
      </c>
      <c r="W408" s="91"/>
    </row>
    <row r="409" spans="2:23">
      <c r="B409" t="s">
        <v>2964</v>
      </c>
      <c r="C409" t="s">
        <v>2112</v>
      </c>
      <c r="D409" s="100">
        <v>7382</v>
      </c>
      <c r="E409"/>
      <c r="F409" t="s">
        <v>2973</v>
      </c>
      <c r="G409" s="86">
        <v>43860</v>
      </c>
      <c r="H409" t="s">
        <v>209</v>
      </c>
      <c r="I409" s="77">
        <v>2.58</v>
      </c>
      <c r="J409" t="s">
        <v>879</v>
      </c>
      <c r="K409" t="s">
        <v>106</v>
      </c>
      <c r="L409" s="78">
        <v>8.1699999999999995E-2</v>
      </c>
      <c r="M409" s="78">
        <v>8.3599999999999994E-2</v>
      </c>
      <c r="N409" s="77">
        <v>57792.02</v>
      </c>
      <c r="O409" s="77">
        <v>102.76</v>
      </c>
      <c r="P409" s="77">
        <v>228.58086996544799</v>
      </c>
      <c r="Q409" s="78">
        <v>1.2E-2</v>
      </c>
      <c r="R409" s="78">
        <v>1.9E-3</v>
      </c>
      <c r="W409" s="91"/>
    </row>
    <row r="410" spans="2:23">
      <c r="B410" t="s">
        <v>2961</v>
      </c>
      <c r="C410" t="s">
        <v>2112</v>
      </c>
      <c r="D410" s="100">
        <v>9158</v>
      </c>
      <c r="E410"/>
      <c r="F410" t="s">
        <v>2973</v>
      </c>
      <c r="G410" s="86">
        <v>44179</v>
      </c>
      <c r="H410" t="s">
        <v>209</v>
      </c>
      <c r="I410" s="77">
        <v>2.4700000000000002</v>
      </c>
      <c r="J410" t="s">
        <v>879</v>
      </c>
      <c r="K410" t="s">
        <v>106</v>
      </c>
      <c r="L410" s="78">
        <v>8.0399999999999999E-2</v>
      </c>
      <c r="M410" s="78">
        <v>9.6600000000000005E-2</v>
      </c>
      <c r="N410" s="77">
        <v>26165.11</v>
      </c>
      <c r="O410" s="77">
        <v>100.8</v>
      </c>
      <c r="P410" s="77">
        <v>101.51518445712</v>
      </c>
      <c r="Q410" s="78">
        <v>5.3E-3</v>
      </c>
      <c r="R410" s="78">
        <v>8.0000000000000004E-4</v>
      </c>
      <c r="W410" s="91"/>
    </row>
    <row r="411" spans="2:23">
      <c r="B411" t="s">
        <v>2963</v>
      </c>
      <c r="C411" t="s">
        <v>2112</v>
      </c>
      <c r="D411" s="100">
        <v>7823</v>
      </c>
      <c r="E411"/>
      <c r="F411" t="s">
        <v>2973</v>
      </c>
      <c r="G411" s="86">
        <v>44027</v>
      </c>
      <c r="H411" t="s">
        <v>209</v>
      </c>
      <c r="I411" s="77">
        <v>3.37</v>
      </c>
      <c r="J411" t="s">
        <v>998</v>
      </c>
      <c r="K411" t="s">
        <v>110</v>
      </c>
      <c r="L411" s="78">
        <v>2.35E-2</v>
      </c>
      <c r="M411" s="78">
        <v>2.1399999999999999E-2</v>
      </c>
      <c r="N411" s="77">
        <v>40103.81</v>
      </c>
      <c r="O411" s="77">
        <v>101.42999999999969</v>
      </c>
      <c r="P411" s="77">
        <v>165.04812236477201</v>
      </c>
      <c r="Q411" s="78">
        <v>8.6999999999999994E-3</v>
      </c>
      <c r="R411" s="78">
        <v>1.4E-3</v>
      </c>
      <c r="W411" s="91"/>
    </row>
    <row r="412" spans="2:23">
      <c r="B412" t="s">
        <v>2963</v>
      </c>
      <c r="C412" t="s">
        <v>2112</v>
      </c>
      <c r="D412" s="100">
        <v>7993</v>
      </c>
      <c r="E412"/>
      <c r="F412" t="s">
        <v>2973</v>
      </c>
      <c r="G412" s="86">
        <v>44119</v>
      </c>
      <c r="H412" t="s">
        <v>209</v>
      </c>
      <c r="I412" s="77">
        <v>3.37</v>
      </c>
      <c r="J412" t="s">
        <v>998</v>
      </c>
      <c r="K412" t="s">
        <v>110</v>
      </c>
      <c r="L412" s="78">
        <v>2.35E-2</v>
      </c>
      <c r="M412" s="78">
        <v>2.1399999999999999E-2</v>
      </c>
      <c r="N412" s="77">
        <v>40103.81</v>
      </c>
      <c r="O412" s="77">
        <v>101.42999999999969</v>
      </c>
      <c r="P412" s="77">
        <v>165.04812236477201</v>
      </c>
      <c r="Q412" s="78">
        <v>8.6999999999999994E-3</v>
      </c>
      <c r="R412" s="78">
        <v>1.4E-3</v>
      </c>
      <c r="W412" s="91"/>
    </row>
    <row r="413" spans="2:23">
      <c r="B413" t="s">
        <v>2963</v>
      </c>
      <c r="C413" t="s">
        <v>2112</v>
      </c>
      <c r="D413" s="100">
        <v>8187</v>
      </c>
      <c r="E413"/>
      <c r="F413" t="s">
        <v>2973</v>
      </c>
      <c r="G413" s="86">
        <v>44211</v>
      </c>
      <c r="H413" t="s">
        <v>209</v>
      </c>
      <c r="I413" s="77">
        <v>3.37</v>
      </c>
      <c r="J413" t="s">
        <v>998</v>
      </c>
      <c r="K413" t="s">
        <v>110</v>
      </c>
      <c r="L413" s="78">
        <v>2.35E-2</v>
      </c>
      <c r="M413" s="78">
        <v>2.1399999999999999E-2</v>
      </c>
      <c r="N413" s="77">
        <v>40103.81</v>
      </c>
      <c r="O413" s="77">
        <v>101.42999999999969</v>
      </c>
      <c r="P413" s="77">
        <v>165.04812236477201</v>
      </c>
      <c r="Q413" s="78">
        <v>8.6999999999999994E-3</v>
      </c>
      <c r="R413" s="78">
        <v>1.4E-3</v>
      </c>
      <c r="W413" s="91"/>
    </row>
    <row r="414" spans="2:23">
      <c r="B414" s="79" t="s">
        <v>2120</v>
      </c>
      <c r="I414" s="81">
        <v>0</v>
      </c>
      <c r="M414" s="80">
        <v>0</v>
      </c>
      <c r="N414" s="81">
        <v>0</v>
      </c>
      <c r="P414" s="81">
        <v>0</v>
      </c>
      <c r="Q414" s="80">
        <v>0</v>
      </c>
      <c r="R414" s="80">
        <v>0</v>
      </c>
    </row>
    <row r="415" spans="2:23">
      <c r="B415" t="s">
        <v>208</v>
      </c>
      <c r="D415" s="100">
        <v>0</v>
      </c>
      <c r="F415" t="s">
        <v>208</v>
      </c>
      <c r="I415" s="77">
        <v>0</v>
      </c>
      <c r="J415" t="s">
        <v>208</v>
      </c>
      <c r="K415" t="s">
        <v>208</v>
      </c>
      <c r="L415" s="78">
        <v>0</v>
      </c>
      <c r="M415" s="78">
        <v>0</v>
      </c>
      <c r="N415" s="77">
        <v>0</v>
      </c>
      <c r="O415" s="77">
        <v>0</v>
      </c>
      <c r="P415" s="77">
        <v>0</v>
      </c>
      <c r="Q415" s="78">
        <v>0</v>
      </c>
      <c r="R415" s="78">
        <v>0</v>
      </c>
    </row>
    <row r="416" spans="2:23">
      <c r="B416" t="s">
        <v>218</v>
      </c>
    </row>
    <row r="417" spans="2:2">
      <c r="B417" t="s">
        <v>304</v>
      </c>
    </row>
    <row r="418" spans="2:2">
      <c r="B418" t="s">
        <v>305</v>
      </c>
    </row>
    <row r="419" spans="2:2">
      <c r="B419" t="s">
        <v>306</v>
      </c>
    </row>
  </sheetData>
  <mergeCells count="1">
    <mergeCell ref="B7:R7"/>
  </mergeCells>
  <dataValidations count="1">
    <dataValidation allowBlank="1" showInputMessage="1" showErrorMessage="1" sqref="C1:C4 A5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45197</v>
      </c>
    </row>
    <row r="2" spans="2:64" s="1" customFormat="1">
      <c r="B2" s="2" t="s">
        <v>1</v>
      </c>
      <c r="C2" s="12" t="s">
        <v>2161</v>
      </c>
    </row>
    <row r="3" spans="2:64" s="1" customFormat="1">
      <c r="B3" s="2" t="s">
        <v>2</v>
      </c>
      <c r="C3" s="26" t="s">
        <v>2162</v>
      </c>
    </row>
    <row r="4" spans="2:64" s="1" customFormat="1">
      <c r="B4" s="2" t="s">
        <v>3</v>
      </c>
      <c r="C4" s="83" t="s">
        <v>196</v>
      </c>
    </row>
    <row r="5" spans="2:64">
      <c r="B5" s="2"/>
    </row>
    <row r="7" spans="2:64" ht="26.25" customHeight="1">
      <c r="B7" s="115" t="s">
        <v>152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153</v>
      </c>
      <c r="J8" s="51" t="s">
        <v>55</v>
      </c>
      <c r="K8" s="51" t="s">
        <v>186</v>
      </c>
      <c r="L8" s="51" t="s">
        <v>187</v>
      </c>
      <c r="M8" s="51" t="s">
        <v>5</v>
      </c>
      <c r="N8" s="51" t="s">
        <v>57</v>
      </c>
      <c r="O8" s="52" t="s">
        <v>182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154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1965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208</v>
      </c>
      <c r="C14" t="s">
        <v>208</v>
      </c>
      <c r="E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1966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208</v>
      </c>
      <c r="C16" t="s">
        <v>208</v>
      </c>
      <c r="E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2123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2124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E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858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208</v>
      </c>
      <c r="C22" t="s">
        <v>208</v>
      </c>
      <c r="E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216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208</v>
      </c>
      <c r="C24" t="s">
        <v>208</v>
      </c>
      <c r="E24" t="s">
        <v>208</v>
      </c>
      <c r="G24" s="77">
        <v>0</v>
      </c>
      <c r="H24" t="s">
        <v>208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218</v>
      </c>
    </row>
    <row r="26" spans="2:15">
      <c r="B26" t="s">
        <v>304</v>
      </c>
    </row>
    <row r="27" spans="2:15">
      <c r="B27" t="s">
        <v>305</v>
      </c>
    </row>
    <row r="28" spans="2:15">
      <c r="B28" t="s">
        <v>306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8"/>
  <sheetViews>
    <sheetView rightToLeft="1" workbookViewId="0">
      <selection activeCell="C22" sqref="C2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2161</v>
      </c>
    </row>
    <row r="3" spans="2:55" s="1" customFormat="1">
      <c r="B3" s="2" t="s">
        <v>2</v>
      </c>
      <c r="C3" s="26" t="s">
        <v>2162</v>
      </c>
    </row>
    <row r="4" spans="2:55" s="1" customFormat="1">
      <c r="B4" s="2" t="s">
        <v>3</v>
      </c>
      <c r="C4" s="83" t="s">
        <v>196</v>
      </c>
    </row>
    <row r="5" spans="2:55">
      <c r="B5" s="2"/>
    </row>
    <row r="7" spans="2:55" ht="26.25" customHeight="1">
      <c r="B7" s="115" t="s">
        <v>155</v>
      </c>
      <c r="C7" s="116"/>
      <c r="D7" s="116"/>
      <c r="E7" s="116"/>
      <c r="F7" s="116"/>
      <c r="G7" s="116"/>
      <c r="H7" s="116"/>
      <c r="I7" s="116"/>
      <c r="J7" s="117"/>
    </row>
    <row r="8" spans="2:55" s="19" customFormat="1" ht="63">
      <c r="B8" s="50" t="s">
        <v>96</v>
      </c>
      <c r="C8" s="53" t="s">
        <v>156</v>
      </c>
      <c r="D8" s="53" t="s">
        <v>157</v>
      </c>
      <c r="E8" s="53" t="s">
        <v>158</v>
      </c>
      <c r="F8" s="53" t="s">
        <v>53</v>
      </c>
      <c r="G8" s="53" t="s">
        <v>159</v>
      </c>
      <c r="H8" s="53" t="s">
        <v>57</v>
      </c>
      <c r="I8" s="54" t="s">
        <v>58</v>
      </c>
      <c r="J8" s="74" t="s">
        <v>180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181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160</v>
      </c>
      <c r="C11" s="7"/>
      <c r="D11" s="7"/>
      <c r="E11" s="76">
        <f>E12</f>
        <v>5.1268623974599784E-4</v>
      </c>
      <c r="F11" s="7"/>
      <c r="G11" s="75">
        <v>189.49700000000001</v>
      </c>
      <c r="H11" s="76">
        <f>G11/$G$11</f>
        <v>1</v>
      </c>
      <c r="I11" s="76">
        <f>G11/'סכום נכסי הקרן'!$C$42</f>
        <v>1.5736461382564206E-3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f>E13*G13/G12</f>
        <v>5.1268623974599784E-4</v>
      </c>
      <c r="F12" s="19"/>
      <c r="G12" s="81">
        <v>189.49700000000001</v>
      </c>
      <c r="H12" s="80">
        <f t="shared" ref="H12:H23" si="0">G12/$G$11</f>
        <v>1</v>
      </c>
      <c r="I12" s="80">
        <f>G12/'סכום נכסי הקרן'!$C$42</f>
        <v>1.5736461382564206E-3</v>
      </c>
    </row>
    <row r="13" spans="2:55">
      <c r="B13" s="79" t="s">
        <v>2125</v>
      </c>
      <c r="E13" s="80">
        <v>9.2883575254452705E-4</v>
      </c>
      <c r="F13" s="19"/>
      <c r="G13" s="81">
        <v>104.596</v>
      </c>
      <c r="H13" s="80">
        <f t="shared" si="0"/>
        <v>0.55196652189744422</v>
      </c>
      <c r="I13" s="80">
        <f>G13/'סכום נכסי הקרן'!$C$42</f>
        <v>8.6859998563074115E-4</v>
      </c>
    </row>
    <row r="14" spans="2:55">
      <c r="B14" t="s">
        <v>2180</v>
      </c>
      <c r="C14" s="86">
        <v>44834</v>
      </c>
      <c r="D14" t="s">
        <v>2179</v>
      </c>
      <c r="E14" s="78">
        <v>9.2883575254452705E-4</v>
      </c>
      <c r="F14" t="s">
        <v>102</v>
      </c>
      <c r="G14" s="77">
        <v>104.6</v>
      </c>
      <c r="H14" s="78">
        <f t="shared" si="0"/>
        <v>0.55198763041103549</v>
      </c>
      <c r="I14" s="78">
        <f>G14/'סכום נכסי הקרן'!$C$42</f>
        <v>8.6863320296163822E-4</v>
      </c>
      <c r="J14" t="s">
        <v>2181</v>
      </c>
    </row>
    <row r="15" spans="2:55">
      <c r="B15" s="79" t="s">
        <v>2126</v>
      </c>
      <c r="C15" s="87"/>
      <c r="E15" s="80">
        <v>0</v>
      </c>
      <c r="F15" s="19"/>
      <c r="G15" s="81">
        <v>84.900999999999996</v>
      </c>
      <c r="H15" s="80">
        <f t="shared" si="0"/>
        <v>0.44803347810255567</v>
      </c>
      <c r="I15" s="80">
        <f>G15/'סכום נכסי הקרן'!$C$42</f>
        <v>7.0504615262567921E-4</v>
      </c>
    </row>
    <row r="16" spans="2:55">
      <c r="B16" t="s">
        <v>2182</v>
      </c>
      <c r="C16" s="86">
        <v>44377</v>
      </c>
      <c r="D16" t="s">
        <v>123</v>
      </c>
      <c r="E16" s="78">
        <v>0</v>
      </c>
      <c r="F16" t="s">
        <v>102</v>
      </c>
      <c r="G16" s="77">
        <v>21.25</v>
      </c>
      <c r="H16" s="78">
        <f t="shared" si="0"/>
        <v>0.11213897845348475</v>
      </c>
      <c r="I16" s="78">
        <f>G16/'סכום נכסי הקרן'!$C$42</f>
        <v>1.7646707039134621E-4</v>
      </c>
      <c r="J16" t="s">
        <v>2183</v>
      </c>
    </row>
    <row r="17" spans="2:10">
      <c r="B17" t="s">
        <v>2184</v>
      </c>
      <c r="C17" s="86">
        <v>44377</v>
      </c>
      <c r="D17" t="s">
        <v>123</v>
      </c>
      <c r="E17" s="78">
        <v>0</v>
      </c>
      <c r="F17" t="s">
        <v>102</v>
      </c>
      <c r="G17" s="77">
        <v>29.02</v>
      </c>
      <c r="H17" s="78">
        <f t="shared" si="0"/>
        <v>0.15314226610447657</v>
      </c>
      <c r="I17" s="78">
        <f>G17/'סכום נכסי הקרן'!$C$42</f>
        <v>2.4099173565914669E-4</v>
      </c>
      <c r="J17" t="s">
        <v>2183</v>
      </c>
    </row>
    <row r="18" spans="2:10">
      <c r="B18" t="s">
        <v>2185</v>
      </c>
      <c r="C18" s="86">
        <v>44834</v>
      </c>
      <c r="D18" t="s">
        <v>123</v>
      </c>
      <c r="E18" s="78">
        <v>0</v>
      </c>
      <c r="F18" t="s">
        <v>102</v>
      </c>
      <c r="G18" s="77">
        <v>34.630000000000003</v>
      </c>
      <c r="H18" s="78">
        <f t="shared" si="0"/>
        <v>0.18274695641619657</v>
      </c>
      <c r="I18" s="78">
        <f>G18/'סכום נכסי הקרן'!$C$42</f>
        <v>2.8757904224246212E-4</v>
      </c>
      <c r="J18" t="s">
        <v>2186</v>
      </c>
    </row>
    <row r="19" spans="2:10">
      <c r="B19" s="79" t="s">
        <v>216</v>
      </c>
      <c r="E19" s="80">
        <v>0</v>
      </c>
      <c r="F19" s="19"/>
      <c r="G19" s="81">
        <v>0</v>
      </c>
      <c r="H19" s="80">
        <f t="shared" si="0"/>
        <v>0</v>
      </c>
      <c r="I19" s="80">
        <f>G19/'סכום נכסי הקרן'!$C$42</f>
        <v>0</v>
      </c>
    </row>
    <row r="20" spans="2:10">
      <c r="B20" s="79" t="s">
        <v>2125</v>
      </c>
      <c r="E20" s="80">
        <v>0</v>
      </c>
      <c r="F20" s="19"/>
      <c r="G20" s="81">
        <v>0</v>
      </c>
      <c r="H20" s="80">
        <f t="shared" si="0"/>
        <v>0</v>
      </c>
      <c r="I20" s="80">
        <f>G20/'סכום נכסי הקרן'!$C$42</f>
        <v>0</v>
      </c>
    </row>
    <row r="21" spans="2:10">
      <c r="B21" t="s">
        <v>208</v>
      </c>
      <c r="E21" s="78">
        <v>0</v>
      </c>
      <c r="F21" t="s">
        <v>208</v>
      </c>
      <c r="G21" s="77">
        <v>0</v>
      </c>
      <c r="H21" s="78">
        <f t="shared" si="0"/>
        <v>0</v>
      </c>
      <c r="I21" s="78">
        <f>G21/'סכום נכסי הקרן'!$C$42</f>
        <v>0</v>
      </c>
    </row>
    <row r="22" spans="2:10">
      <c r="B22" s="79" t="s">
        <v>2126</v>
      </c>
      <c r="E22" s="80">
        <v>0</v>
      </c>
      <c r="F22" s="19"/>
      <c r="G22" s="81">
        <v>0</v>
      </c>
      <c r="H22" s="80">
        <f t="shared" si="0"/>
        <v>0</v>
      </c>
      <c r="I22" s="80">
        <f>G22/'סכום נכסי הקרן'!$C$42</f>
        <v>0</v>
      </c>
    </row>
    <row r="23" spans="2:10">
      <c r="B23" t="s">
        <v>208</v>
      </c>
      <c r="E23" s="78">
        <v>0</v>
      </c>
      <c r="F23" t="s">
        <v>208</v>
      </c>
      <c r="G23" s="77">
        <v>0</v>
      </c>
      <c r="H23" s="78">
        <f t="shared" si="0"/>
        <v>0</v>
      </c>
      <c r="I23" s="78">
        <f>G23/'סכום נכסי הקרן'!$C$42</f>
        <v>0</v>
      </c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</sheetData>
  <mergeCells count="1">
    <mergeCell ref="B7:J7"/>
  </mergeCells>
  <dataValidations count="1">
    <dataValidation allowBlank="1" showInputMessage="1" showErrorMessage="1" sqref="C1:C4 A5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2161</v>
      </c>
    </row>
    <row r="3" spans="2:60" s="1" customFormat="1">
      <c r="B3" s="2" t="s">
        <v>2</v>
      </c>
      <c r="C3" s="26" t="s">
        <v>2162</v>
      </c>
    </row>
    <row r="4" spans="2:60" s="1" customFormat="1">
      <c r="B4" s="2" t="s">
        <v>3</v>
      </c>
      <c r="C4" s="83" t="s">
        <v>196</v>
      </c>
    </row>
    <row r="5" spans="2:60">
      <c r="B5" s="2"/>
      <c r="C5" s="2"/>
    </row>
    <row r="7" spans="2:60" ht="26.25" customHeight="1">
      <c r="B7" s="115" t="s">
        <v>161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162</v>
      </c>
      <c r="F8" s="50" t="s">
        <v>163</v>
      </c>
      <c r="G8" s="50" t="s">
        <v>53</v>
      </c>
      <c r="H8" s="50" t="s">
        <v>164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165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2161</v>
      </c>
    </row>
    <row r="3" spans="2:60" s="1" customFormat="1">
      <c r="B3" s="2" t="s">
        <v>2</v>
      </c>
      <c r="C3" s="26" t="s">
        <v>2162</v>
      </c>
    </row>
    <row r="4" spans="2:60" s="1" customFormat="1">
      <c r="B4" s="2" t="s">
        <v>3</v>
      </c>
      <c r="C4" s="83" t="s">
        <v>196</v>
      </c>
    </row>
    <row r="5" spans="2:60">
      <c r="B5" s="2"/>
    </row>
    <row r="7" spans="2:60" ht="26.25" customHeight="1">
      <c r="B7" s="115" t="s">
        <v>166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162</v>
      </c>
      <c r="F8" s="53" t="s">
        <v>163</v>
      </c>
      <c r="G8" s="53" t="s">
        <v>53</v>
      </c>
      <c r="H8" s="53" t="s">
        <v>164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167</v>
      </c>
      <c r="C11" s="25"/>
      <c r="D11" s="7"/>
      <c r="E11" s="7"/>
      <c r="F11" s="7"/>
      <c r="G11" s="7"/>
      <c r="H11" s="76">
        <v>-1.1000000000000001E-3</v>
      </c>
      <c r="I11" s="75">
        <v>700.55998332440004</v>
      </c>
      <c r="J11" s="76">
        <v>1</v>
      </c>
      <c r="K11" s="76">
        <v>5.7999999999999996E-3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-1.1000000000000001E-3</v>
      </c>
      <c r="I12" s="81">
        <v>700.55998332440004</v>
      </c>
      <c r="J12" s="80">
        <v>1</v>
      </c>
      <c r="K12" s="80">
        <v>5.7999999999999996E-3</v>
      </c>
    </row>
    <row r="13" spans="2:60">
      <c r="B13" t="s">
        <v>2127</v>
      </c>
      <c r="C13" t="s">
        <v>2128</v>
      </c>
      <c r="D13" t="s">
        <v>208</v>
      </c>
      <c r="E13" t="s">
        <v>209</v>
      </c>
      <c r="F13" s="78">
        <v>0</v>
      </c>
      <c r="G13" t="s">
        <v>106</v>
      </c>
      <c r="H13" s="78">
        <v>0</v>
      </c>
      <c r="I13" s="77">
        <v>0.60906576000000001</v>
      </c>
      <c r="J13" s="78">
        <v>8.9999999999999998E-4</v>
      </c>
      <c r="K13" s="78">
        <v>0</v>
      </c>
    </row>
    <row r="14" spans="2:60">
      <c r="B14" t="s">
        <v>2129</v>
      </c>
      <c r="C14" t="s">
        <v>2130</v>
      </c>
      <c r="D14" t="s">
        <v>208</v>
      </c>
      <c r="E14" t="s">
        <v>209</v>
      </c>
      <c r="F14" s="78">
        <v>0</v>
      </c>
      <c r="G14" t="s">
        <v>102</v>
      </c>
      <c r="H14" s="78">
        <v>0</v>
      </c>
      <c r="I14" s="77">
        <v>5.4718299999999997</v>
      </c>
      <c r="J14" s="78">
        <v>7.7999999999999996E-3</v>
      </c>
      <c r="K14" s="78">
        <v>0</v>
      </c>
    </row>
    <row r="15" spans="2:60">
      <c r="B15" t="s">
        <v>2131</v>
      </c>
      <c r="C15" t="s">
        <v>2132</v>
      </c>
      <c r="D15" t="s">
        <v>208</v>
      </c>
      <c r="E15" t="s">
        <v>209</v>
      </c>
      <c r="F15" s="78">
        <v>0</v>
      </c>
      <c r="G15" t="s">
        <v>102</v>
      </c>
      <c r="H15" s="78">
        <v>0</v>
      </c>
      <c r="I15" s="77">
        <v>-49.332479999999997</v>
      </c>
      <c r="J15" s="78">
        <v>-7.0400000000000004E-2</v>
      </c>
      <c r="K15" s="78">
        <v>-4.0000000000000002E-4</v>
      </c>
    </row>
    <row r="16" spans="2:60">
      <c r="B16" t="s">
        <v>2133</v>
      </c>
      <c r="C16" t="s">
        <v>2134</v>
      </c>
      <c r="D16" t="s">
        <v>208</v>
      </c>
      <c r="E16" t="s">
        <v>209</v>
      </c>
      <c r="F16" s="78">
        <v>0</v>
      </c>
      <c r="G16" t="s">
        <v>102</v>
      </c>
      <c r="H16" s="78">
        <v>0</v>
      </c>
      <c r="I16" s="77">
        <v>-8.7612299999999994</v>
      </c>
      <c r="J16" s="78">
        <v>-1.2500000000000001E-2</v>
      </c>
      <c r="K16" s="78">
        <v>-1E-4</v>
      </c>
    </row>
    <row r="17" spans="2:11">
      <c r="B17" t="s">
        <v>2135</v>
      </c>
      <c r="C17" t="s">
        <v>2136</v>
      </c>
      <c r="D17" t="s">
        <v>208</v>
      </c>
      <c r="E17" t="s">
        <v>209</v>
      </c>
      <c r="F17" s="78">
        <v>0</v>
      </c>
      <c r="G17" t="s">
        <v>102</v>
      </c>
      <c r="H17" s="78">
        <v>0</v>
      </c>
      <c r="I17" s="77">
        <v>-0.12429999999999999</v>
      </c>
      <c r="J17" s="78">
        <v>-2.0000000000000001E-4</v>
      </c>
      <c r="K17" s="78">
        <v>0</v>
      </c>
    </row>
    <row r="18" spans="2:11">
      <c r="B18" t="s">
        <v>2137</v>
      </c>
      <c r="C18" t="s">
        <v>2138</v>
      </c>
      <c r="D18" t="s">
        <v>208</v>
      </c>
      <c r="E18" t="s">
        <v>209</v>
      </c>
      <c r="F18" s="78">
        <v>0</v>
      </c>
      <c r="G18" t="s">
        <v>102</v>
      </c>
      <c r="H18" s="78">
        <v>0</v>
      </c>
      <c r="I18" s="77">
        <v>-7.0682200000000002</v>
      </c>
      <c r="J18" s="78">
        <v>-1.01E-2</v>
      </c>
      <c r="K18" s="78">
        <v>-1E-4</v>
      </c>
    </row>
    <row r="19" spans="2:11">
      <c r="B19" t="s">
        <v>2139</v>
      </c>
      <c r="C19" t="s">
        <v>2140</v>
      </c>
      <c r="D19" t="s">
        <v>208</v>
      </c>
      <c r="E19" t="s">
        <v>209</v>
      </c>
      <c r="F19" s="78">
        <v>0</v>
      </c>
      <c r="G19" t="s">
        <v>102</v>
      </c>
      <c r="H19" s="78">
        <v>0</v>
      </c>
      <c r="I19" s="77">
        <v>-3.31427</v>
      </c>
      <c r="J19" s="78">
        <v>-4.7000000000000002E-3</v>
      </c>
      <c r="K19" s="78">
        <v>0</v>
      </c>
    </row>
    <row r="20" spans="2:11">
      <c r="B20" t="s">
        <v>2141</v>
      </c>
      <c r="C20" t="s">
        <v>2142</v>
      </c>
      <c r="D20" t="s">
        <v>208</v>
      </c>
      <c r="E20" t="s">
        <v>209</v>
      </c>
      <c r="F20" s="78">
        <v>0</v>
      </c>
      <c r="G20" t="s">
        <v>102</v>
      </c>
      <c r="H20" s="78">
        <v>0</v>
      </c>
      <c r="I20" s="77">
        <v>-0.76049</v>
      </c>
      <c r="J20" s="78">
        <v>-1.1000000000000001E-3</v>
      </c>
      <c r="K20" s="78">
        <v>0</v>
      </c>
    </row>
    <row r="21" spans="2:11">
      <c r="B21" t="s">
        <v>2143</v>
      </c>
      <c r="C21" t="s">
        <v>2144</v>
      </c>
      <c r="D21" t="s">
        <v>208</v>
      </c>
      <c r="E21" t="s">
        <v>209</v>
      </c>
      <c r="F21" s="78">
        <v>0</v>
      </c>
      <c r="G21" t="s">
        <v>106</v>
      </c>
      <c r="H21" s="78">
        <v>0</v>
      </c>
      <c r="I21" s="77">
        <v>1.4603875799999999</v>
      </c>
      <c r="J21" s="78">
        <v>2.0999999999999999E-3</v>
      </c>
      <c r="K21" s="78">
        <v>0</v>
      </c>
    </row>
    <row r="22" spans="2:11">
      <c r="B22" t="s">
        <v>2145</v>
      </c>
      <c r="C22" t="s">
        <v>2146</v>
      </c>
      <c r="D22" t="s">
        <v>208</v>
      </c>
      <c r="E22" t="s">
        <v>209</v>
      </c>
      <c r="F22" s="78">
        <v>0</v>
      </c>
      <c r="G22" t="s">
        <v>120</v>
      </c>
      <c r="H22" s="78">
        <v>0</v>
      </c>
      <c r="I22" s="77">
        <v>-2.7744485999999999E-2</v>
      </c>
      <c r="J22" s="78">
        <v>0</v>
      </c>
      <c r="K22" s="78">
        <v>0</v>
      </c>
    </row>
    <row r="23" spans="2:11">
      <c r="B23" t="s">
        <v>2147</v>
      </c>
      <c r="C23" t="s">
        <v>2148</v>
      </c>
      <c r="D23" t="s">
        <v>208</v>
      </c>
      <c r="E23" t="s">
        <v>209</v>
      </c>
      <c r="F23" s="78">
        <v>0</v>
      </c>
      <c r="G23" t="s">
        <v>110</v>
      </c>
      <c r="H23" s="78">
        <v>0</v>
      </c>
      <c r="I23" s="77">
        <v>0.17004982499999999</v>
      </c>
      <c r="J23" s="78">
        <v>2.0000000000000001E-4</v>
      </c>
      <c r="K23" s="78">
        <v>0</v>
      </c>
    </row>
    <row r="24" spans="2:11">
      <c r="B24" t="s">
        <v>2149</v>
      </c>
      <c r="C24" t="s">
        <v>2150</v>
      </c>
      <c r="D24" t="s">
        <v>208</v>
      </c>
      <c r="E24" t="s">
        <v>209</v>
      </c>
      <c r="F24" s="78">
        <v>0</v>
      </c>
      <c r="G24" t="s">
        <v>202</v>
      </c>
      <c r="H24" s="78">
        <v>0</v>
      </c>
      <c r="I24" s="77">
        <v>-0.65445250499999996</v>
      </c>
      <c r="J24" s="78">
        <v>-8.9999999999999998E-4</v>
      </c>
      <c r="K24" s="78">
        <v>0</v>
      </c>
    </row>
    <row r="25" spans="2:11">
      <c r="B25" t="s">
        <v>2151</v>
      </c>
      <c r="C25" t="s">
        <v>2152</v>
      </c>
      <c r="D25" t="s">
        <v>208</v>
      </c>
      <c r="E25" t="s">
        <v>209</v>
      </c>
      <c r="F25" s="78">
        <v>0</v>
      </c>
      <c r="G25" t="s">
        <v>113</v>
      </c>
      <c r="H25" s="78">
        <v>0</v>
      </c>
      <c r="I25" s="77">
        <v>-0.35961995299999999</v>
      </c>
      <c r="J25" s="78">
        <v>-5.0000000000000001E-4</v>
      </c>
      <c r="K25" s="78">
        <v>0</v>
      </c>
    </row>
    <row r="26" spans="2:11">
      <c r="B26" t="s">
        <v>2153</v>
      </c>
      <c r="C26" t="s">
        <v>2154</v>
      </c>
      <c r="D26" t="s">
        <v>208</v>
      </c>
      <c r="E26" t="s">
        <v>209</v>
      </c>
      <c r="F26" s="78">
        <v>0</v>
      </c>
      <c r="G26" t="s">
        <v>106</v>
      </c>
      <c r="H26" s="78">
        <v>0</v>
      </c>
      <c r="I26" s="77">
        <v>759.45696720000001</v>
      </c>
      <c r="J26" s="78">
        <v>1.0841000000000001</v>
      </c>
      <c r="K26" s="78">
        <v>6.3E-3</v>
      </c>
    </row>
    <row r="27" spans="2:11">
      <c r="B27" t="s">
        <v>2155</v>
      </c>
      <c r="C27" t="s">
        <v>2156</v>
      </c>
      <c r="D27" t="s">
        <v>208</v>
      </c>
      <c r="E27" t="s">
        <v>209</v>
      </c>
      <c r="F27" s="78">
        <v>0</v>
      </c>
      <c r="G27" t="s">
        <v>199</v>
      </c>
      <c r="H27" s="78">
        <v>0</v>
      </c>
      <c r="I27" s="77">
        <v>0.20645990340000001</v>
      </c>
      <c r="J27" s="78">
        <v>2.9999999999999997E-4</v>
      </c>
      <c r="K27" s="78">
        <v>0</v>
      </c>
    </row>
    <row r="28" spans="2:11">
      <c r="B28" t="s">
        <v>2157</v>
      </c>
      <c r="C28" t="s">
        <v>2158</v>
      </c>
      <c r="D28" t="s">
        <v>208</v>
      </c>
      <c r="E28" t="s">
        <v>209</v>
      </c>
      <c r="F28" s="78">
        <v>5.1499999999999997E-2</v>
      </c>
      <c r="G28" t="s">
        <v>102</v>
      </c>
      <c r="H28" s="78">
        <v>3.6299999999999999E-2</v>
      </c>
      <c r="I28" s="77">
        <v>-20.684470000000001</v>
      </c>
      <c r="J28" s="78">
        <v>-2.9499999999999998E-2</v>
      </c>
      <c r="K28" s="78">
        <v>-2.0000000000000001E-4</v>
      </c>
    </row>
    <row r="29" spans="2:11">
      <c r="B29" t="s">
        <v>2159</v>
      </c>
      <c r="C29" t="s">
        <v>2160</v>
      </c>
      <c r="D29" t="s">
        <v>205</v>
      </c>
      <c r="E29" t="s">
        <v>206</v>
      </c>
      <c r="F29" s="78">
        <v>0</v>
      </c>
      <c r="G29" t="s">
        <v>102</v>
      </c>
      <c r="H29" s="78">
        <v>0</v>
      </c>
      <c r="I29" s="77">
        <v>24.272500000000001</v>
      </c>
      <c r="J29" s="78">
        <v>3.4599999999999999E-2</v>
      </c>
      <c r="K29" s="78">
        <v>2.0000000000000001E-4</v>
      </c>
    </row>
    <row r="30" spans="2:11">
      <c r="B30" s="79" t="s">
        <v>216</v>
      </c>
      <c r="D30" s="19"/>
      <c r="E30" s="19"/>
      <c r="F30" s="19"/>
      <c r="G30" s="19"/>
      <c r="H30" s="80">
        <v>0</v>
      </c>
      <c r="I30" s="81">
        <v>0</v>
      </c>
      <c r="J30" s="80">
        <v>0</v>
      </c>
      <c r="K30" s="80">
        <v>0</v>
      </c>
    </row>
    <row r="31" spans="2:11">
      <c r="B31" t="s">
        <v>208</v>
      </c>
      <c r="C31" t="s">
        <v>208</v>
      </c>
      <c r="D31" t="s">
        <v>208</v>
      </c>
      <c r="E31" s="19"/>
      <c r="F31" s="78">
        <v>0</v>
      </c>
      <c r="G31" t="s">
        <v>208</v>
      </c>
      <c r="H31" s="78">
        <v>0</v>
      </c>
      <c r="I31" s="77">
        <v>0</v>
      </c>
      <c r="J31" s="78">
        <v>0</v>
      </c>
      <c r="K31" s="78">
        <v>0</v>
      </c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61"/>
  <sheetViews>
    <sheetView rightToLeft="1" topLeftCell="A13" workbookViewId="0">
      <selection activeCell="B29" sqref="B29:D5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45197</v>
      </c>
    </row>
    <row r="2" spans="2:17" s="1" customFormat="1">
      <c r="B2" s="2" t="s">
        <v>1</v>
      </c>
      <c r="C2" s="12" t="s">
        <v>2161</v>
      </c>
    </row>
    <row r="3" spans="2:17" s="1" customFormat="1">
      <c r="B3" s="2" t="s">
        <v>2</v>
      </c>
      <c r="C3" s="26" t="s">
        <v>2162</v>
      </c>
    </row>
    <row r="4" spans="2:17" s="1" customFormat="1">
      <c r="B4" s="2" t="s">
        <v>3</v>
      </c>
      <c r="C4" s="83" t="s">
        <v>196</v>
      </c>
    </row>
    <row r="5" spans="2:17">
      <c r="B5" s="2"/>
    </row>
    <row r="7" spans="2:17" ht="26.25" customHeight="1">
      <c r="B7" s="115" t="s">
        <v>168</v>
      </c>
      <c r="C7" s="116"/>
      <c r="D7" s="116"/>
    </row>
    <row r="8" spans="2:17" s="19" customFormat="1" ht="47.25">
      <c r="B8" s="50" t="s">
        <v>96</v>
      </c>
      <c r="C8" s="56" t="s">
        <v>169</v>
      </c>
      <c r="D8" s="57" t="s">
        <v>170</v>
      </c>
    </row>
    <row r="9" spans="2:17" s="19" customFormat="1">
      <c r="B9" s="20"/>
      <c r="C9" s="31" t="s">
        <v>184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171</v>
      </c>
      <c r="C11" s="75">
        <f>C12+C28</f>
        <v>3702.1763587749156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1">
        <f>SUM(C13:C27)</f>
        <v>2958.1672819139294</v>
      </c>
    </row>
    <row r="13" spans="2:17">
      <c r="B13" t="s">
        <v>2910</v>
      </c>
      <c r="C13" s="85">
        <v>11.004382301524682</v>
      </c>
      <c r="D13" s="86">
        <v>45340</v>
      </c>
    </row>
    <row r="14" spans="2:17">
      <c r="B14" t="s">
        <v>2933</v>
      </c>
      <c r="C14" s="85">
        <v>58.893300000000004</v>
      </c>
      <c r="D14" s="86">
        <v>45363</v>
      </c>
    </row>
    <row r="15" spans="2:17">
      <c r="B15" t="s">
        <v>2940</v>
      </c>
      <c r="C15" s="85">
        <v>16.709435322873482</v>
      </c>
      <c r="D15" s="86">
        <v>45383</v>
      </c>
    </row>
    <row r="16" spans="2:17">
      <c r="B16" t="s">
        <v>2911</v>
      </c>
      <c r="C16" s="85">
        <v>143.02985420381532</v>
      </c>
      <c r="D16" s="86">
        <v>45473</v>
      </c>
    </row>
    <row r="17" spans="2:4">
      <c r="B17" t="s">
        <v>2934</v>
      </c>
      <c r="C17" s="85">
        <v>154.17712499999999</v>
      </c>
      <c r="D17" s="86">
        <v>45838</v>
      </c>
    </row>
    <row r="18" spans="2:4">
      <c r="B18" t="s">
        <v>2930</v>
      </c>
      <c r="C18" s="85">
        <v>417.5796290749031</v>
      </c>
      <c r="D18" s="86">
        <v>45935</v>
      </c>
    </row>
    <row r="19" spans="2:4">
      <c r="B19" t="s">
        <v>2929</v>
      </c>
      <c r="C19" s="85">
        <v>365.20563650907252</v>
      </c>
      <c r="D19" s="86">
        <v>46022</v>
      </c>
    </row>
    <row r="20" spans="2:4">
      <c r="B20" t="s">
        <v>2916</v>
      </c>
      <c r="C20" s="85">
        <v>292.82316108561082</v>
      </c>
      <c r="D20" s="86">
        <v>46022</v>
      </c>
    </row>
    <row r="21" spans="2:4">
      <c r="B21" t="s">
        <v>2968</v>
      </c>
      <c r="C21" s="85">
        <v>189.90179909986588</v>
      </c>
      <c r="D21" s="86">
        <v>46698</v>
      </c>
    </row>
    <row r="22" spans="2:4">
      <c r="B22" t="s">
        <v>2939</v>
      </c>
      <c r="C22" s="85">
        <v>459.91505933972746</v>
      </c>
      <c r="D22" s="86">
        <v>46871</v>
      </c>
    </row>
    <row r="23" spans="2:4">
      <c r="B23" t="s">
        <v>2969</v>
      </c>
      <c r="C23" s="85">
        <v>804.17492144035668</v>
      </c>
      <c r="D23" s="86">
        <v>47391</v>
      </c>
    </row>
    <row r="24" spans="2:4">
      <c r="B24" t="s">
        <v>2893</v>
      </c>
      <c r="C24" s="85">
        <v>15.489953707343282</v>
      </c>
      <c r="D24" s="86">
        <v>48482</v>
      </c>
    </row>
    <row r="25" spans="2:4">
      <c r="B25" t="s">
        <v>2905</v>
      </c>
      <c r="C25" s="85">
        <v>5.7697082847720012</v>
      </c>
      <c r="D25" s="86">
        <v>48844</v>
      </c>
    </row>
    <row r="26" spans="2:4">
      <c r="B26" t="s">
        <v>2970</v>
      </c>
      <c r="C26" s="85">
        <v>23.49331654406388</v>
      </c>
      <c r="D26" s="86">
        <v>52047</v>
      </c>
    </row>
    <row r="27" spans="2:4">
      <c r="B27"/>
      <c r="C27" s="77"/>
    </row>
    <row r="28" spans="2:4">
      <c r="B28" s="79" t="s">
        <v>216</v>
      </c>
      <c r="C28" s="81">
        <f>SUM(C29:C59)</f>
        <v>744.00907686098594</v>
      </c>
    </row>
    <row r="29" spans="2:4">
      <c r="B29" t="s">
        <v>2953</v>
      </c>
      <c r="C29" s="85">
        <v>0.78197088751690991</v>
      </c>
      <c r="D29" s="86">
        <v>45239</v>
      </c>
    </row>
    <row r="30" spans="2:4">
      <c r="B30" t="s">
        <v>2942</v>
      </c>
      <c r="C30" s="85">
        <v>0.91293693353043992</v>
      </c>
      <c r="D30" s="86">
        <v>45371</v>
      </c>
    </row>
    <row r="31" spans="2:4">
      <c r="B31" t="s">
        <v>2164</v>
      </c>
      <c r="C31" s="85">
        <v>7.1914994001388362</v>
      </c>
      <c r="D31" s="86">
        <v>45485</v>
      </c>
    </row>
    <row r="32" spans="2:4">
      <c r="B32" t="s">
        <v>2967</v>
      </c>
      <c r="C32" s="85">
        <v>2.7726827296386394</v>
      </c>
      <c r="D32" s="86">
        <v>45515</v>
      </c>
    </row>
    <row r="33" spans="2:4">
      <c r="B33" t="s">
        <v>2971</v>
      </c>
      <c r="C33" s="85">
        <v>17.531431699019418</v>
      </c>
      <c r="D33" s="86">
        <v>45515</v>
      </c>
    </row>
    <row r="34" spans="2:4">
      <c r="B34" t="s">
        <v>2952</v>
      </c>
      <c r="C34" s="85">
        <v>36.576968390706384</v>
      </c>
      <c r="D34" s="86">
        <v>45553</v>
      </c>
    </row>
    <row r="35" spans="2:4">
      <c r="B35" t="s">
        <v>2962</v>
      </c>
      <c r="C35" s="85">
        <v>49.900530001195513</v>
      </c>
      <c r="D35" s="86">
        <v>45602</v>
      </c>
    </row>
    <row r="36" spans="2:4">
      <c r="B36" t="s">
        <v>2944</v>
      </c>
      <c r="C36" s="85">
        <v>34.844709999999999</v>
      </c>
      <c r="D36" s="86">
        <v>45615</v>
      </c>
    </row>
    <row r="37" spans="2:4">
      <c r="B37" t="s">
        <v>2165</v>
      </c>
      <c r="C37" s="85">
        <v>6.8120109369340582</v>
      </c>
      <c r="D37" s="86">
        <v>45778</v>
      </c>
    </row>
    <row r="38" spans="2:4">
      <c r="B38" t="s">
        <v>2972</v>
      </c>
      <c r="C38" s="85">
        <v>5.5628369529632904</v>
      </c>
      <c r="D38" s="86">
        <v>45830</v>
      </c>
    </row>
    <row r="39" spans="2:4">
      <c r="B39" t="s">
        <v>2938</v>
      </c>
      <c r="C39" s="85">
        <v>1.1907356808310599</v>
      </c>
      <c r="D39" s="86">
        <v>46014</v>
      </c>
    </row>
    <row r="40" spans="2:4">
      <c r="B40" t="s">
        <v>2068</v>
      </c>
      <c r="C40" s="85">
        <v>1.1181279734526473</v>
      </c>
      <c r="D40" s="86">
        <v>46326</v>
      </c>
    </row>
    <row r="41" spans="2:4">
      <c r="B41" t="s">
        <v>2168</v>
      </c>
      <c r="C41" s="85">
        <v>19.356172623849137</v>
      </c>
      <c r="D41" s="86">
        <v>46417</v>
      </c>
    </row>
    <row r="42" spans="2:4">
      <c r="B42" t="s">
        <v>2945</v>
      </c>
      <c r="C42" s="85">
        <v>87.625181163656492</v>
      </c>
      <c r="D42" s="86">
        <v>46418</v>
      </c>
    </row>
    <row r="43" spans="2:4">
      <c r="B43" t="s">
        <v>2167</v>
      </c>
      <c r="C43" s="85">
        <v>9.4434636037676256</v>
      </c>
      <c r="D43" s="86">
        <v>46572</v>
      </c>
    </row>
    <row r="44" spans="2:4">
      <c r="B44" t="s">
        <v>2163</v>
      </c>
      <c r="C44" s="85">
        <v>3.7743911106195287</v>
      </c>
      <c r="D44" s="86">
        <v>46722</v>
      </c>
    </row>
    <row r="45" spans="2:4">
      <c r="B45" t="s">
        <v>2172</v>
      </c>
      <c r="C45" s="85">
        <v>4.1940008898624495</v>
      </c>
      <c r="D45" s="86">
        <v>46753</v>
      </c>
    </row>
    <row r="46" spans="2:4">
      <c r="B46" t="s">
        <v>2166</v>
      </c>
      <c r="C46" s="85">
        <v>4.8081403896442252</v>
      </c>
      <c r="D46" s="86">
        <v>46794</v>
      </c>
    </row>
    <row r="47" spans="2:4">
      <c r="B47" t="s">
        <v>2169</v>
      </c>
      <c r="C47" s="85">
        <v>16.050448190161294</v>
      </c>
      <c r="D47" s="86">
        <v>46997</v>
      </c>
    </row>
    <row r="48" spans="2:4">
      <c r="B48" t="s">
        <v>2170</v>
      </c>
      <c r="C48" s="85">
        <v>28.83509666971484</v>
      </c>
      <c r="D48" s="86">
        <v>47301</v>
      </c>
    </row>
    <row r="49" spans="2:4">
      <c r="B49" t="s">
        <v>2076</v>
      </c>
      <c r="C49" s="85">
        <v>70.103739614826154</v>
      </c>
      <c r="D49" s="86">
        <v>47312</v>
      </c>
    </row>
    <row r="50" spans="2:4">
      <c r="B50" t="s">
        <v>2171</v>
      </c>
      <c r="C50" s="85">
        <v>4.1911269677537701</v>
      </c>
      <c r="D50" s="86">
        <v>47467</v>
      </c>
    </row>
    <row r="51" spans="2:4">
      <c r="B51" t="s">
        <v>2074</v>
      </c>
      <c r="C51" s="85">
        <v>2.372749630955167</v>
      </c>
      <c r="D51" s="86">
        <v>47467</v>
      </c>
    </row>
    <row r="52" spans="2:4">
      <c r="B52" t="s">
        <v>2175</v>
      </c>
      <c r="C52" s="85">
        <v>98.072156501566383</v>
      </c>
      <c r="D52" s="86">
        <v>47665</v>
      </c>
    </row>
    <row r="53" spans="2:4">
      <c r="B53" t="s">
        <v>2176</v>
      </c>
      <c r="C53" s="85">
        <v>45.163634200213906</v>
      </c>
      <c r="D53" s="86">
        <v>47665</v>
      </c>
    </row>
    <row r="54" spans="2:4">
      <c r="B54" t="s">
        <v>2177</v>
      </c>
      <c r="C54" s="85">
        <v>42.02745845359604</v>
      </c>
      <c r="D54" s="86">
        <v>47832</v>
      </c>
    </row>
    <row r="55" spans="2:4">
      <c r="B55" t="s">
        <v>2048</v>
      </c>
      <c r="C55" s="85">
        <v>63.475554755339999</v>
      </c>
      <c r="D55" s="86">
        <v>47937</v>
      </c>
    </row>
    <row r="56" spans="2:4">
      <c r="B56" t="s">
        <v>2173</v>
      </c>
      <c r="C56" s="85">
        <v>28.63856504895471</v>
      </c>
      <c r="D56" s="86">
        <v>48121</v>
      </c>
    </row>
    <row r="57" spans="2:4">
      <c r="B57" t="s">
        <v>2174</v>
      </c>
      <c r="C57" s="85">
        <v>6.8659122000314587</v>
      </c>
      <c r="D57" s="86">
        <v>48121</v>
      </c>
    </row>
    <row r="58" spans="2:4">
      <c r="B58" t="s">
        <v>2178</v>
      </c>
      <c r="C58" s="85">
        <v>43.814843260545516</v>
      </c>
      <c r="D58" s="86">
        <v>50678</v>
      </c>
    </row>
    <row r="59" spans="2:4">
      <c r="B59"/>
      <c r="C59" s="77"/>
    </row>
    <row r="60" spans="2:4">
      <c r="B60"/>
      <c r="C60" s="85"/>
      <c r="D60"/>
    </row>
    <row r="61" spans="2:4">
      <c r="B61"/>
      <c r="C61" s="85"/>
      <c r="D61"/>
    </row>
  </sheetData>
  <sortState xmlns:xlrd2="http://schemas.microsoft.com/office/spreadsheetml/2017/richdata2" ref="B29:D58">
    <sortCondition ref="D29:D58"/>
  </sortState>
  <mergeCells count="1">
    <mergeCell ref="B7:D7"/>
  </mergeCells>
  <dataValidations count="1">
    <dataValidation allowBlank="1" showInputMessage="1" showErrorMessage="1" sqref="C1:C4 B62:D1048576 E30:XFD1048576 A5:XFD29 A30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2161</v>
      </c>
    </row>
    <row r="3" spans="2:18" s="1" customFormat="1">
      <c r="B3" s="2" t="s">
        <v>2</v>
      </c>
      <c r="C3" s="26" t="s">
        <v>2162</v>
      </c>
    </row>
    <row r="4" spans="2:18" s="1" customFormat="1">
      <c r="B4" s="2" t="s">
        <v>3</v>
      </c>
      <c r="C4" s="83" t="s">
        <v>196</v>
      </c>
    </row>
    <row r="5" spans="2:18">
      <c r="B5" s="2"/>
    </row>
    <row r="7" spans="2:18" ht="26.25" customHeight="1">
      <c r="B7" s="115" t="s">
        <v>172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189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246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858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218</v>
      </c>
      <c r="D26" s="16"/>
    </row>
    <row r="27" spans="2:16">
      <c r="B27" t="s">
        <v>304</v>
      </c>
      <c r="D27" s="16"/>
    </row>
    <row r="28" spans="2:16">
      <c r="B28" t="s">
        <v>306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2161</v>
      </c>
    </row>
    <row r="3" spans="2:18" s="1" customFormat="1">
      <c r="B3" s="2" t="s">
        <v>2</v>
      </c>
      <c r="C3" s="26" t="s">
        <v>2162</v>
      </c>
    </row>
    <row r="4" spans="2:18" s="1" customFormat="1">
      <c r="B4" s="2" t="s">
        <v>3</v>
      </c>
      <c r="C4" s="83" t="s">
        <v>196</v>
      </c>
    </row>
    <row r="5" spans="2:18">
      <c r="B5" s="2"/>
    </row>
    <row r="7" spans="2:18" ht="26.25" customHeight="1">
      <c r="B7" s="115" t="s">
        <v>176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177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1965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1966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858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218</v>
      </c>
      <c r="D26" s="16"/>
    </row>
    <row r="27" spans="2:16">
      <c r="B27" t="s">
        <v>304</v>
      </c>
      <c r="D27" s="16"/>
    </row>
    <row r="28" spans="2:16">
      <c r="B28" t="s">
        <v>306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G15" sqref="G15:G6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45197</v>
      </c>
    </row>
    <row r="2" spans="2:53" s="1" customFormat="1">
      <c r="B2" s="2" t="s">
        <v>1</v>
      </c>
      <c r="C2" s="12" t="s">
        <v>2161</v>
      </c>
    </row>
    <row r="3" spans="2:53" s="1" customFormat="1">
      <c r="B3" s="2" t="s">
        <v>2</v>
      </c>
      <c r="C3" s="26" t="s">
        <v>2162</v>
      </c>
    </row>
    <row r="4" spans="2:53" s="1" customFormat="1">
      <c r="B4" s="2" t="s">
        <v>3</v>
      </c>
      <c r="C4" s="83" t="s">
        <v>196</v>
      </c>
    </row>
    <row r="6" spans="2:53" ht="21.7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53" ht="27.75" customHeight="1">
      <c r="B7" s="110" t="s">
        <v>69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38" t="s">
        <v>191</v>
      </c>
      <c r="O8" s="28" t="s">
        <v>56</v>
      </c>
      <c r="P8" s="28" t="s">
        <v>188</v>
      </c>
      <c r="Q8" s="28" t="s">
        <v>57</v>
      </c>
      <c r="R8" s="30" t="s">
        <v>182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21" t="s">
        <v>184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5.76</v>
      </c>
      <c r="I11" s="7"/>
      <c r="J11" s="7"/>
      <c r="K11" s="76">
        <v>3.39E-2</v>
      </c>
      <c r="L11" s="75">
        <v>40107501.490000002</v>
      </c>
      <c r="M11" s="7"/>
      <c r="N11" s="75">
        <v>46.048793000000003</v>
      </c>
      <c r="O11" s="75">
        <v>37285.351514848575</v>
      </c>
      <c r="P11" s="7"/>
      <c r="Q11" s="76">
        <v>1</v>
      </c>
      <c r="R11" s="76">
        <v>0.30959999999999999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5.76</v>
      </c>
      <c r="K12" s="80">
        <v>3.39E-2</v>
      </c>
      <c r="L12" s="81">
        <v>40099754.579999998</v>
      </c>
      <c r="N12" s="81">
        <v>46.048793000000003</v>
      </c>
      <c r="O12" s="81">
        <v>37263.402441355</v>
      </c>
      <c r="Q12" s="80">
        <v>0.99939999999999996</v>
      </c>
      <c r="R12" s="80">
        <v>0.30940000000000001</v>
      </c>
    </row>
    <row r="13" spans="2:53">
      <c r="B13" s="79" t="s">
        <v>219</v>
      </c>
      <c r="C13" s="16"/>
      <c r="D13" s="16"/>
      <c r="H13" s="81">
        <v>5.24</v>
      </c>
      <c r="K13" s="80">
        <v>1.6E-2</v>
      </c>
      <c r="L13" s="81">
        <v>13105645.76</v>
      </c>
      <c r="N13" s="81">
        <v>0</v>
      </c>
      <c r="O13" s="81">
        <v>13930.320109775999</v>
      </c>
      <c r="Q13" s="80">
        <v>0.37359999999999999</v>
      </c>
      <c r="R13" s="80">
        <v>0.1157</v>
      </c>
    </row>
    <row r="14" spans="2:53">
      <c r="B14" s="79" t="s">
        <v>220</v>
      </c>
      <c r="C14" s="16"/>
      <c r="D14" s="16"/>
      <c r="H14" s="81">
        <v>5.24</v>
      </c>
      <c r="K14" s="80">
        <v>1.6E-2</v>
      </c>
      <c r="L14" s="81">
        <v>13105645.76</v>
      </c>
      <c r="N14" s="81">
        <v>0</v>
      </c>
      <c r="O14" s="81">
        <v>13930.320109775999</v>
      </c>
      <c r="Q14" s="80">
        <v>0.37359999999999999</v>
      </c>
      <c r="R14" s="80">
        <v>0.1157</v>
      </c>
    </row>
    <row r="15" spans="2:53">
      <c r="B15" t="s">
        <v>221</v>
      </c>
      <c r="C15" t="s">
        <v>222</v>
      </c>
      <c r="D15" t="s">
        <v>100</v>
      </c>
      <c r="E15" t="s">
        <v>223</v>
      </c>
      <c r="G15"/>
      <c r="H15" s="77">
        <v>0.84</v>
      </c>
      <c r="I15" t="s">
        <v>102</v>
      </c>
      <c r="J15" s="78">
        <v>0.04</v>
      </c>
      <c r="K15" s="78">
        <v>2.0199999999999999E-2</v>
      </c>
      <c r="L15" s="77">
        <v>24696.25</v>
      </c>
      <c r="M15" s="77">
        <v>140.66999999999999</v>
      </c>
      <c r="N15" s="77">
        <v>0</v>
      </c>
      <c r="O15" s="77">
        <v>34.740214874999999</v>
      </c>
      <c r="P15" s="78">
        <v>0</v>
      </c>
      <c r="Q15" s="78">
        <v>8.9999999999999998E-4</v>
      </c>
      <c r="R15" s="78">
        <v>2.9999999999999997E-4</v>
      </c>
    </row>
    <row r="16" spans="2:53">
      <c r="B16" t="s">
        <v>224</v>
      </c>
      <c r="C16" t="s">
        <v>225</v>
      </c>
      <c r="D16" t="s">
        <v>100</v>
      </c>
      <c r="E16" t="s">
        <v>223</v>
      </c>
      <c r="G16"/>
      <c r="H16" s="77">
        <v>3.63</v>
      </c>
      <c r="I16" t="s">
        <v>102</v>
      </c>
      <c r="J16" s="78">
        <v>7.4999999999999997E-3</v>
      </c>
      <c r="K16" s="78">
        <v>1.55E-2</v>
      </c>
      <c r="L16" s="77">
        <v>1293821.1299999999</v>
      </c>
      <c r="M16" s="77">
        <v>109.59</v>
      </c>
      <c r="N16" s="77">
        <v>0</v>
      </c>
      <c r="O16" s="77">
        <v>1417.898576367</v>
      </c>
      <c r="P16" s="78">
        <v>1E-4</v>
      </c>
      <c r="Q16" s="78">
        <v>3.7999999999999999E-2</v>
      </c>
      <c r="R16" s="78">
        <v>1.18E-2</v>
      </c>
    </row>
    <row r="17" spans="2:18">
      <c r="B17" t="s">
        <v>226</v>
      </c>
      <c r="C17" t="s">
        <v>227</v>
      </c>
      <c r="D17" t="s">
        <v>100</v>
      </c>
      <c r="E17" t="s">
        <v>223</v>
      </c>
      <c r="G17"/>
      <c r="H17" s="77">
        <v>19.38</v>
      </c>
      <c r="I17" t="s">
        <v>102</v>
      </c>
      <c r="J17" s="78">
        <v>0.01</v>
      </c>
      <c r="K17" s="78">
        <v>1.61E-2</v>
      </c>
      <c r="L17" s="77">
        <v>100409.39</v>
      </c>
      <c r="M17" s="77">
        <v>100.01</v>
      </c>
      <c r="N17" s="77">
        <v>0</v>
      </c>
      <c r="O17" s="77">
        <v>100.41943093899999</v>
      </c>
      <c r="P17" s="78">
        <v>0</v>
      </c>
      <c r="Q17" s="78">
        <v>2.7000000000000001E-3</v>
      </c>
      <c r="R17" s="78">
        <v>8.0000000000000004E-4</v>
      </c>
    </row>
    <row r="18" spans="2:18">
      <c r="B18" t="s">
        <v>228</v>
      </c>
      <c r="C18" t="s">
        <v>229</v>
      </c>
      <c r="D18" t="s">
        <v>100</v>
      </c>
      <c r="E18" t="s">
        <v>223</v>
      </c>
      <c r="G18"/>
      <c r="H18" s="77">
        <v>0.03</v>
      </c>
      <c r="I18" t="s">
        <v>102</v>
      </c>
      <c r="J18" s="78">
        <v>1.7500000000000002E-2</v>
      </c>
      <c r="K18" s="78">
        <v>1.7500000000000002E-2</v>
      </c>
      <c r="L18" s="77">
        <v>20070.8</v>
      </c>
      <c r="M18" s="77">
        <v>114.81</v>
      </c>
      <c r="N18" s="77">
        <v>0</v>
      </c>
      <c r="O18" s="77">
        <v>23.043285480000002</v>
      </c>
      <c r="P18" s="78">
        <v>0</v>
      </c>
      <c r="Q18" s="78">
        <v>5.9999999999999995E-4</v>
      </c>
      <c r="R18" s="78">
        <v>2.0000000000000001E-4</v>
      </c>
    </row>
    <row r="19" spans="2:18">
      <c r="B19" t="s">
        <v>230</v>
      </c>
      <c r="C19" t="s">
        <v>231</v>
      </c>
      <c r="D19" t="s">
        <v>100</v>
      </c>
      <c r="E19" t="s">
        <v>223</v>
      </c>
      <c r="G19"/>
      <c r="H19" s="77">
        <v>2.0699999999999998</v>
      </c>
      <c r="I19" t="s">
        <v>102</v>
      </c>
      <c r="J19" s="78">
        <v>7.4999999999999997E-3</v>
      </c>
      <c r="K19" s="78">
        <v>1.7399999999999999E-2</v>
      </c>
      <c r="L19" s="77">
        <v>2057291.87</v>
      </c>
      <c r="M19" s="77">
        <v>110.36</v>
      </c>
      <c r="N19" s="77">
        <v>0</v>
      </c>
      <c r="O19" s="77">
        <v>2270.4273077319999</v>
      </c>
      <c r="P19" s="78">
        <v>1E-4</v>
      </c>
      <c r="Q19" s="78">
        <v>6.0900000000000003E-2</v>
      </c>
      <c r="R19" s="78">
        <v>1.89E-2</v>
      </c>
    </row>
    <row r="20" spans="2:18">
      <c r="B20" t="s">
        <v>232</v>
      </c>
      <c r="C20" t="s">
        <v>233</v>
      </c>
      <c r="D20" t="s">
        <v>100</v>
      </c>
      <c r="E20" t="s">
        <v>223</v>
      </c>
      <c r="G20"/>
      <c r="H20" s="77">
        <v>8.14</v>
      </c>
      <c r="I20" t="s">
        <v>102</v>
      </c>
      <c r="J20" s="78">
        <v>1E-3</v>
      </c>
      <c r="K20" s="78">
        <v>1.5599999999999999E-2</v>
      </c>
      <c r="L20" s="77">
        <v>2389086.42</v>
      </c>
      <c r="M20" s="77">
        <v>99.42</v>
      </c>
      <c r="N20" s="77">
        <v>0</v>
      </c>
      <c r="O20" s="77">
        <v>2375.2297187640002</v>
      </c>
      <c r="P20" s="78">
        <v>1E-4</v>
      </c>
      <c r="Q20" s="78">
        <v>6.3700000000000007E-2</v>
      </c>
      <c r="R20" s="78">
        <v>1.9699999999999999E-2</v>
      </c>
    </row>
    <row r="21" spans="2:18">
      <c r="B21" t="s">
        <v>234</v>
      </c>
      <c r="C21" t="s">
        <v>235</v>
      </c>
      <c r="D21" t="s">
        <v>100</v>
      </c>
      <c r="E21" t="s">
        <v>223</v>
      </c>
      <c r="G21"/>
      <c r="H21" s="77">
        <v>25.84</v>
      </c>
      <c r="I21" t="s">
        <v>102</v>
      </c>
      <c r="J21" s="78">
        <v>5.0000000000000001E-3</v>
      </c>
      <c r="K21" s="78">
        <v>1.6500000000000001E-2</v>
      </c>
      <c r="L21" s="77">
        <v>341140.47</v>
      </c>
      <c r="M21" s="77">
        <v>82.95</v>
      </c>
      <c r="N21" s="77">
        <v>0</v>
      </c>
      <c r="O21" s="77">
        <v>282.97601986500001</v>
      </c>
      <c r="P21" s="78">
        <v>0</v>
      </c>
      <c r="Q21" s="78">
        <v>7.6E-3</v>
      </c>
      <c r="R21" s="78">
        <v>2.3E-3</v>
      </c>
    </row>
    <row r="22" spans="2:18">
      <c r="B22" t="s">
        <v>236</v>
      </c>
      <c r="C22" t="s">
        <v>237</v>
      </c>
      <c r="D22" t="s">
        <v>100</v>
      </c>
      <c r="E22" t="s">
        <v>223</v>
      </c>
      <c r="G22"/>
      <c r="H22" s="77">
        <v>14.72</v>
      </c>
      <c r="I22" t="s">
        <v>102</v>
      </c>
      <c r="J22" s="78">
        <v>2.75E-2</v>
      </c>
      <c r="K22" s="78">
        <v>1.54E-2</v>
      </c>
      <c r="L22" s="77">
        <v>179762.99</v>
      </c>
      <c r="M22" s="77">
        <v>141.94</v>
      </c>
      <c r="N22" s="77">
        <v>0</v>
      </c>
      <c r="O22" s="77">
        <v>255.15558800599999</v>
      </c>
      <c r="P22" s="78">
        <v>0</v>
      </c>
      <c r="Q22" s="78">
        <v>6.7999999999999996E-3</v>
      </c>
      <c r="R22" s="78">
        <v>2.0999999999999999E-3</v>
      </c>
    </row>
    <row r="23" spans="2:18">
      <c r="B23" t="s">
        <v>238</v>
      </c>
      <c r="C23" t="s">
        <v>239</v>
      </c>
      <c r="D23" t="s">
        <v>100</v>
      </c>
      <c r="E23" t="s">
        <v>223</v>
      </c>
      <c r="G23"/>
      <c r="H23" s="77">
        <v>10.43</v>
      </c>
      <c r="I23" t="s">
        <v>102</v>
      </c>
      <c r="J23" s="78">
        <v>0.04</v>
      </c>
      <c r="K23" s="78">
        <v>1.52E-2</v>
      </c>
      <c r="L23" s="77">
        <v>120682.17</v>
      </c>
      <c r="M23" s="77">
        <v>172.93</v>
      </c>
      <c r="N23" s="77">
        <v>0</v>
      </c>
      <c r="O23" s="77">
        <v>208.69567658099999</v>
      </c>
      <c r="P23" s="78">
        <v>0</v>
      </c>
      <c r="Q23" s="78">
        <v>5.5999999999999999E-3</v>
      </c>
      <c r="R23" s="78">
        <v>1.6999999999999999E-3</v>
      </c>
    </row>
    <row r="24" spans="2:18">
      <c r="B24" t="s">
        <v>240</v>
      </c>
      <c r="C24" t="s">
        <v>241</v>
      </c>
      <c r="D24" t="s">
        <v>100</v>
      </c>
      <c r="E24" t="s">
        <v>223</v>
      </c>
      <c r="G24"/>
      <c r="H24" s="77">
        <v>5.6</v>
      </c>
      <c r="I24" t="s">
        <v>102</v>
      </c>
      <c r="J24" s="78">
        <v>5.0000000000000001E-3</v>
      </c>
      <c r="K24" s="78">
        <v>1.4999999999999999E-2</v>
      </c>
      <c r="L24" s="77">
        <v>2755741.85</v>
      </c>
      <c r="M24" s="77">
        <v>105.57</v>
      </c>
      <c r="N24" s="77">
        <v>0</v>
      </c>
      <c r="O24" s="77">
        <v>2909.2366710450001</v>
      </c>
      <c r="P24" s="78">
        <v>1E-4</v>
      </c>
      <c r="Q24" s="78">
        <v>7.8E-2</v>
      </c>
      <c r="R24" s="78">
        <v>2.4199999999999999E-2</v>
      </c>
    </row>
    <row r="25" spans="2:18">
      <c r="B25" t="s">
        <v>242</v>
      </c>
      <c r="C25" t="s">
        <v>243</v>
      </c>
      <c r="D25" t="s">
        <v>100</v>
      </c>
      <c r="E25" t="s">
        <v>223</v>
      </c>
      <c r="G25"/>
      <c r="H25" s="77">
        <v>2.84</v>
      </c>
      <c r="I25" t="s">
        <v>102</v>
      </c>
      <c r="J25" s="78">
        <v>1E-3</v>
      </c>
      <c r="K25" s="78">
        <v>1.6299999999999999E-2</v>
      </c>
      <c r="L25" s="77">
        <v>3467330.84</v>
      </c>
      <c r="M25" s="77">
        <v>106.72</v>
      </c>
      <c r="N25" s="77">
        <v>0</v>
      </c>
      <c r="O25" s="77">
        <v>3700.335472448</v>
      </c>
      <c r="P25" s="78">
        <v>2.0000000000000001E-4</v>
      </c>
      <c r="Q25" s="78">
        <v>9.9199999999999997E-2</v>
      </c>
      <c r="R25" s="78">
        <v>3.0700000000000002E-2</v>
      </c>
    </row>
    <row r="26" spans="2:18">
      <c r="B26" t="s">
        <v>244</v>
      </c>
      <c r="C26" t="s">
        <v>245</v>
      </c>
      <c r="D26" t="s">
        <v>100</v>
      </c>
      <c r="E26" t="s">
        <v>223</v>
      </c>
      <c r="G26"/>
      <c r="H26" s="77">
        <v>4.97</v>
      </c>
      <c r="I26" t="s">
        <v>102</v>
      </c>
      <c r="J26" s="78">
        <v>1.0999999999999999E-2</v>
      </c>
      <c r="K26" s="78">
        <v>1.5100000000000001E-2</v>
      </c>
      <c r="L26" s="77">
        <v>355611.58</v>
      </c>
      <c r="M26" s="77">
        <v>99.03</v>
      </c>
      <c r="N26" s="77">
        <v>0</v>
      </c>
      <c r="O26" s="77">
        <v>352.16214767399998</v>
      </c>
      <c r="P26" s="78">
        <v>0</v>
      </c>
      <c r="Q26" s="78">
        <v>9.4000000000000004E-3</v>
      </c>
      <c r="R26" s="78">
        <v>2.8999999999999998E-3</v>
      </c>
    </row>
    <row r="27" spans="2:18">
      <c r="B27" s="79" t="s">
        <v>246</v>
      </c>
      <c r="C27" s="16"/>
      <c r="D27" s="16"/>
      <c r="H27" s="81">
        <v>6.06</v>
      </c>
      <c r="K27" s="80">
        <v>4.4600000000000001E-2</v>
      </c>
      <c r="L27" s="81">
        <v>26994108.82</v>
      </c>
      <c r="N27" s="81">
        <v>46.048793000000003</v>
      </c>
      <c r="O27" s="81">
        <v>23333.082331579</v>
      </c>
      <c r="Q27" s="80">
        <v>0.62580000000000002</v>
      </c>
      <c r="R27" s="80">
        <v>0.1938</v>
      </c>
    </row>
    <row r="28" spans="2:18">
      <c r="B28" s="79" t="s">
        <v>247</v>
      </c>
      <c r="C28" s="16"/>
      <c r="D28" s="16"/>
      <c r="H28" s="81">
        <v>0.48</v>
      </c>
      <c r="K28" s="80">
        <v>4.7899999999999998E-2</v>
      </c>
      <c r="L28" s="81">
        <v>7236740.7199999997</v>
      </c>
      <c r="N28" s="81">
        <v>0</v>
      </c>
      <c r="O28" s="81">
        <v>7078.6182082539999</v>
      </c>
      <c r="Q28" s="80">
        <v>0.1898</v>
      </c>
      <c r="R28" s="80">
        <v>5.8799999999999998E-2</v>
      </c>
    </row>
    <row r="29" spans="2:18">
      <c r="B29" t="s">
        <v>248</v>
      </c>
      <c r="C29" t="s">
        <v>249</v>
      </c>
      <c r="D29" t="s">
        <v>100</v>
      </c>
      <c r="E29" t="s">
        <v>223</v>
      </c>
      <c r="G29"/>
      <c r="H29" s="77">
        <v>0.52</v>
      </c>
      <c r="I29" t="s">
        <v>102</v>
      </c>
      <c r="J29" s="78">
        <v>0</v>
      </c>
      <c r="K29" s="78">
        <v>4.7699999999999999E-2</v>
      </c>
      <c r="L29" s="77">
        <v>592556.18999999994</v>
      </c>
      <c r="M29" s="77">
        <v>97.64</v>
      </c>
      <c r="N29" s="77">
        <v>0</v>
      </c>
      <c r="O29" s="77">
        <v>578.57186391599998</v>
      </c>
      <c r="P29" s="78">
        <v>0</v>
      </c>
      <c r="Q29" s="78">
        <v>1.55E-2</v>
      </c>
      <c r="R29" s="78">
        <v>4.7999999999999996E-3</v>
      </c>
    </row>
    <row r="30" spans="2:18">
      <c r="B30" t="s">
        <v>250</v>
      </c>
      <c r="C30" t="s">
        <v>251</v>
      </c>
      <c r="D30" t="s">
        <v>100</v>
      </c>
      <c r="E30" t="s">
        <v>223</v>
      </c>
      <c r="G30"/>
      <c r="H30" s="77">
        <v>0.27</v>
      </c>
      <c r="I30" t="s">
        <v>102</v>
      </c>
      <c r="J30" s="78">
        <v>0</v>
      </c>
      <c r="K30" s="78">
        <v>4.7699999999999999E-2</v>
      </c>
      <c r="L30" s="77">
        <v>1815762.16</v>
      </c>
      <c r="M30" s="77">
        <v>98.78</v>
      </c>
      <c r="N30" s="77">
        <v>0</v>
      </c>
      <c r="O30" s="77">
        <v>1793.6098616480001</v>
      </c>
      <c r="P30" s="78">
        <v>1E-4</v>
      </c>
      <c r="Q30" s="78">
        <v>4.8099999999999997E-2</v>
      </c>
      <c r="R30" s="78">
        <v>1.49E-2</v>
      </c>
    </row>
    <row r="31" spans="2:18">
      <c r="B31" t="s">
        <v>252</v>
      </c>
      <c r="C31" t="s">
        <v>253</v>
      </c>
      <c r="D31" t="s">
        <v>100</v>
      </c>
      <c r="E31" t="s">
        <v>223</v>
      </c>
      <c r="G31"/>
      <c r="H31" s="77">
        <v>0.36</v>
      </c>
      <c r="I31" t="s">
        <v>102</v>
      </c>
      <c r="J31" s="78">
        <v>0</v>
      </c>
      <c r="K31" s="78">
        <v>4.8000000000000001E-2</v>
      </c>
      <c r="L31" s="77">
        <v>1253042.29</v>
      </c>
      <c r="M31" s="77">
        <v>98.33</v>
      </c>
      <c r="N31" s="77">
        <v>0</v>
      </c>
      <c r="O31" s="77">
        <v>1232.116483757</v>
      </c>
      <c r="P31" s="78">
        <v>0</v>
      </c>
      <c r="Q31" s="78">
        <v>3.3000000000000002E-2</v>
      </c>
      <c r="R31" s="78">
        <v>1.0200000000000001E-2</v>
      </c>
    </row>
    <row r="32" spans="2:18">
      <c r="B32" t="s">
        <v>254</v>
      </c>
      <c r="C32" t="s">
        <v>255</v>
      </c>
      <c r="D32" t="s">
        <v>100</v>
      </c>
      <c r="E32" t="s">
        <v>223</v>
      </c>
      <c r="G32"/>
      <c r="H32" s="77">
        <v>0.44</v>
      </c>
      <c r="I32" t="s">
        <v>102</v>
      </c>
      <c r="J32" s="78">
        <v>0</v>
      </c>
      <c r="K32" s="78">
        <v>4.82E-2</v>
      </c>
      <c r="L32" s="77">
        <v>1551299.06</v>
      </c>
      <c r="M32" s="77">
        <v>97.97</v>
      </c>
      <c r="N32" s="77">
        <v>0</v>
      </c>
      <c r="O32" s="77">
        <v>1519.807689082</v>
      </c>
      <c r="P32" s="78">
        <v>1E-4</v>
      </c>
      <c r="Q32" s="78">
        <v>4.0800000000000003E-2</v>
      </c>
      <c r="R32" s="78">
        <v>1.26E-2</v>
      </c>
    </row>
    <row r="33" spans="2:18">
      <c r="B33" t="s">
        <v>256</v>
      </c>
      <c r="C33" t="s">
        <v>257</v>
      </c>
      <c r="D33" t="s">
        <v>100</v>
      </c>
      <c r="E33" t="s">
        <v>223</v>
      </c>
      <c r="G33"/>
      <c r="H33" s="77">
        <v>0.86</v>
      </c>
      <c r="I33" t="s">
        <v>102</v>
      </c>
      <c r="J33" s="78">
        <v>0</v>
      </c>
      <c r="K33" s="78">
        <v>4.8099999999999997E-2</v>
      </c>
      <c r="L33" s="77">
        <v>220446.6</v>
      </c>
      <c r="M33" s="77">
        <v>96.05</v>
      </c>
      <c r="N33" s="77">
        <v>0</v>
      </c>
      <c r="O33" s="77">
        <v>211.7389593</v>
      </c>
      <c r="P33" s="78">
        <v>0</v>
      </c>
      <c r="Q33" s="78">
        <v>5.7000000000000002E-3</v>
      </c>
      <c r="R33" s="78">
        <v>1.8E-3</v>
      </c>
    </row>
    <row r="34" spans="2:18">
      <c r="B34" t="s">
        <v>258</v>
      </c>
      <c r="C34" t="s">
        <v>259</v>
      </c>
      <c r="D34" t="s">
        <v>100</v>
      </c>
      <c r="E34" t="s">
        <v>223</v>
      </c>
      <c r="G34"/>
      <c r="H34" s="77">
        <v>0.94</v>
      </c>
      <c r="I34" t="s">
        <v>102</v>
      </c>
      <c r="J34" s="78">
        <v>0</v>
      </c>
      <c r="K34" s="78">
        <v>4.7899999999999998E-2</v>
      </c>
      <c r="L34" s="77">
        <v>534018.76</v>
      </c>
      <c r="M34" s="77">
        <v>95.72</v>
      </c>
      <c r="N34" s="77">
        <v>0</v>
      </c>
      <c r="O34" s="77">
        <v>511.16275707199998</v>
      </c>
      <c r="P34" s="78">
        <v>0</v>
      </c>
      <c r="Q34" s="78">
        <v>1.37E-2</v>
      </c>
      <c r="R34" s="78">
        <v>4.1999999999999997E-3</v>
      </c>
    </row>
    <row r="35" spans="2:18">
      <c r="B35" t="s">
        <v>260</v>
      </c>
      <c r="C35" t="s">
        <v>261</v>
      </c>
      <c r="D35" t="s">
        <v>100</v>
      </c>
      <c r="E35" t="s">
        <v>223</v>
      </c>
      <c r="G35"/>
      <c r="H35" s="77">
        <v>0.19</v>
      </c>
      <c r="I35" t="s">
        <v>102</v>
      </c>
      <c r="J35" s="78">
        <v>0</v>
      </c>
      <c r="K35" s="78">
        <v>4.6800000000000001E-2</v>
      </c>
      <c r="L35" s="77">
        <v>203.65</v>
      </c>
      <c r="M35" s="77">
        <v>99.15</v>
      </c>
      <c r="N35" s="77">
        <v>0</v>
      </c>
      <c r="O35" s="77">
        <v>0.201918975</v>
      </c>
      <c r="P35" s="78">
        <v>0</v>
      </c>
      <c r="Q35" s="78">
        <v>0</v>
      </c>
      <c r="R35" s="78">
        <v>0</v>
      </c>
    </row>
    <row r="36" spans="2:18">
      <c r="B36" t="s">
        <v>262</v>
      </c>
      <c r="C36" t="s">
        <v>263</v>
      </c>
      <c r="D36" t="s">
        <v>100</v>
      </c>
      <c r="E36" t="s">
        <v>223</v>
      </c>
      <c r="G36"/>
      <c r="H36" s="77">
        <v>0.61</v>
      </c>
      <c r="I36" t="s">
        <v>102</v>
      </c>
      <c r="J36" s="78">
        <v>0</v>
      </c>
      <c r="K36" s="78">
        <v>4.7699999999999999E-2</v>
      </c>
      <c r="L36" s="77">
        <v>586134.44999999995</v>
      </c>
      <c r="M36" s="77">
        <v>97.2</v>
      </c>
      <c r="N36" s="77">
        <v>0</v>
      </c>
      <c r="O36" s="77">
        <v>569.72268540000005</v>
      </c>
      <c r="P36" s="78">
        <v>0</v>
      </c>
      <c r="Q36" s="78">
        <v>1.5299999999999999E-2</v>
      </c>
      <c r="R36" s="78">
        <v>4.7000000000000002E-3</v>
      </c>
    </row>
    <row r="37" spans="2:18">
      <c r="B37" t="s">
        <v>264</v>
      </c>
      <c r="C37" t="s">
        <v>265</v>
      </c>
      <c r="D37" t="s">
        <v>100</v>
      </c>
      <c r="E37" t="s">
        <v>223</v>
      </c>
      <c r="G37"/>
      <c r="H37" s="77">
        <v>0.69</v>
      </c>
      <c r="I37" t="s">
        <v>102</v>
      </c>
      <c r="J37" s="78">
        <v>0</v>
      </c>
      <c r="K37" s="78">
        <v>4.7899999999999998E-2</v>
      </c>
      <c r="L37" s="77">
        <v>683277.56</v>
      </c>
      <c r="M37" s="77">
        <v>96.84</v>
      </c>
      <c r="N37" s="77">
        <v>0</v>
      </c>
      <c r="O37" s="77">
        <v>661.68598910399999</v>
      </c>
      <c r="P37" s="78">
        <v>0</v>
      </c>
      <c r="Q37" s="78">
        <v>1.77E-2</v>
      </c>
      <c r="R37" s="78">
        <v>5.4999999999999997E-3</v>
      </c>
    </row>
    <row r="38" spans="2:18">
      <c r="B38" s="79" t="s">
        <v>266</v>
      </c>
      <c r="C38" s="16"/>
      <c r="D38" s="16"/>
      <c r="H38" s="81">
        <v>8.5</v>
      </c>
      <c r="K38" s="80">
        <v>4.3200000000000002E-2</v>
      </c>
      <c r="L38" s="81">
        <v>19757368.100000001</v>
      </c>
      <c r="N38" s="81">
        <v>46.048793000000003</v>
      </c>
      <c r="O38" s="81">
        <v>16254.464123325</v>
      </c>
      <c r="Q38" s="80">
        <v>0.43590000000000001</v>
      </c>
      <c r="R38" s="80">
        <v>0.13500000000000001</v>
      </c>
    </row>
    <row r="39" spans="2:18">
      <c r="B39" t="s">
        <v>267</v>
      </c>
      <c r="C39" t="s">
        <v>268</v>
      </c>
      <c r="D39" t="s">
        <v>100</v>
      </c>
      <c r="E39" t="s">
        <v>223</v>
      </c>
      <c r="G39"/>
      <c r="H39" s="77">
        <v>4.78</v>
      </c>
      <c r="I39" t="s">
        <v>102</v>
      </c>
      <c r="J39" s="78">
        <v>2.2499999999999999E-2</v>
      </c>
      <c r="K39" s="78">
        <v>4.24E-2</v>
      </c>
      <c r="L39" s="77">
        <v>2052239.59</v>
      </c>
      <c r="M39" s="77">
        <v>91.16</v>
      </c>
      <c r="N39" s="77">
        <v>46.048793000000003</v>
      </c>
      <c r="O39" s="77">
        <v>1916.870403244</v>
      </c>
      <c r="P39" s="78">
        <v>1E-4</v>
      </c>
      <c r="Q39" s="78">
        <v>5.1400000000000001E-2</v>
      </c>
      <c r="R39" s="78">
        <v>1.5900000000000001E-2</v>
      </c>
    </row>
    <row r="40" spans="2:18">
      <c r="B40" t="s">
        <v>269</v>
      </c>
      <c r="C40" t="s">
        <v>270</v>
      </c>
      <c r="D40" t="s">
        <v>100</v>
      </c>
      <c r="E40" t="s">
        <v>223</v>
      </c>
      <c r="G40"/>
      <c r="H40" s="77">
        <v>2.4</v>
      </c>
      <c r="I40" t="s">
        <v>102</v>
      </c>
      <c r="J40" s="78">
        <v>5.0000000000000001E-3</v>
      </c>
      <c r="K40" s="78">
        <v>4.5600000000000002E-2</v>
      </c>
      <c r="L40" s="77">
        <v>122097.41</v>
      </c>
      <c r="M40" s="77">
        <v>91.2</v>
      </c>
      <c r="N40" s="77">
        <v>0</v>
      </c>
      <c r="O40" s="77">
        <v>111.35283792</v>
      </c>
      <c r="P40" s="78">
        <v>0</v>
      </c>
      <c r="Q40" s="78">
        <v>3.0000000000000001E-3</v>
      </c>
      <c r="R40" s="78">
        <v>8.9999999999999998E-4</v>
      </c>
    </row>
    <row r="41" spans="2:18">
      <c r="B41" t="s">
        <v>271</v>
      </c>
      <c r="C41" t="s">
        <v>272</v>
      </c>
      <c r="D41" t="s">
        <v>100</v>
      </c>
      <c r="E41" t="s">
        <v>223</v>
      </c>
      <c r="G41"/>
      <c r="H41" s="77">
        <v>4.92</v>
      </c>
      <c r="I41" t="s">
        <v>102</v>
      </c>
      <c r="J41" s="78">
        <v>3.7499999999999999E-2</v>
      </c>
      <c r="K41" s="78">
        <v>4.2299999999999997E-2</v>
      </c>
      <c r="L41" s="77">
        <v>1293763.49</v>
      </c>
      <c r="M41" s="77">
        <v>99.4</v>
      </c>
      <c r="N41" s="77">
        <v>0</v>
      </c>
      <c r="O41" s="77">
        <v>1286.0009090599999</v>
      </c>
      <c r="P41" s="78">
        <v>2.9999999999999997E-4</v>
      </c>
      <c r="Q41" s="78">
        <v>3.4500000000000003E-2</v>
      </c>
      <c r="R41" s="78">
        <v>1.0699999999999999E-2</v>
      </c>
    </row>
    <row r="42" spans="2:18">
      <c r="B42" t="s">
        <v>273</v>
      </c>
      <c r="C42" t="s">
        <v>274</v>
      </c>
      <c r="D42" t="s">
        <v>100</v>
      </c>
      <c r="E42" t="s">
        <v>223</v>
      </c>
      <c r="G42"/>
      <c r="H42" s="77">
        <v>3.39</v>
      </c>
      <c r="I42" t="s">
        <v>102</v>
      </c>
      <c r="J42" s="78">
        <v>0.02</v>
      </c>
      <c r="K42" s="78">
        <v>4.3099999999999999E-2</v>
      </c>
      <c r="L42" s="77">
        <v>797179.23</v>
      </c>
      <c r="M42" s="77">
        <v>93.59</v>
      </c>
      <c r="N42" s="77">
        <v>0</v>
      </c>
      <c r="O42" s="77">
        <v>746.08004135700003</v>
      </c>
      <c r="P42" s="78">
        <v>0</v>
      </c>
      <c r="Q42" s="78">
        <v>0.02</v>
      </c>
      <c r="R42" s="78">
        <v>6.1999999999999998E-3</v>
      </c>
    </row>
    <row r="43" spans="2:18">
      <c r="B43" t="s">
        <v>275</v>
      </c>
      <c r="C43" t="s">
        <v>276</v>
      </c>
      <c r="D43" t="s">
        <v>100</v>
      </c>
      <c r="E43" t="s">
        <v>223</v>
      </c>
      <c r="G43"/>
      <c r="H43" s="77">
        <v>15.3</v>
      </c>
      <c r="I43" t="s">
        <v>102</v>
      </c>
      <c r="J43" s="78">
        <v>3.7499999999999999E-2</v>
      </c>
      <c r="K43" s="78">
        <v>4.4900000000000002E-2</v>
      </c>
      <c r="L43" s="77">
        <v>912611.99</v>
      </c>
      <c r="M43" s="77">
        <v>91.42</v>
      </c>
      <c r="N43" s="77">
        <v>0</v>
      </c>
      <c r="O43" s="77">
        <v>834.30988125800002</v>
      </c>
      <c r="P43" s="78">
        <v>0</v>
      </c>
      <c r="Q43" s="78">
        <v>2.24E-2</v>
      </c>
      <c r="R43" s="78">
        <v>6.8999999999999999E-3</v>
      </c>
    </row>
    <row r="44" spans="2:18">
      <c r="B44" t="s">
        <v>277</v>
      </c>
      <c r="C44" t="s">
        <v>278</v>
      </c>
      <c r="D44" t="s">
        <v>100</v>
      </c>
      <c r="E44" t="s">
        <v>223</v>
      </c>
      <c r="G44"/>
      <c r="H44" s="77">
        <v>1.91</v>
      </c>
      <c r="I44" t="s">
        <v>102</v>
      </c>
      <c r="J44" s="78">
        <v>1.7500000000000002E-2</v>
      </c>
      <c r="K44" s="78">
        <v>4.5999999999999999E-2</v>
      </c>
      <c r="L44" s="77">
        <v>853.3</v>
      </c>
      <c r="M44" s="77">
        <v>95.09</v>
      </c>
      <c r="N44" s="77">
        <v>0</v>
      </c>
      <c r="O44" s="77">
        <v>0.81140296999999995</v>
      </c>
      <c r="P44" s="78">
        <v>0</v>
      </c>
      <c r="Q44" s="78">
        <v>0</v>
      </c>
      <c r="R44" s="78">
        <v>0</v>
      </c>
    </row>
    <row r="45" spans="2:18">
      <c r="B45" t="s">
        <v>279</v>
      </c>
      <c r="C45" t="s">
        <v>280</v>
      </c>
      <c r="D45" t="s">
        <v>100</v>
      </c>
      <c r="E45" t="s">
        <v>223</v>
      </c>
      <c r="G45"/>
      <c r="H45" s="77">
        <v>18</v>
      </c>
      <c r="I45" t="s">
        <v>102</v>
      </c>
      <c r="J45" s="78">
        <v>2.8000000000000001E-2</v>
      </c>
      <c r="K45" s="78">
        <v>4.5600000000000002E-2</v>
      </c>
      <c r="L45" s="77">
        <v>1430598.71</v>
      </c>
      <c r="M45" s="77">
        <v>74.349999999999994</v>
      </c>
      <c r="N45" s="77">
        <v>0</v>
      </c>
      <c r="O45" s="77">
        <v>1063.6501408849999</v>
      </c>
      <c r="P45" s="78">
        <v>2.0000000000000001E-4</v>
      </c>
      <c r="Q45" s="78">
        <v>2.8500000000000001E-2</v>
      </c>
      <c r="R45" s="78">
        <v>8.8000000000000005E-3</v>
      </c>
    </row>
    <row r="46" spans="2:18">
      <c r="B46" t="s">
        <v>281</v>
      </c>
      <c r="C46" t="s">
        <v>282</v>
      </c>
      <c r="D46" t="s">
        <v>100</v>
      </c>
      <c r="E46" t="s">
        <v>223</v>
      </c>
      <c r="G46"/>
      <c r="H46" s="77">
        <v>0.51</v>
      </c>
      <c r="I46" t="s">
        <v>102</v>
      </c>
      <c r="J46" s="78">
        <v>3.7499999999999999E-2</v>
      </c>
      <c r="K46" s="78">
        <v>4.3999999999999997E-2</v>
      </c>
      <c r="L46" s="77">
        <v>190</v>
      </c>
      <c r="M46" s="77">
        <v>101.56</v>
      </c>
      <c r="N46" s="77">
        <v>0</v>
      </c>
      <c r="O46" s="77">
        <v>0.192964</v>
      </c>
      <c r="P46" s="78">
        <v>0</v>
      </c>
      <c r="Q46" s="78">
        <v>0</v>
      </c>
      <c r="R46" s="78">
        <v>0</v>
      </c>
    </row>
    <row r="47" spans="2:18">
      <c r="B47" t="s">
        <v>283</v>
      </c>
      <c r="C47" t="s">
        <v>284</v>
      </c>
      <c r="D47" t="s">
        <v>100</v>
      </c>
      <c r="E47" t="s">
        <v>223</v>
      </c>
      <c r="G47"/>
      <c r="H47" s="77">
        <v>12.08</v>
      </c>
      <c r="I47" t="s">
        <v>102</v>
      </c>
      <c r="J47" s="78">
        <v>5.5E-2</v>
      </c>
      <c r="K47" s="78">
        <v>4.4299999999999999E-2</v>
      </c>
      <c r="L47" s="77">
        <v>858.47</v>
      </c>
      <c r="M47" s="77">
        <v>117.33</v>
      </c>
      <c r="N47" s="77">
        <v>0</v>
      </c>
      <c r="O47" s="77">
        <v>1.007242851</v>
      </c>
      <c r="P47" s="78">
        <v>0</v>
      </c>
      <c r="Q47" s="78">
        <v>0</v>
      </c>
      <c r="R47" s="78">
        <v>0</v>
      </c>
    </row>
    <row r="48" spans="2:18">
      <c r="B48" t="s">
        <v>285</v>
      </c>
      <c r="C48" t="s">
        <v>286</v>
      </c>
      <c r="D48" t="s">
        <v>100</v>
      </c>
      <c r="E48" t="s">
        <v>223</v>
      </c>
      <c r="G48"/>
      <c r="H48" s="77">
        <v>1.0900000000000001</v>
      </c>
      <c r="I48" t="s">
        <v>102</v>
      </c>
      <c r="J48" s="78">
        <v>4.0000000000000001E-3</v>
      </c>
      <c r="K48" s="78">
        <v>4.5100000000000001E-2</v>
      </c>
      <c r="L48" s="77">
        <v>7156.94</v>
      </c>
      <c r="M48" s="77">
        <v>96.08</v>
      </c>
      <c r="N48" s="77">
        <v>0</v>
      </c>
      <c r="O48" s="77">
        <v>6.876387952</v>
      </c>
      <c r="P48" s="78">
        <v>0</v>
      </c>
      <c r="Q48" s="78">
        <v>2.0000000000000001E-4</v>
      </c>
      <c r="R48" s="78">
        <v>1E-4</v>
      </c>
    </row>
    <row r="49" spans="2:18">
      <c r="B49" t="s">
        <v>287</v>
      </c>
      <c r="C49" t="s">
        <v>288</v>
      </c>
      <c r="D49" t="s">
        <v>100</v>
      </c>
      <c r="E49" t="s">
        <v>223</v>
      </c>
      <c r="G49"/>
      <c r="H49" s="77">
        <v>1.58</v>
      </c>
      <c r="I49" t="s">
        <v>102</v>
      </c>
      <c r="J49" s="78">
        <v>5.0000000000000001E-3</v>
      </c>
      <c r="K49" s="78">
        <v>4.6199999999999998E-2</v>
      </c>
      <c r="L49" s="77">
        <v>2707.57</v>
      </c>
      <c r="M49" s="77">
        <v>94.08</v>
      </c>
      <c r="N49" s="77">
        <v>0</v>
      </c>
      <c r="O49" s="77">
        <v>2.5472818560000001</v>
      </c>
      <c r="P49" s="78">
        <v>0</v>
      </c>
      <c r="Q49" s="78">
        <v>1E-4</v>
      </c>
      <c r="R49" s="78">
        <v>0</v>
      </c>
    </row>
    <row r="50" spans="2:18">
      <c r="B50" t="s">
        <v>289</v>
      </c>
      <c r="C50" t="s">
        <v>290</v>
      </c>
      <c r="D50" t="s">
        <v>100</v>
      </c>
      <c r="E50" t="s">
        <v>223</v>
      </c>
      <c r="G50"/>
      <c r="H50" s="77">
        <v>6.28</v>
      </c>
      <c r="I50" t="s">
        <v>102</v>
      </c>
      <c r="J50" s="78">
        <v>0.01</v>
      </c>
      <c r="K50" s="78">
        <v>4.2700000000000002E-2</v>
      </c>
      <c r="L50" s="77">
        <v>3574159.29</v>
      </c>
      <c r="M50" s="77">
        <v>82.4</v>
      </c>
      <c r="N50" s="77">
        <v>0</v>
      </c>
      <c r="O50" s="77">
        <v>2945.1072549599999</v>
      </c>
      <c r="P50" s="78">
        <v>2.0000000000000001E-4</v>
      </c>
      <c r="Q50" s="78">
        <v>7.9000000000000001E-2</v>
      </c>
      <c r="R50" s="78">
        <v>2.4500000000000001E-2</v>
      </c>
    </row>
    <row r="51" spans="2:18">
      <c r="B51" t="s">
        <v>291</v>
      </c>
      <c r="C51" t="s">
        <v>292</v>
      </c>
      <c r="D51" t="s">
        <v>100</v>
      </c>
      <c r="E51" t="s">
        <v>223</v>
      </c>
      <c r="G51"/>
      <c r="H51" s="77">
        <v>8.08</v>
      </c>
      <c r="I51" t="s">
        <v>102</v>
      </c>
      <c r="J51" s="78">
        <v>1.2999999999999999E-2</v>
      </c>
      <c r="K51" s="78">
        <v>4.2700000000000002E-2</v>
      </c>
      <c r="L51" s="77">
        <v>6022058.7199999997</v>
      </c>
      <c r="M51" s="77">
        <v>79.739999999999995</v>
      </c>
      <c r="N51" s="77">
        <v>0</v>
      </c>
      <c r="O51" s="77">
        <v>4801.9896233279997</v>
      </c>
      <c r="P51" s="78">
        <v>4.0000000000000002E-4</v>
      </c>
      <c r="Q51" s="78">
        <v>0.1288</v>
      </c>
      <c r="R51" s="78">
        <v>3.9899999999999998E-2</v>
      </c>
    </row>
    <row r="52" spans="2:18">
      <c r="B52" t="s">
        <v>293</v>
      </c>
      <c r="C52" t="s">
        <v>294</v>
      </c>
      <c r="D52" t="s">
        <v>100</v>
      </c>
      <c r="E52" t="s">
        <v>223</v>
      </c>
      <c r="G52"/>
      <c r="H52" s="77">
        <v>0.17</v>
      </c>
      <c r="I52" t="s">
        <v>102</v>
      </c>
      <c r="J52" s="78">
        <v>1.4999999999999999E-2</v>
      </c>
      <c r="K52" s="78">
        <v>4.3999999999999997E-2</v>
      </c>
      <c r="L52" s="77">
        <v>8189.59</v>
      </c>
      <c r="M52" s="77">
        <v>100.76</v>
      </c>
      <c r="N52" s="77">
        <v>0</v>
      </c>
      <c r="O52" s="77">
        <v>8.2518308840000003</v>
      </c>
      <c r="P52" s="78">
        <v>0</v>
      </c>
      <c r="Q52" s="78">
        <v>2.0000000000000001E-4</v>
      </c>
      <c r="R52" s="78">
        <v>1E-4</v>
      </c>
    </row>
    <row r="53" spans="2:18">
      <c r="B53" t="s">
        <v>295</v>
      </c>
      <c r="C53" t="s">
        <v>296</v>
      </c>
      <c r="D53" t="s">
        <v>100</v>
      </c>
      <c r="E53" t="s">
        <v>223</v>
      </c>
      <c r="G53"/>
      <c r="H53" s="77">
        <v>12.11</v>
      </c>
      <c r="I53" t="s">
        <v>102</v>
      </c>
      <c r="J53" s="78">
        <v>1.4999999999999999E-2</v>
      </c>
      <c r="K53" s="78">
        <v>4.3900000000000002E-2</v>
      </c>
      <c r="L53" s="77">
        <v>3532703.8</v>
      </c>
      <c r="M53" s="77">
        <v>71.599999999999994</v>
      </c>
      <c r="N53" s="77">
        <v>0</v>
      </c>
      <c r="O53" s="77">
        <v>2529.4159208000001</v>
      </c>
      <c r="P53" s="78">
        <v>2.0000000000000001E-4</v>
      </c>
      <c r="Q53" s="78">
        <v>6.7799999999999999E-2</v>
      </c>
      <c r="R53" s="78">
        <v>2.1000000000000001E-2</v>
      </c>
    </row>
    <row r="54" spans="2:18">
      <c r="B54" s="79" t="s">
        <v>297</v>
      </c>
      <c r="C54" s="16"/>
      <c r="D54" s="16"/>
      <c r="H54" s="81">
        <v>0</v>
      </c>
      <c r="K54" s="80">
        <v>0</v>
      </c>
      <c r="L54" s="81">
        <v>0</v>
      </c>
      <c r="N54" s="81">
        <v>0</v>
      </c>
      <c r="O54" s="81">
        <v>0</v>
      </c>
      <c r="Q54" s="80">
        <v>0</v>
      </c>
      <c r="R54" s="80">
        <v>0</v>
      </c>
    </row>
    <row r="55" spans="2:18">
      <c r="B55" t="s">
        <v>208</v>
      </c>
      <c r="C55" t="s">
        <v>208</v>
      </c>
      <c r="D55" s="16"/>
      <c r="E55" t="s">
        <v>208</v>
      </c>
      <c r="H55" s="77">
        <v>0</v>
      </c>
      <c r="I55" t="s">
        <v>208</v>
      </c>
      <c r="J55" s="78">
        <v>0</v>
      </c>
      <c r="K55" s="78">
        <v>0</v>
      </c>
      <c r="L55" s="77">
        <v>0</v>
      </c>
      <c r="M55" s="77">
        <v>0</v>
      </c>
      <c r="O55" s="77">
        <v>0</v>
      </c>
      <c r="P55" s="78">
        <v>0</v>
      </c>
      <c r="Q55" s="78">
        <v>0</v>
      </c>
      <c r="R55" s="78">
        <v>0</v>
      </c>
    </row>
    <row r="56" spans="2:18">
      <c r="B56" s="79" t="s">
        <v>298</v>
      </c>
      <c r="C56" s="16"/>
      <c r="D56" s="16"/>
      <c r="H56" s="81">
        <v>0</v>
      </c>
      <c r="K56" s="80">
        <v>0</v>
      </c>
      <c r="L56" s="81">
        <v>0</v>
      </c>
      <c r="N56" s="81">
        <v>0</v>
      </c>
      <c r="O56" s="81">
        <v>0</v>
      </c>
      <c r="Q56" s="80">
        <v>0</v>
      </c>
      <c r="R56" s="80">
        <v>0</v>
      </c>
    </row>
    <row r="57" spans="2:18">
      <c r="B57" t="s">
        <v>208</v>
      </c>
      <c r="C57" t="s">
        <v>208</v>
      </c>
      <c r="D57" s="16"/>
      <c r="E57" t="s">
        <v>208</v>
      </c>
      <c r="H57" s="77">
        <v>0</v>
      </c>
      <c r="I57" t="s">
        <v>208</v>
      </c>
      <c r="J57" s="78">
        <v>0</v>
      </c>
      <c r="K57" s="78">
        <v>0</v>
      </c>
      <c r="L57" s="77">
        <v>0</v>
      </c>
      <c r="M57" s="77">
        <v>0</v>
      </c>
      <c r="O57" s="77">
        <v>0</v>
      </c>
      <c r="P57" s="78">
        <v>0</v>
      </c>
      <c r="Q57" s="78">
        <v>0</v>
      </c>
      <c r="R57" s="78">
        <v>0</v>
      </c>
    </row>
    <row r="58" spans="2:18">
      <c r="B58" s="79" t="s">
        <v>216</v>
      </c>
      <c r="C58" s="16"/>
      <c r="D58" s="16"/>
      <c r="H58" s="81">
        <v>16.559999999999999</v>
      </c>
      <c r="K58" s="80">
        <v>6.2399999999999997E-2</v>
      </c>
      <c r="L58" s="81">
        <v>7746.91</v>
      </c>
      <c r="N58" s="81">
        <v>0</v>
      </c>
      <c r="O58" s="81">
        <v>21.9490734935757</v>
      </c>
      <c r="Q58" s="80">
        <v>5.9999999999999995E-4</v>
      </c>
      <c r="R58" s="80">
        <v>2.0000000000000001E-4</v>
      </c>
    </row>
    <row r="59" spans="2:18">
      <c r="B59" s="79" t="s">
        <v>299</v>
      </c>
      <c r="C59" s="16"/>
      <c r="D59" s="16"/>
      <c r="H59" s="81">
        <v>16.559999999999999</v>
      </c>
      <c r="K59" s="80">
        <v>6.2399999999999997E-2</v>
      </c>
      <c r="L59" s="81">
        <v>7746.91</v>
      </c>
      <c r="N59" s="81">
        <v>0</v>
      </c>
      <c r="O59" s="81">
        <v>21.9490734935757</v>
      </c>
      <c r="Q59" s="80">
        <v>5.9999999999999995E-4</v>
      </c>
      <c r="R59" s="80">
        <v>2.0000000000000001E-4</v>
      </c>
    </row>
    <row r="60" spans="2:18">
      <c r="B60" t="s">
        <v>300</v>
      </c>
      <c r="C60" t="s">
        <v>301</v>
      </c>
      <c r="D60" t="s">
        <v>123</v>
      </c>
      <c r="E60" t="s">
        <v>892</v>
      </c>
      <c r="F60" t="s">
        <v>2122</v>
      </c>
      <c r="G60"/>
      <c r="H60" s="77">
        <v>16.559999999999999</v>
      </c>
      <c r="I60" t="s">
        <v>106</v>
      </c>
      <c r="J60" s="78">
        <v>4.4999999999999998E-2</v>
      </c>
      <c r="K60" s="78">
        <v>6.2399999999999997E-2</v>
      </c>
      <c r="L60" s="77">
        <v>7746.91</v>
      </c>
      <c r="M60" s="77">
        <v>73.610500564741301</v>
      </c>
      <c r="N60" s="77">
        <v>0</v>
      </c>
      <c r="O60" s="77">
        <v>21.9490734935757</v>
      </c>
      <c r="P60" s="78">
        <v>0</v>
      </c>
      <c r="Q60" s="78">
        <v>5.9999999999999995E-4</v>
      </c>
      <c r="R60" s="78">
        <v>2.0000000000000001E-4</v>
      </c>
    </row>
    <row r="61" spans="2:18">
      <c r="B61" s="79" t="s">
        <v>303</v>
      </c>
      <c r="C61" s="16"/>
      <c r="D61" s="16"/>
      <c r="H61" s="81">
        <v>0</v>
      </c>
      <c r="K61" s="80">
        <v>0</v>
      </c>
      <c r="L61" s="81">
        <v>0</v>
      </c>
      <c r="N61" s="81">
        <v>0</v>
      </c>
      <c r="O61" s="81">
        <v>0</v>
      </c>
      <c r="Q61" s="80">
        <v>0</v>
      </c>
      <c r="R61" s="80">
        <v>0</v>
      </c>
    </row>
    <row r="62" spans="2:18">
      <c r="B62" t="s">
        <v>208</v>
      </c>
      <c r="C62" t="s">
        <v>208</v>
      </c>
      <c r="D62" s="16"/>
      <c r="E62" t="s">
        <v>208</v>
      </c>
      <c r="H62" s="77">
        <v>0</v>
      </c>
      <c r="I62" t="s">
        <v>208</v>
      </c>
      <c r="J62" s="78">
        <v>0</v>
      </c>
      <c r="K62" s="78">
        <v>0</v>
      </c>
      <c r="L62" s="77">
        <v>0</v>
      </c>
      <c r="M62" s="77">
        <v>0</v>
      </c>
      <c r="O62" s="77">
        <v>0</v>
      </c>
      <c r="P62" s="78">
        <v>0</v>
      </c>
      <c r="Q62" s="78">
        <v>0</v>
      </c>
      <c r="R62" s="78">
        <v>0</v>
      </c>
    </row>
    <row r="63" spans="2:18">
      <c r="B63" t="s">
        <v>304</v>
      </c>
      <c r="C63" s="16"/>
      <c r="D63" s="16"/>
    </row>
    <row r="64" spans="2:18">
      <c r="B64" t="s">
        <v>305</v>
      </c>
      <c r="C64" s="16"/>
      <c r="D64" s="16"/>
    </row>
    <row r="65" spans="2:4">
      <c r="B65" t="s">
        <v>306</v>
      </c>
      <c r="C65" s="16"/>
      <c r="D65" s="16"/>
    </row>
    <row r="66" spans="2:4">
      <c r="B66" t="s">
        <v>307</v>
      </c>
      <c r="C66" s="16"/>
      <c r="D66" s="16"/>
    </row>
    <row r="67" spans="2:4"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45197</v>
      </c>
    </row>
    <row r="2" spans="2:23" s="1" customFormat="1">
      <c r="B2" s="2" t="s">
        <v>1</v>
      </c>
      <c r="C2" s="12" t="s">
        <v>2161</v>
      </c>
    </row>
    <row r="3" spans="2:23" s="1" customFormat="1">
      <c r="B3" s="2" t="s">
        <v>2</v>
      </c>
      <c r="C3" s="26" t="s">
        <v>2162</v>
      </c>
    </row>
    <row r="4" spans="2:23" s="1" customFormat="1">
      <c r="B4" s="2" t="s">
        <v>3</v>
      </c>
      <c r="C4" s="83" t="s">
        <v>196</v>
      </c>
    </row>
    <row r="5" spans="2:23">
      <c r="B5" s="2"/>
    </row>
    <row r="7" spans="2:23" ht="26.25" customHeight="1">
      <c r="B7" s="115" t="s">
        <v>178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1965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1966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858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218</v>
      </c>
      <c r="D26" s="16"/>
    </row>
    <row r="27" spans="2:23">
      <c r="B27" t="s">
        <v>304</v>
      </c>
      <c r="D27" s="16"/>
    </row>
    <row r="28" spans="2:23">
      <c r="B28" t="s">
        <v>305</v>
      </c>
      <c r="D28" s="16"/>
    </row>
    <row r="29" spans="2:23">
      <c r="B29" t="s">
        <v>306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45197</v>
      </c>
    </row>
    <row r="2" spans="2:68" s="1" customFormat="1">
      <c r="B2" s="2" t="s">
        <v>1</v>
      </c>
      <c r="C2" s="12" t="s">
        <v>2161</v>
      </c>
    </row>
    <row r="3" spans="2:68" s="1" customFormat="1">
      <c r="B3" s="2" t="s">
        <v>2</v>
      </c>
      <c r="C3" s="26" t="s">
        <v>2162</v>
      </c>
    </row>
    <row r="4" spans="2:68" s="1" customFormat="1">
      <c r="B4" s="2" t="s">
        <v>3</v>
      </c>
      <c r="C4" s="83" t="s">
        <v>196</v>
      </c>
    </row>
    <row r="6" spans="2:68" ht="26.25" customHeight="1">
      <c r="B6" s="110" t="s">
        <v>68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4"/>
      <c r="BP6" s="19"/>
    </row>
    <row r="7" spans="2:68" ht="26.25" customHeight="1">
      <c r="B7" s="110" t="s">
        <v>82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186</v>
      </c>
      <c r="P8" s="18" t="s">
        <v>187</v>
      </c>
      <c r="Q8" s="38" t="s">
        <v>191</v>
      </c>
      <c r="R8" s="18" t="s">
        <v>56</v>
      </c>
      <c r="S8" s="18" t="s">
        <v>73</v>
      </c>
      <c r="T8" s="18" t="s">
        <v>57</v>
      </c>
      <c r="U8" s="39" t="s">
        <v>182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183</v>
      </c>
      <c r="P9" s="21"/>
      <c r="Q9" s="21" t="s">
        <v>184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185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246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218</v>
      </c>
      <c r="C24" s="16"/>
      <c r="D24" s="16"/>
      <c r="E24" s="16"/>
      <c r="F24" s="16"/>
      <c r="G24" s="16"/>
    </row>
    <row r="25" spans="2:21">
      <c r="B25" t="s">
        <v>304</v>
      </c>
      <c r="C25" s="16"/>
      <c r="D25" s="16"/>
      <c r="E25" s="16"/>
      <c r="F25" s="16"/>
      <c r="G25" s="16"/>
    </row>
    <row r="26" spans="2:21">
      <c r="B26" t="s">
        <v>305</v>
      </c>
      <c r="C26" s="16"/>
      <c r="D26" s="16"/>
      <c r="E26" s="16"/>
      <c r="F26" s="16"/>
      <c r="G26" s="16"/>
    </row>
    <row r="27" spans="2:21">
      <c r="B27" t="s">
        <v>306</v>
      </c>
      <c r="C27" s="16"/>
      <c r="D27" s="16"/>
      <c r="E27" s="16"/>
      <c r="F27" s="16"/>
      <c r="G27" s="16"/>
    </row>
    <row r="28" spans="2:21">
      <c r="B28" t="s">
        <v>307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6"/>
  <sheetViews>
    <sheetView rightToLeft="1" topLeftCell="A141" workbookViewId="0">
      <selection activeCell="A159" sqref="A159:XFD15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45197</v>
      </c>
    </row>
    <row r="2" spans="2:66" s="1" customFormat="1">
      <c r="B2" s="2" t="s">
        <v>1</v>
      </c>
      <c r="C2" s="12" t="s">
        <v>2161</v>
      </c>
    </row>
    <row r="3" spans="2:66" s="1" customFormat="1">
      <c r="B3" s="2" t="s">
        <v>2</v>
      </c>
      <c r="C3" s="26" t="s">
        <v>2162</v>
      </c>
    </row>
    <row r="4" spans="2:66" s="1" customFormat="1">
      <c r="B4" s="2" t="s">
        <v>3</v>
      </c>
      <c r="C4" s="83" t="s">
        <v>196</v>
      </c>
    </row>
    <row r="6" spans="2:66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7"/>
    </row>
    <row r="7" spans="2:66" ht="26.25" customHeight="1">
      <c r="B7" s="115" t="s">
        <v>89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186</v>
      </c>
      <c r="P8" s="28" t="s">
        <v>187</v>
      </c>
      <c r="Q8" s="38" t="s">
        <v>191</v>
      </c>
      <c r="R8" s="28" t="s">
        <v>56</v>
      </c>
      <c r="S8" s="18" t="s">
        <v>73</v>
      </c>
      <c r="T8" s="28" t="s">
        <v>57</v>
      </c>
      <c r="U8" s="28" t="s">
        <v>182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183</v>
      </c>
      <c r="P9" s="31"/>
      <c r="Q9" s="21" t="s">
        <v>184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185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4.59</v>
      </c>
      <c r="L11" s="7"/>
      <c r="M11" s="7"/>
      <c r="N11" s="76">
        <v>4.5699999999999998E-2</v>
      </c>
      <c r="O11" s="75">
        <f>O12+O238</f>
        <v>31526144.380000014</v>
      </c>
      <c r="P11" s="33"/>
      <c r="Q11" s="75">
        <f>Q12+Q238</f>
        <v>152.75188</v>
      </c>
      <c r="R11" s="75">
        <f>R12+R238</f>
        <v>39176.49682763833</v>
      </c>
      <c r="S11" s="7"/>
      <c r="T11" s="76">
        <f>R11/$R$11</f>
        <v>1</v>
      </c>
      <c r="U11" s="76">
        <f>R11/'סכום נכסי הקרן'!$C$42</f>
        <v>0.32533466462913907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4.5199999999999996</v>
      </c>
      <c r="N12" s="80">
        <v>3.9399999999999998E-2</v>
      </c>
      <c r="O12" s="81">
        <f>O13+O161+O232+O236</f>
        <v>29741428.810000014</v>
      </c>
      <c r="Q12" s="81">
        <f>Q13+Q161+Q232+Q236</f>
        <v>152.75188</v>
      </c>
      <c r="R12" s="81">
        <f>R13+R161+R232+R236</f>
        <v>32663.972467140018</v>
      </c>
      <c r="T12" s="80">
        <f t="shared" ref="T12:T75" si="0">R12/$R$11</f>
        <v>0.83376450454079809</v>
      </c>
      <c r="U12" s="80">
        <f>R12/'סכום נכסי הקרן'!$C$42</f>
        <v>0.27125249546446079</v>
      </c>
    </row>
    <row r="13" spans="2:66">
      <c r="B13" s="79" t="s">
        <v>308</v>
      </c>
      <c r="C13" s="16"/>
      <c r="D13" s="16"/>
      <c r="E13" s="16"/>
      <c r="F13" s="16"/>
      <c r="K13" s="81">
        <v>4.63</v>
      </c>
      <c r="N13" s="80">
        <v>3.5099999999999999E-2</v>
      </c>
      <c r="O13" s="81">
        <f>SUM(O14:O160)</f>
        <v>23479743.530000012</v>
      </c>
      <c r="Q13" s="81">
        <f>SUM(Q14:Q160)</f>
        <v>127.21383999999999</v>
      </c>
      <c r="R13" s="81">
        <f>SUM(R14:R160)</f>
        <v>26907.912989582015</v>
      </c>
      <c r="T13" s="80">
        <f t="shared" si="0"/>
        <v>0.68683815982747487</v>
      </c>
      <c r="U13" s="80">
        <f>R13/'סכום נכסי הקרן'!$C$42</f>
        <v>0.22345226238196653</v>
      </c>
    </row>
    <row r="14" spans="2:66">
      <c r="B14" t="s">
        <v>312</v>
      </c>
      <c r="C14" t="s">
        <v>313</v>
      </c>
      <c r="D14" t="s">
        <v>100</v>
      </c>
      <c r="E14" t="s">
        <v>123</v>
      </c>
      <c r="F14" t="s">
        <v>314</v>
      </c>
      <c r="G14" t="s">
        <v>315</v>
      </c>
      <c r="H14" t="s">
        <v>316</v>
      </c>
      <c r="I14" t="s">
        <v>149</v>
      </c>
      <c r="J14"/>
      <c r="K14" s="77">
        <v>6.72</v>
      </c>
      <c r="L14" t="s">
        <v>102</v>
      </c>
      <c r="M14" s="78">
        <v>2E-3</v>
      </c>
      <c r="N14" s="78">
        <v>2.4199999999999999E-2</v>
      </c>
      <c r="O14" s="77">
        <v>30682.32</v>
      </c>
      <c r="P14" s="77">
        <v>96.35</v>
      </c>
      <c r="Q14" s="77">
        <v>0</v>
      </c>
      <c r="R14" s="77">
        <v>29.562415319999999</v>
      </c>
      <c r="S14" s="78">
        <v>0</v>
      </c>
      <c r="T14" s="78">
        <f t="shared" si="0"/>
        <v>7.5459568143786235E-4</v>
      </c>
      <c r="U14" s="78">
        <f>R14/'סכום נכסי הקרן'!$C$42</f>
        <v>2.4549613295118359E-4</v>
      </c>
    </row>
    <row r="15" spans="2:66">
      <c r="B15" t="s">
        <v>317</v>
      </c>
      <c r="C15" t="s">
        <v>318</v>
      </c>
      <c r="D15" t="s">
        <v>100</v>
      </c>
      <c r="E15" t="s">
        <v>123</v>
      </c>
      <c r="F15" t="s">
        <v>314</v>
      </c>
      <c r="G15" t="s">
        <v>315</v>
      </c>
      <c r="H15" t="s">
        <v>316</v>
      </c>
      <c r="I15" t="s">
        <v>149</v>
      </c>
      <c r="J15"/>
      <c r="K15" s="77">
        <v>2.73</v>
      </c>
      <c r="L15" t="s">
        <v>102</v>
      </c>
      <c r="M15" s="78">
        <v>3.8E-3</v>
      </c>
      <c r="N15" s="78">
        <v>2.3800000000000002E-2</v>
      </c>
      <c r="O15" s="77">
        <v>197310.45</v>
      </c>
      <c r="P15" s="77">
        <v>104.01</v>
      </c>
      <c r="Q15" s="77">
        <v>0</v>
      </c>
      <c r="R15" s="77">
        <v>205.22259904500001</v>
      </c>
      <c r="S15" s="78">
        <v>1E-4</v>
      </c>
      <c r="T15" s="78">
        <f t="shared" si="0"/>
        <v>5.2384111817833359E-3</v>
      </c>
      <c r="U15" s="78">
        <f>R15/'סכום נכסי הקרן'!$C$42</f>
        <v>1.7042367450150135E-3</v>
      </c>
    </row>
    <row r="16" spans="2:66">
      <c r="B16" t="s">
        <v>319</v>
      </c>
      <c r="C16" t="s">
        <v>320</v>
      </c>
      <c r="D16" t="s">
        <v>100</v>
      </c>
      <c r="E16" t="s">
        <v>123</v>
      </c>
      <c r="F16" t="s">
        <v>321</v>
      </c>
      <c r="G16" t="s">
        <v>127</v>
      </c>
      <c r="H16" t="s">
        <v>205</v>
      </c>
      <c r="I16" t="s">
        <v>206</v>
      </c>
      <c r="J16"/>
      <c r="K16" s="77">
        <v>12.17</v>
      </c>
      <c r="L16" t="s">
        <v>102</v>
      </c>
      <c r="M16" s="78">
        <v>2.07E-2</v>
      </c>
      <c r="N16" s="78">
        <v>2.7099999999999999E-2</v>
      </c>
      <c r="O16" s="77">
        <v>552309.69999999995</v>
      </c>
      <c r="P16" s="77">
        <v>102.43</v>
      </c>
      <c r="Q16" s="77">
        <v>0</v>
      </c>
      <c r="R16" s="77">
        <v>565.73082570999998</v>
      </c>
      <c r="S16" s="78">
        <v>2.0000000000000001E-4</v>
      </c>
      <c r="T16" s="78">
        <f t="shared" si="0"/>
        <v>1.444056696031297E-2</v>
      </c>
      <c r="U16" s="78">
        <f>R16/'סכום נכסי הקרן'!$C$42</f>
        <v>4.6980170090880459E-3</v>
      </c>
    </row>
    <row r="17" spans="2:21">
      <c r="B17" t="s">
        <v>322</v>
      </c>
      <c r="C17" t="s">
        <v>323</v>
      </c>
      <c r="D17" t="s">
        <v>100</v>
      </c>
      <c r="E17" t="s">
        <v>123</v>
      </c>
      <c r="F17" t="s">
        <v>324</v>
      </c>
      <c r="G17" t="s">
        <v>315</v>
      </c>
      <c r="H17" t="s">
        <v>316</v>
      </c>
      <c r="I17" t="s">
        <v>149</v>
      </c>
      <c r="J17"/>
      <c r="K17" s="77">
        <v>3.47</v>
      </c>
      <c r="L17" t="s">
        <v>102</v>
      </c>
      <c r="M17" s="78">
        <v>1.7500000000000002E-2</v>
      </c>
      <c r="N17" s="78">
        <v>2.4299999999999999E-2</v>
      </c>
      <c r="O17" s="77">
        <v>0.01</v>
      </c>
      <c r="P17" s="77">
        <v>109.67</v>
      </c>
      <c r="Q17" s="77">
        <v>0</v>
      </c>
      <c r="R17" s="77">
        <v>1.0967E-5</v>
      </c>
      <c r="S17" s="78">
        <v>0</v>
      </c>
      <c r="T17" s="78">
        <f t="shared" si="0"/>
        <v>2.7993825094292182E-10</v>
      </c>
      <c r="U17" s="78">
        <f>R17/'סכום נכסי הקרן'!$C$42</f>
        <v>9.1073616987383249E-11</v>
      </c>
    </row>
    <row r="18" spans="2:21">
      <c r="B18" t="s">
        <v>325</v>
      </c>
      <c r="C18" t="s">
        <v>326</v>
      </c>
      <c r="D18" t="s">
        <v>100</v>
      </c>
      <c r="E18" t="s">
        <v>123</v>
      </c>
      <c r="F18" t="s">
        <v>327</v>
      </c>
      <c r="G18" t="s">
        <v>328</v>
      </c>
      <c r="H18" t="s">
        <v>329</v>
      </c>
      <c r="I18" t="s">
        <v>149</v>
      </c>
      <c r="J18"/>
      <c r="K18" s="77">
        <v>1.86</v>
      </c>
      <c r="L18" t="s">
        <v>102</v>
      </c>
      <c r="M18" s="78">
        <v>4.4999999999999998E-2</v>
      </c>
      <c r="N18" s="78">
        <v>2.63E-2</v>
      </c>
      <c r="O18" s="77">
        <v>181007.79</v>
      </c>
      <c r="P18" s="77">
        <v>117.23</v>
      </c>
      <c r="Q18" s="77">
        <v>0</v>
      </c>
      <c r="R18" s="77">
        <v>212.19543221699999</v>
      </c>
      <c r="S18" s="78">
        <v>1E-4</v>
      </c>
      <c r="T18" s="78">
        <f t="shared" si="0"/>
        <v>5.4163962936905541E-3</v>
      </c>
      <c r="U18" s="78">
        <f>R18/'סכום נכסי הקרן'!$C$42</f>
        <v>1.7621414717063281E-3</v>
      </c>
    </row>
    <row r="19" spans="2:21">
      <c r="B19" t="s">
        <v>330</v>
      </c>
      <c r="C19" t="s">
        <v>331</v>
      </c>
      <c r="D19" t="s">
        <v>100</v>
      </c>
      <c r="E19" t="s">
        <v>123</v>
      </c>
      <c r="F19" t="s">
        <v>327</v>
      </c>
      <c r="G19" t="s">
        <v>328</v>
      </c>
      <c r="H19" t="s">
        <v>329</v>
      </c>
      <c r="I19" t="s">
        <v>149</v>
      </c>
      <c r="J19"/>
      <c r="K19" s="77">
        <v>4.2</v>
      </c>
      <c r="L19" t="s">
        <v>102</v>
      </c>
      <c r="M19" s="78">
        <v>3.85E-2</v>
      </c>
      <c r="N19" s="78">
        <v>2.5499999999999998E-2</v>
      </c>
      <c r="O19" s="77">
        <v>430111.86</v>
      </c>
      <c r="P19" s="77">
        <v>120.55</v>
      </c>
      <c r="Q19" s="77">
        <v>0</v>
      </c>
      <c r="R19" s="77">
        <v>518.49984723</v>
      </c>
      <c r="S19" s="78">
        <v>2.0000000000000001E-4</v>
      </c>
      <c r="T19" s="78">
        <f t="shared" si="0"/>
        <v>1.3234972221002861E-2</v>
      </c>
      <c r="U19" s="78">
        <f>R19/'סכום נכסי הקרן'!$C$42</f>
        <v>4.3057952488959371E-3</v>
      </c>
    </row>
    <row r="20" spans="2:21">
      <c r="B20" t="s">
        <v>332</v>
      </c>
      <c r="C20" t="s">
        <v>333</v>
      </c>
      <c r="D20" t="s">
        <v>100</v>
      </c>
      <c r="E20" t="s">
        <v>123</v>
      </c>
      <c r="F20" t="s">
        <v>327</v>
      </c>
      <c r="G20" t="s">
        <v>328</v>
      </c>
      <c r="H20" t="s">
        <v>329</v>
      </c>
      <c r="I20" t="s">
        <v>149</v>
      </c>
      <c r="J20"/>
      <c r="K20" s="77">
        <v>6.66</v>
      </c>
      <c r="L20" t="s">
        <v>102</v>
      </c>
      <c r="M20" s="78">
        <v>2.3900000000000001E-2</v>
      </c>
      <c r="N20" s="78">
        <v>2.8500000000000001E-2</v>
      </c>
      <c r="O20" s="77">
        <v>636855.68000000005</v>
      </c>
      <c r="P20" s="77">
        <v>108.05</v>
      </c>
      <c r="Q20" s="77">
        <v>0</v>
      </c>
      <c r="R20" s="77">
        <v>688.12256223999998</v>
      </c>
      <c r="S20" s="78">
        <v>2.0000000000000001E-4</v>
      </c>
      <c r="T20" s="78">
        <f t="shared" si="0"/>
        <v>1.7564678262772634E-2</v>
      </c>
      <c r="U20" s="78">
        <f>R20/'סכום נכסי הקרן'!$C$42</f>
        <v>5.7143987119378627E-3</v>
      </c>
    </row>
    <row r="21" spans="2:21">
      <c r="B21" t="s">
        <v>334</v>
      </c>
      <c r="C21" t="s">
        <v>335</v>
      </c>
      <c r="D21" t="s">
        <v>100</v>
      </c>
      <c r="E21" t="s">
        <v>123</v>
      </c>
      <c r="F21" t="s">
        <v>327</v>
      </c>
      <c r="G21" t="s">
        <v>328</v>
      </c>
      <c r="H21" t="s">
        <v>329</v>
      </c>
      <c r="I21" t="s">
        <v>149</v>
      </c>
      <c r="J21"/>
      <c r="K21" s="77">
        <v>3.76</v>
      </c>
      <c r="L21" t="s">
        <v>102</v>
      </c>
      <c r="M21" s="78">
        <v>0.01</v>
      </c>
      <c r="N21" s="78">
        <v>2.3900000000000001E-2</v>
      </c>
      <c r="O21" s="77">
        <v>62552.81</v>
      </c>
      <c r="P21" s="77">
        <v>104.44</v>
      </c>
      <c r="Q21" s="77">
        <v>0</v>
      </c>
      <c r="R21" s="77">
        <v>65.330154764</v>
      </c>
      <c r="S21" s="78">
        <v>1E-4</v>
      </c>
      <c r="T21" s="78">
        <f t="shared" si="0"/>
        <v>1.66758541610874E-3</v>
      </c>
      <c r="U21" s="78">
        <f>R21/'סכום נכסי הקרן'!$C$42</f>
        <v>5.4252334209018024E-4</v>
      </c>
    </row>
    <row r="22" spans="2:21">
      <c r="B22" t="s">
        <v>336</v>
      </c>
      <c r="C22" t="s">
        <v>337</v>
      </c>
      <c r="D22" t="s">
        <v>100</v>
      </c>
      <c r="E22" t="s">
        <v>123</v>
      </c>
      <c r="F22" t="s">
        <v>327</v>
      </c>
      <c r="G22" t="s">
        <v>328</v>
      </c>
      <c r="H22" t="s">
        <v>329</v>
      </c>
      <c r="I22" t="s">
        <v>149</v>
      </c>
      <c r="J22"/>
      <c r="K22" s="77">
        <v>11.64</v>
      </c>
      <c r="L22" t="s">
        <v>102</v>
      </c>
      <c r="M22" s="78">
        <v>1.2500000000000001E-2</v>
      </c>
      <c r="N22" s="78">
        <v>2.9399999999999999E-2</v>
      </c>
      <c r="O22" s="77">
        <v>272093.05</v>
      </c>
      <c r="P22" s="77">
        <v>91.1</v>
      </c>
      <c r="Q22" s="77">
        <v>0</v>
      </c>
      <c r="R22" s="77">
        <v>247.87676855000001</v>
      </c>
      <c r="S22" s="78">
        <v>1E-4</v>
      </c>
      <c r="T22" s="78">
        <f t="shared" si="0"/>
        <v>6.3271805450232929E-3</v>
      </c>
      <c r="U22" s="78">
        <f>R22/'סכום נכסי הקרן'!$C$42</f>
        <v>2.0584511606631661E-3</v>
      </c>
    </row>
    <row r="23" spans="2:21">
      <c r="B23" t="s">
        <v>338</v>
      </c>
      <c r="C23" t="s">
        <v>339</v>
      </c>
      <c r="D23" t="s">
        <v>100</v>
      </c>
      <c r="E23" t="s">
        <v>123</v>
      </c>
      <c r="F23" t="s">
        <v>327</v>
      </c>
      <c r="G23" t="s">
        <v>328</v>
      </c>
      <c r="H23" t="s">
        <v>329</v>
      </c>
      <c r="I23" t="s">
        <v>149</v>
      </c>
      <c r="J23"/>
      <c r="K23" s="77">
        <v>8.44</v>
      </c>
      <c r="L23" t="s">
        <v>102</v>
      </c>
      <c r="M23" s="78">
        <v>0.03</v>
      </c>
      <c r="N23" s="78">
        <v>2.9100000000000001E-2</v>
      </c>
      <c r="O23" s="77">
        <v>33037.58</v>
      </c>
      <c r="P23" s="77">
        <v>102.99</v>
      </c>
      <c r="Q23" s="77">
        <v>0</v>
      </c>
      <c r="R23" s="77">
        <v>34.025403642000001</v>
      </c>
      <c r="S23" s="78">
        <v>0</v>
      </c>
      <c r="T23" s="78">
        <f t="shared" si="0"/>
        <v>8.6851572747044796E-4</v>
      </c>
      <c r="U23" s="78">
        <f>R23/'סכום נכסי הקרן'!$C$42</f>
        <v>2.8255827292173092E-4</v>
      </c>
    </row>
    <row r="24" spans="2:21">
      <c r="B24" t="s">
        <v>340</v>
      </c>
      <c r="C24" t="s">
        <v>341</v>
      </c>
      <c r="D24" t="s">
        <v>100</v>
      </c>
      <c r="E24" t="s">
        <v>123</v>
      </c>
      <c r="F24" t="s">
        <v>327</v>
      </c>
      <c r="G24" t="s">
        <v>328</v>
      </c>
      <c r="H24" t="s">
        <v>329</v>
      </c>
      <c r="I24" t="s">
        <v>149</v>
      </c>
      <c r="J24"/>
      <c r="K24" s="77">
        <v>11.16</v>
      </c>
      <c r="L24" t="s">
        <v>102</v>
      </c>
      <c r="M24" s="78">
        <v>3.2000000000000001E-2</v>
      </c>
      <c r="N24" s="78">
        <v>2.9399999999999999E-2</v>
      </c>
      <c r="O24" s="77">
        <v>217849.16</v>
      </c>
      <c r="P24" s="77">
        <v>105.31</v>
      </c>
      <c r="Q24" s="77">
        <v>0</v>
      </c>
      <c r="R24" s="77">
        <v>229.416950396</v>
      </c>
      <c r="S24" s="78">
        <v>2.0000000000000001E-4</v>
      </c>
      <c r="T24" s="78">
        <f t="shared" si="0"/>
        <v>5.8559843011320601E-3</v>
      </c>
      <c r="U24" s="78">
        <f>R24/'סכום נכסי הקרן'!$C$42</f>
        <v>1.905154688682302E-3</v>
      </c>
    </row>
    <row r="25" spans="2:21">
      <c r="B25" t="s">
        <v>342</v>
      </c>
      <c r="C25" t="s">
        <v>343</v>
      </c>
      <c r="D25" t="s">
        <v>100</v>
      </c>
      <c r="E25" t="s">
        <v>123</v>
      </c>
      <c r="F25" t="s">
        <v>344</v>
      </c>
      <c r="G25" t="s">
        <v>127</v>
      </c>
      <c r="H25" t="s">
        <v>329</v>
      </c>
      <c r="I25" t="s">
        <v>149</v>
      </c>
      <c r="J25"/>
      <c r="K25" s="77">
        <v>6.24</v>
      </c>
      <c r="L25" t="s">
        <v>102</v>
      </c>
      <c r="M25" s="78">
        <v>2.6499999999999999E-2</v>
      </c>
      <c r="N25" s="78">
        <v>2.6599999999999999E-2</v>
      </c>
      <c r="O25" s="77">
        <v>65158.55</v>
      </c>
      <c r="P25" s="77">
        <v>112.76</v>
      </c>
      <c r="Q25" s="77">
        <v>0</v>
      </c>
      <c r="R25" s="77">
        <v>73.472780979999996</v>
      </c>
      <c r="S25" s="78">
        <v>0</v>
      </c>
      <c r="T25" s="78">
        <f t="shared" si="0"/>
        <v>1.8754300902209878E-3</v>
      </c>
      <c r="U25" s="78">
        <f>R25/'סכום נכסי הקרן'!$C$42</f>
        <v>6.1014241943744109E-4</v>
      </c>
    </row>
    <row r="26" spans="2:21">
      <c r="B26" t="s">
        <v>345</v>
      </c>
      <c r="C26" t="s">
        <v>346</v>
      </c>
      <c r="D26" t="s">
        <v>100</v>
      </c>
      <c r="E26" t="s">
        <v>123</v>
      </c>
      <c r="F26" t="s">
        <v>347</v>
      </c>
      <c r="G26" t="s">
        <v>348</v>
      </c>
      <c r="H26" t="s">
        <v>329</v>
      </c>
      <c r="I26" t="s">
        <v>149</v>
      </c>
      <c r="J26"/>
      <c r="K26" s="77">
        <v>3.35</v>
      </c>
      <c r="L26" t="s">
        <v>102</v>
      </c>
      <c r="M26" s="78">
        <v>1.34E-2</v>
      </c>
      <c r="N26" s="78">
        <v>3.0499999999999999E-2</v>
      </c>
      <c r="O26" s="77">
        <v>775571.9</v>
      </c>
      <c r="P26" s="77">
        <v>107.07</v>
      </c>
      <c r="Q26" s="77">
        <v>0</v>
      </c>
      <c r="R26" s="77">
        <v>830.40483332999997</v>
      </c>
      <c r="S26" s="78">
        <v>2.9999999999999997E-4</v>
      </c>
      <c r="T26" s="78">
        <f t="shared" si="0"/>
        <v>2.1196505572804662E-2</v>
      </c>
      <c r="U26" s="78">
        <f>R26/'סכום נכסי הקרן'!$C$42</f>
        <v>6.8959580318380814E-3</v>
      </c>
    </row>
    <row r="27" spans="2:21">
      <c r="B27" t="s">
        <v>349</v>
      </c>
      <c r="C27" t="s">
        <v>350</v>
      </c>
      <c r="D27" t="s">
        <v>100</v>
      </c>
      <c r="E27" t="s">
        <v>123</v>
      </c>
      <c r="F27" t="s">
        <v>347</v>
      </c>
      <c r="G27" t="s">
        <v>348</v>
      </c>
      <c r="H27" t="s">
        <v>329</v>
      </c>
      <c r="I27" t="s">
        <v>149</v>
      </c>
      <c r="J27"/>
      <c r="K27" s="77">
        <v>3.33</v>
      </c>
      <c r="L27" t="s">
        <v>102</v>
      </c>
      <c r="M27" s="78">
        <v>1.77E-2</v>
      </c>
      <c r="N27" s="78">
        <v>0.03</v>
      </c>
      <c r="O27" s="77">
        <v>456538.63</v>
      </c>
      <c r="P27" s="77">
        <v>107.4</v>
      </c>
      <c r="Q27" s="77">
        <v>0</v>
      </c>
      <c r="R27" s="77">
        <v>490.32248862</v>
      </c>
      <c r="S27" s="78">
        <v>2.0000000000000001E-4</v>
      </c>
      <c r="T27" s="78">
        <f t="shared" si="0"/>
        <v>1.251573081629101E-2</v>
      </c>
      <c r="U27" s="78">
        <f>R27/'סכום נכסי הקרן'!$C$42</f>
        <v>4.0718010877066162E-3</v>
      </c>
    </row>
    <row r="28" spans="2:21">
      <c r="B28" t="s">
        <v>351</v>
      </c>
      <c r="C28" t="s">
        <v>352</v>
      </c>
      <c r="D28" t="s">
        <v>100</v>
      </c>
      <c r="E28" t="s">
        <v>123</v>
      </c>
      <c r="F28" t="s">
        <v>347</v>
      </c>
      <c r="G28" t="s">
        <v>348</v>
      </c>
      <c r="H28" t="s">
        <v>329</v>
      </c>
      <c r="I28" t="s">
        <v>149</v>
      </c>
      <c r="J28"/>
      <c r="K28" s="77">
        <v>6.33</v>
      </c>
      <c r="L28" t="s">
        <v>102</v>
      </c>
      <c r="M28" s="78">
        <v>2.4799999999999999E-2</v>
      </c>
      <c r="N28" s="78">
        <v>3.1600000000000003E-2</v>
      </c>
      <c r="O28" s="77">
        <v>858431.57</v>
      </c>
      <c r="P28" s="77">
        <v>107.59</v>
      </c>
      <c r="Q28" s="77">
        <v>0</v>
      </c>
      <c r="R28" s="77">
        <v>923.58652616300003</v>
      </c>
      <c r="S28" s="78">
        <v>2.9999999999999997E-4</v>
      </c>
      <c r="T28" s="78">
        <f t="shared" si="0"/>
        <v>2.3575015658659555E-2</v>
      </c>
      <c r="U28" s="78">
        <f>R28/'סכום נכסי הקרן'!$C$42</f>
        <v>7.6697698129367083E-3</v>
      </c>
    </row>
    <row r="29" spans="2:21">
      <c r="B29" t="s">
        <v>353</v>
      </c>
      <c r="C29" t="s">
        <v>354</v>
      </c>
      <c r="D29" t="s">
        <v>100</v>
      </c>
      <c r="E29" t="s">
        <v>123</v>
      </c>
      <c r="F29" t="s">
        <v>347</v>
      </c>
      <c r="G29" t="s">
        <v>348</v>
      </c>
      <c r="H29" t="s">
        <v>355</v>
      </c>
      <c r="I29" t="s">
        <v>206</v>
      </c>
      <c r="J29"/>
      <c r="K29" s="77">
        <v>7.7</v>
      </c>
      <c r="L29" t="s">
        <v>102</v>
      </c>
      <c r="M29" s="78">
        <v>8.9999999999999993E-3</v>
      </c>
      <c r="N29" s="78">
        <v>3.2000000000000001E-2</v>
      </c>
      <c r="O29" s="77">
        <v>458840.35</v>
      </c>
      <c r="P29" s="77">
        <v>92.19</v>
      </c>
      <c r="Q29" s="77">
        <v>0</v>
      </c>
      <c r="R29" s="77">
        <v>423.00491866499999</v>
      </c>
      <c r="S29" s="78">
        <v>2.0000000000000001E-4</v>
      </c>
      <c r="T29" s="78">
        <f t="shared" si="0"/>
        <v>1.07974156169721E-2</v>
      </c>
      <c r="U29" s="78">
        <f>R29/'סכום נכסי הקרן'!$C$42</f>
        <v>3.5127735886090463E-3</v>
      </c>
    </row>
    <row r="30" spans="2:21">
      <c r="B30" t="s">
        <v>356</v>
      </c>
      <c r="C30" t="s">
        <v>357</v>
      </c>
      <c r="D30" t="s">
        <v>100</v>
      </c>
      <c r="E30" t="s">
        <v>123</v>
      </c>
      <c r="F30" t="s">
        <v>347</v>
      </c>
      <c r="G30" t="s">
        <v>348</v>
      </c>
      <c r="H30" t="s">
        <v>355</v>
      </c>
      <c r="I30" t="s">
        <v>206</v>
      </c>
      <c r="J30"/>
      <c r="K30" s="77">
        <v>11.19</v>
      </c>
      <c r="L30" t="s">
        <v>102</v>
      </c>
      <c r="M30" s="78">
        <v>1.6899999999999998E-2</v>
      </c>
      <c r="N30" s="78">
        <v>3.3500000000000002E-2</v>
      </c>
      <c r="O30" s="77">
        <v>573845.6</v>
      </c>
      <c r="P30" s="77">
        <v>92.05</v>
      </c>
      <c r="Q30" s="77">
        <v>0</v>
      </c>
      <c r="R30" s="77">
        <v>528.22487479999995</v>
      </c>
      <c r="S30" s="78">
        <v>2.0000000000000001E-4</v>
      </c>
      <c r="T30" s="78">
        <f t="shared" si="0"/>
        <v>1.3483208494214995E-2</v>
      </c>
      <c r="U30" s="78">
        <f>R30/'סכום נכסי הקרן'!$C$42</f>
        <v>4.386555113590194E-3</v>
      </c>
    </row>
    <row r="31" spans="2:21">
      <c r="B31" t="s">
        <v>358</v>
      </c>
      <c r="C31" t="s">
        <v>359</v>
      </c>
      <c r="D31" t="s">
        <v>100</v>
      </c>
      <c r="E31" t="s">
        <v>123</v>
      </c>
      <c r="F31" t="s">
        <v>347</v>
      </c>
      <c r="G31" t="s">
        <v>348</v>
      </c>
      <c r="H31" t="s">
        <v>355</v>
      </c>
      <c r="I31" t="s">
        <v>206</v>
      </c>
      <c r="J31"/>
      <c r="K31" s="77">
        <v>1</v>
      </c>
      <c r="L31" t="s">
        <v>102</v>
      </c>
      <c r="M31" s="78">
        <v>6.4999999999999997E-3</v>
      </c>
      <c r="N31" s="78">
        <v>2.5499999999999998E-2</v>
      </c>
      <c r="O31" s="77">
        <v>24657.8</v>
      </c>
      <c r="P31" s="77">
        <v>109.23</v>
      </c>
      <c r="Q31" s="77">
        <v>9.8830000000000001E-2</v>
      </c>
      <c r="R31" s="77">
        <v>27.032544940000001</v>
      </c>
      <c r="S31" s="78">
        <v>1E-4</v>
      </c>
      <c r="T31" s="78">
        <f t="shared" si="0"/>
        <v>6.9001945372841546E-4</v>
      </c>
      <c r="U31" s="78">
        <f>R31/'סכום נכסי הקרן'!$C$42</f>
        <v>2.2448724756631578E-4</v>
      </c>
    </row>
    <row r="32" spans="2:21">
      <c r="B32" t="s">
        <v>360</v>
      </c>
      <c r="C32" t="s">
        <v>361</v>
      </c>
      <c r="D32" t="s">
        <v>100</v>
      </c>
      <c r="E32" t="s">
        <v>123</v>
      </c>
      <c r="F32" t="s">
        <v>362</v>
      </c>
      <c r="G32" t="s">
        <v>348</v>
      </c>
      <c r="H32" t="s">
        <v>363</v>
      </c>
      <c r="I32" t="s">
        <v>206</v>
      </c>
      <c r="J32"/>
      <c r="K32" s="77">
        <v>4.29</v>
      </c>
      <c r="L32" t="s">
        <v>102</v>
      </c>
      <c r="M32" s="78">
        <v>5.0000000000000001E-3</v>
      </c>
      <c r="N32" s="78">
        <v>3.2099999999999997E-2</v>
      </c>
      <c r="O32" s="77">
        <v>150374.96</v>
      </c>
      <c r="P32" s="77">
        <v>99.19</v>
      </c>
      <c r="Q32" s="77">
        <v>0</v>
      </c>
      <c r="R32" s="77">
        <v>149.15692282399999</v>
      </c>
      <c r="S32" s="78">
        <v>1E-4</v>
      </c>
      <c r="T32" s="78">
        <f t="shared" si="0"/>
        <v>3.8073062908159875E-3</v>
      </c>
      <c r="U32" s="78">
        <f>R32/'סכום נכסי הקרן'!$C$42</f>
        <v>1.2386487152630306E-3</v>
      </c>
    </row>
    <row r="33" spans="2:21">
      <c r="B33" t="s">
        <v>364</v>
      </c>
      <c r="C33" t="s">
        <v>365</v>
      </c>
      <c r="D33" t="s">
        <v>100</v>
      </c>
      <c r="E33" t="s">
        <v>123</v>
      </c>
      <c r="F33" t="s">
        <v>362</v>
      </c>
      <c r="G33" t="s">
        <v>348</v>
      </c>
      <c r="H33" t="s">
        <v>363</v>
      </c>
      <c r="I33" t="s">
        <v>206</v>
      </c>
      <c r="J33"/>
      <c r="K33" s="77">
        <v>6.11</v>
      </c>
      <c r="L33" t="s">
        <v>102</v>
      </c>
      <c r="M33" s="78">
        <v>5.8999999999999999E-3</v>
      </c>
      <c r="N33" s="78">
        <v>3.39E-2</v>
      </c>
      <c r="O33" s="77">
        <v>455475.3</v>
      </c>
      <c r="P33" s="77">
        <v>91.47</v>
      </c>
      <c r="Q33" s="77">
        <v>0</v>
      </c>
      <c r="R33" s="77">
        <v>416.62325691000001</v>
      </c>
      <c r="S33" s="78">
        <v>4.0000000000000002E-4</v>
      </c>
      <c r="T33" s="78">
        <f t="shared" si="0"/>
        <v>1.063452045605261E-2</v>
      </c>
      <c r="U33" s="78">
        <f>R33/'סכום נכסי הקרן'!$C$42</f>
        <v>3.4597781460615948E-3</v>
      </c>
    </row>
    <row r="34" spans="2:21">
      <c r="B34" t="s">
        <v>366</v>
      </c>
      <c r="C34" t="s">
        <v>367</v>
      </c>
      <c r="D34" t="s">
        <v>100</v>
      </c>
      <c r="E34" t="s">
        <v>123</v>
      </c>
      <c r="F34" t="s">
        <v>362</v>
      </c>
      <c r="G34" t="s">
        <v>348</v>
      </c>
      <c r="H34" t="s">
        <v>363</v>
      </c>
      <c r="I34" t="s">
        <v>206</v>
      </c>
      <c r="J34"/>
      <c r="K34" s="77">
        <v>1.47</v>
      </c>
      <c r="L34" t="s">
        <v>102</v>
      </c>
      <c r="M34" s="78">
        <v>4.7500000000000001E-2</v>
      </c>
      <c r="N34" s="78">
        <v>3.3599999999999998E-2</v>
      </c>
      <c r="O34" s="77">
        <v>68537.570000000007</v>
      </c>
      <c r="P34" s="77">
        <v>137.97999999999999</v>
      </c>
      <c r="Q34" s="77">
        <v>2.1984300000000001</v>
      </c>
      <c r="R34" s="77">
        <v>96.766569086000004</v>
      </c>
      <c r="S34" s="78">
        <v>1E-4</v>
      </c>
      <c r="T34" s="78">
        <f t="shared" si="0"/>
        <v>2.4700158748684462E-3</v>
      </c>
      <c r="U34" s="78">
        <f>R34/'סכום נכסי הקרן'!$C$42</f>
        <v>8.0358178627897546E-4</v>
      </c>
    </row>
    <row r="35" spans="2:21">
      <c r="B35" t="s">
        <v>368</v>
      </c>
      <c r="C35" t="s">
        <v>369</v>
      </c>
      <c r="D35" t="s">
        <v>100</v>
      </c>
      <c r="E35" t="s">
        <v>123</v>
      </c>
      <c r="F35" t="s">
        <v>370</v>
      </c>
      <c r="G35" t="s">
        <v>348</v>
      </c>
      <c r="H35" t="s">
        <v>371</v>
      </c>
      <c r="I35" t="s">
        <v>149</v>
      </c>
      <c r="J35"/>
      <c r="K35" s="77">
        <v>6.82</v>
      </c>
      <c r="L35" t="s">
        <v>102</v>
      </c>
      <c r="M35" s="78">
        <v>3.5000000000000001E-3</v>
      </c>
      <c r="N35" s="78">
        <v>3.3300000000000003E-2</v>
      </c>
      <c r="O35" s="77">
        <v>819913.31</v>
      </c>
      <c r="P35" s="77">
        <v>88.99</v>
      </c>
      <c r="Q35" s="77">
        <v>48.547199999999997</v>
      </c>
      <c r="R35" s="77">
        <v>778.18805456899997</v>
      </c>
      <c r="S35" s="78">
        <v>2.9999999999999997E-4</v>
      </c>
      <c r="T35" s="78">
        <f t="shared" si="0"/>
        <v>1.9863645746395629E-2</v>
      </c>
      <c r="U35" s="78">
        <f>R35/'סכום נכסי הקרן'!$C$42</f>
        <v>6.4623325272156465E-3</v>
      </c>
    </row>
    <row r="36" spans="2:21">
      <c r="B36" t="s">
        <v>372</v>
      </c>
      <c r="C36" t="s">
        <v>373</v>
      </c>
      <c r="D36" t="s">
        <v>100</v>
      </c>
      <c r="E36" t="s">
        <v>123</v>
      </c>
      <c r="F36" t="s">
        <v>370</v>
      </c>
      <c r="G36" t="s">
        <v>348</v>
      </c>
      <c r="H36" t="s">
        <v>363</v>
      </c>
      <c r="I36" t="s">
        <v>206</v>
      </c>
      <c r="J36"/>
      <c r="K36" s="77">
        <v>2.72</v>
      </c>
      <c r="L36" t="s">
        <v>102</v>
      </c>
      <c r="M36" s="78">
        <v>2.4E-2</v>
      </c>
      <c r="N36" s="78">
        <v>2.9399999999999999E-2</v>
      </c>
      <c r="O36" s="77">
        <v>10258.83</v>
      </c>
      <c r="P36" s="77">
        <v>110.4</v>
      </c>
      <c r="Q36" s="77">
        <v>0.93401000000000001</v>
      </c>
      <c r="R36" s="77">
        <v>12.25975832</v>
      </c>
      <c r="S36" s="78">
        <v>0</v>
      </c>
      <c r="T36" s="78">
        <f t="shared" si="0"/>
        <v>3.1293656433698674E-4</v>
      </c>
      <c r="U36" s="78">
        <f>R36/'סכום נכסי הקרן'!$C$42</f>
        <v>1.0180911220876858E-4</v>
      </c>
    </row>
    <row r="37" spans="2:21">
      <c r="B37" t="s">
        <v>374</v>
      </c>
      <c r="C37" t="s">
        <v>375</v>
      </c>
      <c r="D37" t="s">
        <v>100</v>
      </c>
      <c r="E37" t="s">
        <v>123</v>
      </c>
      <c r="F37" t="s">
        <v>370</v>
      </c>
      <c r="G37" t="s">
        <v>348</v>
      </c>
      <c r="H37" t="s">
        <v>371</v>
      </c>
      <c r="I37" t="s">
        <v>149</v>
      </c>
      <c r="J37"/>
      <c r="K37" s="77">
        <v>3.88</v>
      </c>
      <c r="L37" t="s">
        <v>102</v>
      </c>
      <c r="M37" s="78">
        <v>2.5999999999999999E-2</v>
      </c>
      <c r="N37" s="78">
        <v>2.9600000000000001E-2</v>
      </c>
      <c r="O37" s="77">
        <v>159736.13</v>
      </c>
      <c r="P37" s="77">
        <v>111.25</v>
      </c>
      <c r="Q37" s="77">
        <v>0</v>
      </c>
      <c r="R37" s="77">
        <v>177.70644462499999</v>
      </c>
      <c r="S37" s="78">
        <v>2.9999999999999997E-4</v>
      </c>
      <c r="T37" s="78">
        <f t="shared" si="0"/>
        <v>4.5360473501967436E-3</v>
      </c>
      <c r="U37" s="78">
        <f>R37/'סכום נכסי הקרן'!$C$42</f>
        <v>1.4757334434181526E-3</v>
      </c>
    </row>
    <row r="38" spans="2:21">
      <c r="B38" t="s">
        <v>376</v>
      </c>
      <c r="C38" t="s">
        <v>377</v>
      </c>
      <c r="D38" t="s">
        <v>100</v>
      </c>
      <c r="E38" t="s">
        <v>123</v>
      </c>
      <c r="F38" t="s">
        <v>370</v>
      </c>
      <c r="G38" t="s">
        <v>348</v>
      </c>
      <c r="H38" t="s">
        <v>371</v>
      </c>
      <c r="I38" t="s">
        <v>149</v>
      </c>
      <c r="J38"/>
      <c r="K38" s="77">
        <v>4.08</v>
      </c>
      <c r="L38" t="s">
        <v>102</v>
      </c>
      <c r="M38" s="78">
        <v>2.81E-2</v>
      </c>
      <c r="N38" s="78">
        <v>3.1300000000000001E-2</v>
      </c>
      <c r="O38" s="77">
        <v>46939.41</v>
      </c>
      <c r="P38" s="77">
        <v>112.12</v>
      </c>
      <c r="Q38" s="77">
        <v>0</v>
      </c>
      <c r="R38" s="77">
        <v>52.628466492000001</v>
      </c>
      <c r="S38" s="78">
        <v>0</v>
      </c>
      <c r="T38" s="78">
        <f t="shared" si="0"/>
        <v>1.343368365056866E-3</v>
      </c>
      <c r="U38" s="78">
        <f>R38/'סכום נכסי הקרן'!$C$42</f>
        <v>4.3704429651917031E-4</v>
      </c>
    </row>
    <row r="39" spans="2:21">
      <c r="B39" t="s">
        <v>378</v>
      </c>
      <c r="C39" t="s">
        <v>379</v>
      </c>
      <c r="D39" t="s">
        <v>100</v>
      </c>
      <c r="E39" t="s">
        <v>123</v>
      </c>
      <c r="F39" t="s">
        <v>370</v>
      </c>
      <c r="G39" t="s">
        <v>348</v>
      </c>
      <c r="H39" t="s">
        <v>371</v>
      </c>
      <c r="I39" t="s">
        <v>149</v>
      </c>
      <c r="J39"/>
      <c r="K39" s="77">
        <v>2.61</v>
      </c>
      <c r="L39" t="s">
        <v>102</v>
      </c>
      <c r="M39" s="78">
        <v>3.6999999999999998E-2</v>
      </c>
      <c r="N39" s="78">
        <v>3.09E-2</v>
      </c>
      <c r="O39" s="77">
        <v>12169.5</v>
      </c>
      <c r="P39" s="77">
        <v>114.36</v>
      </c>
      <c r="Q39" s="77">
        <v>0</v>
      </c>
      <c r="R39" s="77">
        <v>13.917040200000001</v>
      </c>
      <c r="S39" s="78">
        <v>0</v>
      </c>
      <c r="T39" s="78">
        <f t="shared" si="0"/>
        <v>3.5523952693446989E-4</v>
      </c>
      <c r="U39" s="78">
        <f>R39/'סכום נכסי הקרן'!$C$42</f>
        <v>1.1557173235823976E-4</v>
      </c>
    </row>
    <row r="40" spans="2:21">
      <c r="B40" t="s">
        <v>380</v>
      </c>
      <c r="C40" t="s">
        <v>381</v>
      </c>
      <c r="D40" t="s">
        <v>100</v>
      </c>
      <c r="E40" t="s">
        <v>123</v>
      </c>
      <c r="F40" t="s">
        <v>382</v>
      </c>
      <c r="G40" t="s">
        <v>348</v>
      </c>
      <c r="H40" t="s">
        <v>363</v>
      </c>
      <c r="I40" t="s">
        <v>206</v>
      </c>
      <c r="J40"/>
      <c r="K40" s="77">
        <v>4.4400000000000004</v>
      </c>
      <c r="L40" t="s">
        <v>102</v>
      </c>
      <c r="M40" s="78">
        <v>6.4999999999999997E-3</v>
      </c>
      <c r="N40" s="78">
        <v>2.7400000000000001E-2</v>
      </c>
      <c r="O40" s="77">
        <v>147868.66</v>
      </c>
      <c r="P40" s="77">
        <v>101.81</v>
      </c>
      <c r="Q40" s="77">
        <v>0</v>
      </c>
      <c r="R40" s="77">
        <v>150.54508274599999</v>
      </c>
      <c r="S40" s="78">
        <v>2.9999999999999997E-4</v>
      </c>
      <c r="T40" s="78">
        <f t="shared" si="0"/>
        <v>3.8427397786060615E-3</v>
      </c>
      <c r="U40" s="78">
        <f>R40/'סכום נכסי הקרן'!$C$42</f>
        <v>1.250176457129855E-3</v>
      </c>
    </row>
    <row r="41" spans="2:21">
      <c r="B41" t="s">
        <v>383</v>
      </c>
      <c r="C41" t="s">
        <v>384</v>
      </c>
      <c r="D41" t="s">
        <v>100</v>
      </c>
      <c r="E41" t="s">
        <v>123</v>
      </c>
      <c r="F41" t="s">
        <v>382</v>
      </c>
      <c r="G41" t="s">
        <v>348</v>
      </c>
      <c r="H41" t="s">
        <v>363</v>
      </c>
      <c r="I41" t="s">
        <v>206</v>
      </c>
      <c r="J41"/>
      <c r="K41" s="77">
        <v>5.17</v>
      </c>
      <c r="L41" t="s">
        <v>102</v>
      </c>
      <c r="M41" s="78">
        <v>1.43E-2</v>
      </c>
      <c r="N41" s="78">
        <v>3.0499999999999999E-2</v>
      </c>
      <c r="O41" s="77">
        <v>2376.86</v>
      </c>
      <c r="P41" s="77">
        <v>102.75</v>
      </c>
      <c r="Q41" s="77">
        <v>0</v>
      </c>
      <c r="R41" s="77">
        <v>2.4422236499999999</v>
      </c>
      <c r="S41" s="78">
        <v>0</v>
      </c>
      <c r="T41" s="78">
        <f t="shared" si="0"/>
        <v>6.2339000364041073E-5</v>
      </c>
      <c r="U41" s="78">
        <f>R41/'סכום נכסי הקרן'!$C$42</f>
        <v>2.0281037776751079E-5</v>
      </c>
    </row>
    <row r="42" spans="2:21">
      <c r="B42" t="s">
        <v>385</v>
      </c>
      <c r="C42" t="s">
        <v>386</v>
      </c>
      <c r="D42" t="s">
        <v>100</v>
      </c>
      <c r="E42" t="s">
        <v>123</v>
      </c>
      <c r="F42" t="s">
        <v>382</v>
      </c>
      <c r="G42" t="s">
        <v>348</v>
      </c>
      <c r="H42" t="s">
        <v>363</v>
      </c>
      <c r="I42" t="s">
        <v>206</v>
      </c>
      <c r="J42"/>
      <c r="K42" s="77">
        <v>6.74</v>
      </c>
      <c r="L42" t="s">
        <v>102</v>
      </c>
      <c r="M42" s="78">
        <v>3.61E-2</v>
      </c>
      <c r="N42" s="78">
        <v>3.3599999999999998E-2</v>
      </c>
      <c r="O42" s="77">
        <v>225720.22</v>
      </c>
      <c r="P42" s="77">
        <v>104.99</v>
      </c>
      <c r="Q42" s="77">
        <v>0</v>
      </c>
      <c r="R42" s="77">
        <v>236.98365897799999</v>
      </c>
      <c r="S42" s="78">
        <v>5.0000000000000001E-4</v>
      </c>
      <c r="T42" s="78">
        <f t="shared" si="0"/>
        <v>6.0491283848231213E-3</v>
      </c>
      <c r="U42" s="78">
        <f>R42/'סכום נכסי הקרן'!$C$42</f>
        <v>1.9679911543750359E-3</v>
      </c>
    </row>
    <row r="43" spans="2:21">
      <c r="B43" t="s">
        <v>387</v>
      </c>
      <c r="C43" t="s">
        <v>388</v>
      </c>
      <c r="D43" t="s">
        <v>100</v>
      </c>
      <c r="E43" t="s">
        <v>123</v>
      </c>
      <c r="F43" t="s">
        <v>382</v>
      </c>
      <c r="G43" t="s">
        <v>348</v>
      </c>
      <c r="H43" t="s">
        <v>363</v>
      </c>
      <c r="I43" t="s">
        <v>206</v>
      </c>
      <c r="J43"/>
      <c r="K43" s="77">
        <v>1.72</v>
      </c>
      <c r="L43" t="s">
        <v>102</v>
      </c>
      <c r="M43" s="78">
        <v>1.7600000000000001E-2</v>
      </c>
      <c r="N43" s="78">
        <v>3.0499999999999999E-2</v>
      </c>
      <c r="O43" s="77">
        <v>126392.75</v>
      </c>
      <c r="P43" s="77">
        <v>111.29</v>
      </c>
      <c r="Q43" s="77">
        <v>0</v>
      </c>
      <c r="R43" s="77">
        <v>140.662491475</v>
      </c>
      <c r="S43" s="78">
        <v>1E-4</v>
      </c>
      <c r="T43" s="78">
        <f t="shared" si="0"/>
        <v>3.590481611815916E-3</v>
      </c>
      <c r="U43" s="78">
        <f>R43/'סכום נכסי הקרן'!$C$42</f>
        <v>1.1681081310372216E-3</v>
      </c>
    </row>
    <row r="44" spans="2:21">
      <c r="B44" t="s">
        <v>389</v>
      </c>
      <c r="C44" t="s">
        <v>390</v>
      </c>
      <c r="D44" t="s">
        <v>100</v>
      </c>
      <c r="E44" t="s">
        <v>123</v>
      </c>
      <c r="F44" t="s">
        <v>382</v>
      </c>
      <c r="G44" t="s">
        <v>348</v>
      </c>
      <c r="H44" t="s">
        <v>363</v>
      </c>
      <c r="I44" t="s">
        <v>206</v>
      </c>
      <c r="J44"/>
      <c r="K44" s="77">
        <v>2.42</v>
      </c>
      <c r="L44" t="s">
        <v>102</v>
      </c>
      <c r="M44" s="78">
        <v>2.1499999999999998E-2</v>
      </c>
      <c r="N44" s="78">
        <v>2.9600000000000001E-2</v>
      </c>
      <c r="O44" s="77">
        <v>198759.17</v>
      </c>
      <c r="P44" s="77">
        <v>112.3</v>
      </c>
      <c r="Q44" s="77">
        <v>0</v>
      </c>
      <c r="R44" s="77">
        <v>223.20654791000001</v>
      </c>
      <c r="S44" s="78">
        <v>2.0000000000000001E-4</v>
      </c>
      <c r="T44" s="78">
        <f t="shared" si="0"/>
        <v>5.6974606201270076E-3</v>
      </c>
      <c r="U44" s="78">
        <f>R44/'סכום נכסי הקרן'!$C$42</f>
        <v>1.8535814400867465E-3</v>
      </c>
    </row>
    <row r="45" spans="2:21">
      <c r="B45" t="s">
        <v>391</v>
      </c>
      <c r="C45" t="s">
        <v>392</v>
      </c>
      <c r="D45" t="s">
        <v>100</v>
      </c>
      <c r="E45" t="s">
        <v>123</v>
      </c>
      <c r="F45" t="s">
        <v>382</v>
      </c>
      <c r="G45" t="s">
        <v>348</v>
      </c>
      <c r="H45" t="s">
        <v>363</v>
      </c>
      <c r="I45" t="s">
        <v>206</v>
      </c>
      <c r="J45"/>
      <c r="K45" s="77">
        <v>4.22</v>
      </c>
      <c r="L45" t="s">
        <v>102</v>
      </c>
      <c r="M45" s="78">
        <v>2.2499999999999999E-2</v>
      </c>
      <c r="N45" s="78">
        <v>3.1E-2</v>
      </c>
      <c r="O45" s="77">
        <v>416657.89</v>
      </c>
      <c r="P45" s="77">
        <v>109.55</v>
      </c>
      <c r="Q45" s="77">
        <v>0</v>
      </c>
      <c r="R45" s="77">
        <v>456.44871849499998</v>
      </c>
      <c r="S45" s="78">
        <v>4.0000000000000002E-4</v>
      </c>
      <c r="T45" s="78">
        <f t="shared" si="0"/>
        <v>1.1651085611436891E-2</v>
      </c>
      <c r="U45" s="78">
        <f>R45/'סכום נכסי הקרן'!$C$42</f>
        <v>3.7905020299622088E-3</v>
      </c>
    </row>
    <row r="46" spans="2:21">
      <c r="B46" t="s">
        <v>393</v>
      </c>
      <c r="C46" t="s">
        <v>394</v>
      </c>
      <c r="D46" t="s">
        <v>100</v>
      </c>
      <c r="E46" t="s">
        <v>123</v>
      </c>
      <c r="F46" t="s">
        <v>382</v>
      </c>
      <c r="G46" t="s">
        <v>348</v>
      </c>
      <c r="H46" t="s">
        <v>363</v>
      </c>
      <c r="I46" t="s">
        <v>206</v>
      </c>
      <c r="J46"/>
      <c r="K46" s="77">
        <v>6</v>
      </c>
      <c r="L46" t="s">
        <v>102</v>
      </c>
      <c r="M46" s="78">
        <v>2.5000000000000001E-3</v>
      </c>
      <c r="N46" s="78">
        <v>3.0700000000000002E-2</v>
      </c>
      <c r="O46" s="77">
        <v>347110.91</v>
      </c>
      <c r="P46" s="77">
        <v>92.21</v>
      </c>
      <c r="Q46" s="77">
        <v>0</v>
      </c>
      <c r="R46" s="77">
        <v>320.07097011100001</v>
      </c>
      <c r="S46" s="78">
        <v>2.9999999999999997E-4</v>
      </c>
      <c r="T46" s="78">
        <f t="shared" si="0"/>
        <v>8.1699742455072083E-3</v>
      </c>
      <c r="U46" s="78">
        <f>R46/'סכום נכסי הקרן'!$C$42</f>
        <v>2.657975831190791E-3</v>
      </c>
    </row>
    <row r="47" spans="2:21">
      <c r="B47" t="s">
        <v>395</v>
      </c>
      <c r="C47" t="s">
        <v>396</v>
      </c>
      <c r="D47" t="s">
        <v>100</v>
      </c>
      <c r="E47" t="s">
        <v>123</v>
      </c>
      <c r="F47" t="s">
        <v>382</v>
      </c>
      <c r="G47" t="s">
        <v>348</v>
      </c>
      <c r="H47" t="s">
        <v>363</v>
      </c>
      <c r="I47" t="s">
        <v>206</v>
      </c>
      <c r="J47"/>
      <c r="K47" s="77">
        <v>3.27</v>
      </c>
      <c r="L47" t="s">
        <v>102</v>
      </c>
      <c r="M47" s="78">
        <v>2.35E-2</v>
      </c>
      <c r="N47" s="78">
        <v>2.86E-2</v>
      </c>
      <c r="O47" s="77">
        <v>291831.42</v>
      </c>
      <c r="P47" s="77">
        <v>110.9</v>
      </c>
      <c r="Q47" s="77">
        <v>7.7299300000000004</v>
      </c>
      <c r="R47" s="77">
        <v>331.37097477999998</v>
      </c>
      <c r="S47" s="78">
        <v>4.0000000000000002E-4</v>
      </c>
      <c r="T47" s="78">
        <f t="shared" si="0"/>
        <v>8.4584126099356491E-3</v>
      </c>
      <c r="U47" s="78">
        <f>R47/'סכום נכסי הקרן'!$C$42</f>
        <v>2.7518148297482948E-3</v>
      </c>
    </row>
    <row r="48" spans="2:21">
      <c r="B48" t="s">
        <v>397</v>
      </c>
      <c r="C48" t="s">
        <v>398</v>
      </c>
      <c r="D48" t="s">
        <v>100</v>
      </c>
      <c r="E48" t="s">
        <v>123</v>
      </c>
      <c r="F48" t="s">
        <v>399</v>
      </c>
      <c r="G48" t="s">
        <v>348</v>
      </c>
      <c r="H48" t="s">
        <v>363</v>
      </c>
      <c r="I48" t="s">
        <v>206</v>
      </c>
      <c r="J48"/>
      <c r="K48" s="77">
        <v>2.98</v>
      </c>
      <c r="L48" t="s">
        <v>102</v>
      </c>
      <c r="M48" s="78">
        <v>1.4200000000000001E-2</v>
      </c>
      <c r="N48" s="78">
        <v>0.03</v>
      </c>
      <c r="O48" s="77">
        <v>127527.14</v>
      </c>
      <c r="P48" s="77">
        <v>107.02</v>
      </c>
      <c r="Q48" s="77">
        <v>0</v>
      </c>
      <c r="R48" s="77">
        <v>136.47954522800001</v>
      </c>
      <c r="S48" s="78">
        <v>1E-4</v>
      </c>
      <c r="T48" s="78">
        <f t="shared" si="0"/>
        <v>3.4837097821292713E-3</v>
      </c>
      <c r="U48" s="78">
        <f>R48/'סכום נכסי הקרן'!$C$42</f>
        <v>1.1333715536342775E-3</v>
      </c>
    </row>
    <row r="49" spans="2:21">
      <c r="B49" t="s">
        <v>400</v>
      </c>
      <c r="C49" t="s">
        <v>401</v>
      </c>
      <c r="D49" t="s">
        <v>100</v>
      </c>
      <c r="E49" t="s">
        <v>123</v>
      </c>
      <c r="F49" t="s">
        <v>402</v>
      </c>
      <c r="G49" t="s">
        <v>348</v>
      </c>
      <c r="H49" t="s">
        <v>363</v>
      </c>
      <c r="I49" t="s">
        <v>206</v>
      </c>
      <c r="J49"/>
      <c r="K49" s="77">
        <v>0.97</v>
      </c>
      <c r="L49" t="s">
        <v>102</v>
      </c>
      <c r="M49" s="78">
        <v>0.04</v>
      </c>
      <c r="N49" s="78">
        <v>3.0099999999999998E-2</v>
      </c>
      <c r="O49" s="77">
        <v>1776.67</v>
      </c>
      <c r="P49" s="77">
        <v>112.25</v>
      </c>
      <c r="Q49" s="77">
        <v>0</v>
      </c>
      <c r="R49" s="77">
        <v>1.9943120750000001</v>
      </c>
      <c r="S49" s="78">
        <v>0</v>
      </c>
      <c r="T49" s="78">
        <f t="shared" si="0"/>
        <v>5.090582968084701E-5</v>
      </c>
      <c r="U49" s="78">
        <f>R49/'סכום נכסי הקרן'!$C$42</f>
        <v>1.6561431026886434E-5</v>
      </c>
    </row>
    <row r="50" spans="2:21">
      <c r="B50" t="s">
        <v>403</v>
      </c>
      <c r="C50" t="s">
        <v>404</v>
      </c>
      <c r="D50" t="s">
        <v>100</v>
      </c>
      <c r="E50" t="s">
        <v>123</v>
      </c>
      <c r="F50" t="s">
        <v>402</v>
      </c>
      <c r="G50" t="s">
        <v>348</v>
      </c>
      <c r="H50" t="s">
        <v>363</v>
      </c>
      <c r="I50" t="s">
        <v>206</v>
      </c>
      <c r="J50"/>
      <c r="K50" s="77">
        <v>4.28</v>
      </c>
      <c r="L50" t="s">
        <v>102</v>
      </c>
      <c r="M50" s="78">
        <v>3.5000000000000003E-2</v>
      </c>
      <c r="N50" s="78">
        <v>3.1199999999999999E-2</v>
      </c>
      <c r="O50" s="77">
        <v>96789.72</v>
      </c>
      <c r="P50" s="77">
        <v>115.14</v>
      </c>
      <c r="Q50" s="77">
        <v>0</v>
      </c>
      <c r="R50" s="77">
        <v>111.443683608</v>
      </c>
      <c r="S50" s="78">
        <v>1E-4</v>
      </c>
      <c r="T50" s="78">
        <f t="shared" si="0"/>
        <v>2.8446566853159378E-3</v>
      </c>
      <c r="U50" s="78">
        <f>R50/'סכום נכסי הקרן'!$C$42</f>
        <v>9.2546542870229891E-4</v>
      </c>
    </row>
    <row r="51" spans="2:21">
      <c r="B51" t="s">
        <v>405</v>
      </c>
      <c r="C51" t="s">
        <v>406</v>
      </c>
      <c r="D51" t="s">
        <v>100</v>
      </c>
      <c r="E51" t="s">
        <v>123</v>
      </c>
      <c r="F51" t="s">
        <v>402</v>
      </c>
      <c r="G51" t="s">
        <v>348</v>
      </c>
      <c r="H51" t="s">
        <v>363</v>
      </c>
      <c r="I51" t="s">
        <v>206</v>
      </c>
      <c r="J51"/>
      <c r="K51" s="77">
        <v>6.83</v>
      </c>
      <c r="L51" t="s">
        <v>102</v>
      </c>
      <c r="M51" s="78">
        <v>2.5000000000000001E-2</v>
      </c>
      <c r="N51" s="78">
        <v>3.1800000000000002E-2</v>
      </c>
      <c r="O51" s="77">
        <v>169141.91</v>
      </c>
      <c r="P51" s="77">
        <v>106.56</v>
      </c>
      <c r="Q51" s="77">
        <v>0</v>
      </c>
      <c r="R51" s="77">
        <v>180.23761929599999</v>
      </c>
      <c r="S51" s="78">
        <v>2.9999999999999997E-4</v>
      </c>
      <c r="T51" s="78">
        <f t="shared" si="0"/>
        <v>4.6006568705971055E-3</v>
      </c>
      <c r="U51" s="78">
        <f>R51/'סכום נכסי הקרן'!$C$42</f>
        <v>1.4967531600694538E-3</v>
      </c>
    </row>
    <row r="52" spans="2:21">
      <c r="B52" t="s">
        <v>407</v>
      </c>
      <c r="C52" t="s">
        <v>408</v>
      </c>
      <c r="D52" t="s">
        <v>100</v>
      </c>
      <c r="E52" t="s">
        <v>123</v>
      </c>
      <c r="F52" t="s">
        <v>402</v>
      </c>
      <c r="G52" t="s">
        <v>348</v>
      </c>
      <c r="H52" t="s">
        <v>363</v>
      </c>
      <c r="I52" t="s">
        <v>206</v>
      </c>
      <c r="J52"/>
      <c r="K52" s="77">
        <v>2.93</v>
      </c>
      <c r="L52" t="s">
        <v>102</v>
      </c>
      <c r="M52" s="78">
        <v>0.04</v>
      </c>
      <c r="N52" s="78">
        <v>2.93E-2</v>
      </c>
      <c r="O52" s="77">
        <v>310588.36</v>
      </c>
      <c r="P52" s="77">
        <v>115.78</v>
      </c>
      <c r="Q52" s="77">
        <v>0</v>
      </c>
      <c r="R52" s="77">
        <v>359.59920320800001</v>
      </c>
      <c r="S52" s="78">
        <v>2.9999999999999997E-4</v>
      </c>
      <c r="T52" s="78">
        <f t="shared" si="0"/>
        <v>9.178952492615652E-3</v>
      </c>
      <c r="U52" s="78">
        <f>R52/'סכום נכסי הקרן'!$C$42</f>
        <v>2.9862314308319129E-3</v>
      </c>
    </row>
    <row r="53" spans="2:21">
      <c r="B53" t="s">
        <v>409</v>
      </c>
      <c r="C53" t="s">
        <v>410</v>
      </c>
      <c r="D53" t="s">
        <v>100</v>
      </c>
      <c r="E53" t="s">
        <v>123</v>
      </c>
      <c r="F53" t="s">
        <v>411</v>
      </c>
      <c r="G53" t="s">
        <v>348</v>
      </c>
      <c r="H53" t="s">
        <v>363</v>
      </c>
      <c r="I53" t="s">
        <v>206</v>
      </c>
      <c r="J53"/>
      <c r="K53" s="77">
        <v>2.62</v>
      </c>
      <c r="L53" t="s">
        <v>102</v>
      </c>
      <c r="M53" s="78">
        <v>2.3400000000000001E-2</v>
      </c>
      <c r="N53" s="78">
        <v>3.1600000000000003E-2</v>
      </c>
      <c r="O53" s="77">
        <v>210631.01</v>
      </c>
      <c r="P53" s="77">
        <v>110.3</v>
      </c>
      <c r="Q53" s="77">
        <v>0</v>
      </c>
      <c r="R53" s="77">
        <v>232.32600403000001</v>
      </c>
      <c r="S53" s="78">
        <v>1E-4</v>
      </c>
      <c r="T53" s="78">
        <f t="shared" si="0"/>
        <v>5.9302393741876916E-3</v>
      </c>
      <c r="U53" s="78">
        <f>R53/'סכום נכסי הקרן'!$C$42</f>
        <v>1.9293124379718681E-3</v>
      </c>
    </row>
    <row r="54" spans="2:21">
      <c r="B54" t="s">
        <v>412</v>
      </c>
      <c r="C54" t="s">
        <v>413</v>
      </c>
      <c r="D54" t="s">
        <v>100</v>
      </c>
      <c r="E54" t="s">
        <v>123</v>
      </c>
      <c r="F54" t="s">
        <v>414</v>
      </c>
      <c r="G54" t="s">
        <v>348</v>
      </c>
      <c r="H54" t="s">
        <v>371</v>
      </c>
      <c r="I54" t="s">
        <v>149</v>
      </c>
      <c r="J54"/>
      <c r="K54" s="77">
        <v>2.5299999999999998</v>
      </c>
      <c r="L54" t="s">
        <v>102</v>
      </c>
      <c r="M54" s="78">
        <v>3.2000000000000001E-2</v>
      </c>
      <c r="N54" s="78">
        <v>3.0200000000000001E-2</v>
      </c>
      <c r="O54" s="77">
        <v>276800.67</v>
      </c>
      <c r="P54" s="77">
        <v>112.5</v>
      </c>
      <c r="Q54" s="77">
        <v>0</v>
      </c>
      <c r="R54" s="77">
        <v>311.40075374999998</v>
      </c>
      <c r="S54" s="78">
        <v>2.0000000000000001E-4</v>
      </c>
      <c r="T54" s="78">
        <f t="shared" si="0"/>
        <v>7.9486625647016054E-3</v>
      </c>
      <c r="U54" s="78">
        <f>R54/'סכום נכסי הקרן'!$C$42</f>
        <v>2.5859754697373891E-3</v>
      </c>
    </row>
    <row r="55" spans="2:21">
      <c r="B55" t="s">
        <v>415</v>
      </c>
      <c r="C55" t="s">
        <v>416</v>
      </c>
      <c r="D55" t="s">
        <v>100</v>
      </c>
      <c r="E55" t="s">
        <v>123</v>
      </c>
      <c r="F55" t="s">
        <v>414</v>
      </c>
      <c r="G55" t="s">
        <v>348</v>
      </c>
      <c r="H55" t="s">
        <v>371</v>
      </c>
      <c r="I55" t="s">
        <v>149</v>
      </c>
      <c r="J55"/>
      <c r="K55" s="77">
        <v>4.3</v>
      </c>
      <c r="L55" t="s">
        <v>102</v>
      </c>
      <c r="M55" s="78">
        <v>1.14E-2</v>
      </c>
      <c r="N55" s="78">
        <v>3.15E-2</v>
      </c>
      <c r="O55" s="77">
        <v>301568.17</v>
      </c>
      <c r="P55" s="77">
        <v>100.96</v>
      </c>
      <c r="Q55" s="77">
        <v>3.7701199999999999</v>
      </c>
      <c r="R55" s="77">
        <v>308.23334443200002</v>
      </c>
      <c r="S55" s="78">
        <v>1E-4</v>
      </c>
      <c r="T55" s="78">
        <f t="shared" si="0"/>
        <v>7.8678128314563032E-3</v>
      </c>
      <c r="U55" s="78">
        <f>R55/'סכום נכסי הקרן'!$C$42</f>
        <v>2.5596722488866732E-3</v>
      </c>
    </row>
    <row r="56" spans="2:21">
      <c r="B56" t="s">
        <v>417</v>
      </c>
      <c r="C56" t="s">
        <v>418</v>
      </c>
      <c r="D56" t="s">
        <v>100</v>
      </c>
      <c r="E56" t="s">
        <v>123</v>
      </c>
      <c r="F56" t="s">
        <v>414</v>
      </c>
      <c r="G56" t="s">
        <v>348</v>
      </c>
      <c r="H56" t="s">
        <v>371</v>
      </c>
      <c r="I56" t="s">
        <v>149</v>
      </c>
      <c r="J56"/>
      <c r="K56" s="77">
        <v>6.5</v>
      </c>
      <c r="L56" t="s">
        <v>102</v>
      </c>
      <c r="M56" s="78">
        <v>9.1999999999999998E-3</v>
      </c>
      <c r="N56" s="78">
        <v>3.32E-2</v>
      </c>
      <c r="O56" s="77">
        <v>429760.57</v>
      </c>
      <c r="P56" s="77">
        <v>96.51</v>
      </c>
      <c r="Q56" s="77">
        <v>0</v>
      </c>
      <c r="R56" s="77">
        <v>414.76192610700002</v>
      </c>
      <c r="S56" s="78">
        <v>2.0000000000000001E-4</v>
      </c>
      <c r="T56" s="78">
        <f t="shared" si="0"/>
        <v>1.0587009040951124E-2</v>
      </c>
      <c r="U56" s="78">
        <f>R56/'סכום נכסי הקרן'!$C$42</f>
        <v>3.444321035763497E-3</v>
      </c>
    </row>
    <row r="57" spans="2:21">
      <c r="B57" t="s">
        <v>419</v>
      </c>
      <c r="C57" t="s">
        <v>420</v>
      </c>
      <c r="D57" t="s">
        <v>100</v>
      </c>
      <c r="E57" t="s">
        <v>123</v>
      </c>
      <c r="F57" t="s">
        <v>411</v>
      </c>
      <c r="G57" t="s">
        <v>348</v>
      </c>
      <c r="H57" t="s">
        <v>363</v>
      </c>
      <c r="I57" t="s">
        <v>206</v>
      </c>
      <c r="J57"/>
      <c r="K57" s="77">
        <v>5.9</v>
      </c>
      <c r="L57" t="s">
        <v>102</v>
      </c>
      <c r="M57" s="78">
        <v>6.4999999999999997E-3</v>
      </c>
      <c r="N57" s="78">
        <v>3.15E-2</v>
      </c>
      <c r="O57" s="77">
        <v>609217.07999999996</v>
      </c>
      <c r="P57" s="77">
        <v>95.32</v>
      </c>
      <c r="Q57" s="77">
        <v>0</v>
      </c>
      <c r="R57" s="77">
        <v>580.70572065600004</v>
      </c>
      <c r="S57" s="78">
        <v>2.9999999999999997E-4</v>
      </c>
      <c r="T57" s="78">
        <f t="shared" si="0"/>
        <v>1.4822808767483323E-2</v>
      </c>
      <c r="U57" s="78">
        <f>R57/'סכום נכסי הקרן'!$C$42</f>
        <v>4.8223735192310492E-3</v>
      </c>
    </row>
    <row r="58" spans="2:21">
      <c r="B58" t="s">
        <v>421</v>
      </c>
      <c r="C58" t="s">
        <v>422</v>
      </c>
      <c r="D58" t="s">
        <v>100</v>
      </c>
      <c r="E58" t="s">
        <v>123</v>
      </c>
      <c r="F58" t="s">
        <v>411</v>
      </c>
      <c r="G58" t="s">
        <v>348</v>
      </c>
      <c r="H58" t="s">
        <v>363</v>
      </c>
      <c r="I58" t="s">
        <v>206</v>
      </c>
      <c r="J58"/>
      <c r="K58" s="77">
        <v>8.82</v>
      </c>
      <c r="L58" t="s">
        <v>102</v>
      </c>
      <c r="M58" s="78">
        <v>2.64E-2</v>
      </c>
      <c r="N58" s="78">
        <v>2.9499999999999998E-2</v>
      </c>
      <c r="O58" s="77">
        <v>26678.85</v>
      </c>
      <c r="P58" s="77">
        <v>99.52</v>
      </c>
      <c r="Q58" s="77">
        <v>0</v>
      </c>
      <c r="R58" s="77">
        <v>26.550791520000001</v>
      </c>
      <c r="S58" s="78">
        <v>1E-4</v>
      </c>
      <c r="T58" s="78">
        <f t="shared" si="0"/>
        <v>6.7772245274541458E-4</v>
      </c>
      <c r="U58" s="78">
        <f>R58/'סכום נכסי הקרן'!$C$42</f>
        <v>2.2048660687556699E-4</v>
      </c>
    </row>
    <row r="59" spans="2:21">
      <c r="B59" t="s">
        <v>423</v>
      </c>
      <c r="C59" t="s">
        <v>424</v>
      </c>
      <c r="D59" t="s">
        <v>100</v>
      </c>
      <c r="E59" t="s">
        <v>123</v>
      </c>
      <c r="F59" t="s">
        <v>425</v>
      </c>
      <c r="G59" t="s">
        <v>348</v>
      </c>
      <c r="H59" t="s">
        <v>371</v>
      </c>
      <c r="I59" t="s">
        <v>149</v>
      </c>
      <c r="J59"/>
      <c r="K59" s="77">
        <v>2.2599999999999998</v>
      </c>
      <c r="L59" t="s">
        <v>102</v>
      </c>
      <c r="M59" s="78">
        <v>1.34E-2</v>
      </c>
      <c r="N59" s="78">
        <v>2.9600000000000001E-2</v>
      </c>
      <c r="O59" s="77">
        <v>65427.3</v>
      </c>
      <c r="P59" s="77">
        <v>109.14</v>
      </c>
      <c r="Q59" s="77">
        <v>0</v>
      </c>
      <c r="R59" s="77">
        <v>71.407355219999999</v>
      </c>
      <c r="S59" s="78">
        <v>1E-4</v>
      </c>
      <c r="T59" s="78">
        <f t="shared" si="0"/>
        <v>1.8227090475742428E-3</v>
      </c>
      <c r="U59" s="78">
        <f>R59/'סכום נכסי הקרן'!$C$42</f>
        <v>5.9299043670906371E-4</v>
      </c>
    </row>
    <row r="60" spans="2:21">
      <c r="B60" t="s">
        <v>426</v>
      </c>
      <c r="C60" t="s">
        <v>427</v>
      </c>
      <c r="D60" t="s">
        <v>100</v>
      </c>
      <c r="E60" t="s">
        <v>123</v>
      </c>
      <c r="F60" t="s">
        <v>425</v>
      </c>
      <c r="G60" t="s">
        <v>348</v>
      </c>
      <c r="H60" t="s">
        <v>363</v>
      </c>
      <c r="I60" t="s">
        <v>206</v>
      </c>
      <c r="J60"/>
      <c r="K60" s="77">
        <v>3.59</v>
      </c>
      <c r="L60" t="s">
        <v>102</v>
      </c>
      <c r="M60" s="78">
        <v>1.8200000000000001E-2</v>
      </c>
      <c r="N60" s="78">
        <v>2.9600000000000001E-2</v>
      </c>
      <c r="O60" s="77">
        <v>175954.91</v>
      </c>
      <c r="P60" s="77">
        <v>107.72</v>
      </c>
      <c r="Q60" s="77">
        <v>0</v>
      </c>
      <c r="R60" s="77">
        <v>189.538629052</v>
      </c>
      <c r="S60" s="78">
        <v>5.0000000000000001E-4</v>
      </c>
      <c r="T60" s="78">
        <f t="shared" si="0"/>
        <v>4.8380698735238578E-3</v>
      </c>
      <c r="U60" s="78">
        <f>R60/'סכום נכסי הקרן'!$C$42</f>
        <v>1.5739918397552255E-3</v>
      </c>
    </row>
    <row r="61" spans="2:21">
      <c r="B61" t="s">
        <v>428</v>
      </c>
      <c r="C61" t="s">
        <v>429</v>
      </c>
      <c r="D61" t="s">
        <v>100</v>
      </c>
      <c r="E61" t="s">
        <v>123</v>
      </c>
      <c r="F61" t="s">
        <v>425</v>
      </c>
      <c r="G61" t="s">
        <v>348</v>
      </c>
      <c r="H61" t="s">
        <v>363</v>
      </c>
      <c r="I61" t="s">
        <v>206</v>
      </c>
      <c r="J61"/>
      <c r="K61" s="77">
        <v>2.0299999999999998</v>
      </c>
      <c r="L61" t="s">
        <v>102</v>
      </c>
      <c r="M61" s="78">
        <v>2E-3</v>
      </c>
      <c r="N61" s="78">
        <v>2.9399999999999999E-2</v>
      </c>
      <c r="O61" s="77">
        <v>140483.73000000001</v>
      </c>
      <c r="P61" s="77">
        <v>104.5</v>
      </c>
      <c r="Q61" s="77">
        <v>0</v>
      </c>
      <c r="R61" s="77">
        <v>146.80549784999999</v>
      </c>
      <c r="S61" s="78">
        <v>4.0000000000000002E-4</v>
      </c>
      <c r="T61" s="78">
        <f t="shared" si="0"/>
        <v>3.7472849728215438E-3</v>
      </c>
      <c r="U61" s="78">
        <f>R61/'סכום נכסי הקרן'!$C$42</f>
        <v>1.2191216999027095E-3</v>
      </c>
    </row>
    <row r="62" spans="2:21">
      <c r="B62" t="s">
        <v>430</v>
      </c>
      <c r="C62" t="s">
        <v>431</v>
      </c>
      <c r="D62" t="s">
        <v>100</v>
      </c>
      <c r="E62" t="s">
        <v>123</v>
      </c>
      <c r="F62" t="s">
        <v>432</v>
      </c>
      <c r="G62" t="s">
        <v>433</v>
      </c>
      <c r="H62" t="s">
        <v>371</v>
      </c>
      <c r="I62" t="s">
        <v>149</v>
      </c>
      <c r="J62"/>
      <c r="K62" s="77">
        <v>5.29</v>
      </c>
      <c r="L62" t="s">
        <v>102</v>
      </c>
      <c r="M62" s="78">
        <v>4.4000000000000003E-3</v>
      </c>
      <c r="N62" s="78">
        <v>2.75E-2</v>
      </c>
      <c r="O62" s="77">
        <v>96998.399999999994</v>
      </c>
      <c r="P62" s="77">
        <v>98.69</v>
      </c>
      <c r="Q62" s="77">
        <v>0</v>
      </c>
      <c r="R62" s="77">
        <v>95.727720959999999</v>
      </c>
      <c r="S62" s="78">
        <v>1E-4</v>
      </c>
      <c r="T62" s="78">
        <f t="shared" si="0"/>
        <v>2.4434987482715854E-3</v>
      </c>
      <c r="U62" s="78">
        <f>R62/'סכום נכסי הקרן'!$C$42</f>
        <v>7.949548457906573E-4</v>
      </c>
    </row>
    <row r="63" spans="2:21">
      <c r="B63" t="s">
        <v>434</v>
      </c>
      <c r="C63" t="s">
        <v>435</v>
      </c>
      <c r="D63" t="s">
        <v>100</v>
      </c>
      <c r="E63" t="s">
        <v>123</v>
      </c>
      <c r="F63" t="s">
        <v>436</v>
      </c>
      <c r="G63" t="s">
        <v>348</v>
      </c>
      <c r="H63" t="s">
        <v>371</v>
      </c>
      <c r="I63" t="s">
        <v>149</v>
      </c>
      <c r="J63"/>
      <c r="K63" s="77">
        <v>3.07</v>
      </c>
      <c r="L63" t="s">
        <v>102</v>
      </c>
      <c r="M63" s="78">
        <v>1.5800000000000002E-2</v>
      </c>
      <c r="N63" s="78">
        <v>2.92E-2</v>
      </c>
      <c r="O63" s="77">
        <v>175696.33</v>
      </c>
      <c r="P63" s="77">
        <v>108.57</v>
      </c>
      <c r="Q63" s="77">
        <v>0</v>
      </c>
      <c r="R63" s="77">
        <v>190.75350548099999</v>
      </c>
      <c r="S63" s="78">
        <v>4.0000000000000002E-4</v>
      </c>
      <c r="T63" s="78">
        <f t="shared" si="0"/>
        <v>4.8690802120527213E-3</v>
      </c>
      <c r="U63" s="78">
        <f>R63/'סכום נכסי הקרן'!$C$42</f>
        <v>1.5840805778405491E-3</v>
      </c>
    </row>
    <row r="64" spans="2:21">
      <c r="B64" t="s">
        <v>437</v>
      </c>
      <c r="C64" t="s">
        <v>438</v>
      </c>
      <c r="D64" t="s">
        <v>100</v>
      </c>
      <c r="E64" t="s">
        <v>123</v>
      </c>
      <c r="F64" t="s">
        <v>436</v>
      </c>
      <c r="G64" t="s">
        <v>348</v>
      </c>
      <c r="H64" t="s">
        <v>371</v>
      </c>
      <c r="I64" t="s">
        <v>149</v>
      </c>
      <c r="J64"/>
      <c r="K64" s="77">
        <v>5.5</v>
      </c>
      <c r="L64" t="s">
        <v>102</v>
      </c>
      <c r="M64" s="78">
        <v>8.3999999999999995E-3</v>
      </c>
      <c r="N64" s="78">
        <v>3.0300000000000001E-2</v>
      </c>
      <c r="O64" s="77">
        <v>141400.76999999999</v>
      </c>
      <c r="P64" s="77">
        <v>98.55</v>
      </c>
      <c r="Q64" s="77">
        <v>0</v>
      </c>
      <c r="R64" s="77">
        <v>139.35045883500001</v>
      </c>
      <c r="S64" s="78">
        <v>2.9999999999999997E-4</v>
      </c>
      <c r="T64" s="78">
        <f t="shared" si="0"/>
        <v>3.5569913116042249E-3</v>
      </c>
      <c r="U64" s="78">
        <f>R64/'סכום נכסי הקרן'!$C$42</f>
        <v>1.1572125754495219E-3</v>
      </c>
    </row>
    <row r="65" spans="2:21">
      <c r="B65" t="s">
        <v>439</v>
      </c>
      <c r="C65" t="s">
        <v>440</v>
      </c>
      <c r="D65" t="s">
        <v>100</v>
      </c>
      <c r="E65" t="s">
        <v>123</v>
      </c>
      <c r="F65" t="s">
        <v>441</v>
      </c>
      <c r="G65" t="s">
        <v>315</v>
      </c>
      <c r="H65" t="s">
        <v>363</v>
      </c>
      <c r="I65" t="s">
        <v>206</v>
      </c>
      <c r="J65"/>
      <c r="K65" s="77">
        <v>1.4</v>
      </c>
      <c r="L65" t="s">
        <v>102</v>
      </c>
      <c r="M65" s="78">
        <v>2.4199999999999999E-2</v>
      </c>
      <c r="N65" s="78">
        <v>3.56E-2</v>
      </c>
      <c r="O65" s="77">
        <v>3.21</v>
      </c>
      <c r="P65" s="77">
        <v>5556939</v>
      </c>
      <c r="Q65" s="77">
        <v>0</v>
      </c>
      <c r="R65" s="77">
        <v>178.37774189999999</v>
      </c>
      <c r="S65" s="78">
        <v>1E-4</v>
      </c>
      <c r="T65" s="78">
        <f t="shared" si="0"/>
        <v>4.553182554448248E-3</v>
      </c>
      <c r="U65" s="78">
        <f>R65/'סכום נכסי הקרן'!$C$42</f>
        <v>1.4813081193466675E-3</v>
      </c>
    </row>
    <row r="66" spans="2:21">
      <c r="B66" t="s">
        <v>442</v>
      </c>
      <c r="C66" t="s">
        <v>443</v>
      </c>
      <c r="D66" t="s">
        <v>100</v>
      </c>
      <c r="E66" t="s">
        <v>123</v>
      </c>
      <c r="F66" t="s">
        <v>441</v>
      </c>
      <c r="G66" t="s">
        <v>315</v>
      </c>
      <c r="H66" t="s">
        <v>363</v>
      </c>
      <c r="I66" t="s">
        <v>206</v>
      </c>
      <c r="J66"/>
      <c r="K66" s="77">
        <v>1.01</v>
      </c>
      <c r="L66" t="s">
        <v>102</v>
      </c>
      <c r="M66" s="78">
        <v>1.95E-2</v>
      </c>
      <c r="N66" s="78">
        <v>3.56E-2</v>
      </c>
      <c r="O66" s="77">
        <v>0.79</v>
      </c>
      <c r="P66" s="77">
        <v>5397000</v>
      </c>
      <c r="Q66" s="77">
        <v>1.56751</v>
      </c>
      <c r="R66" s="77">
        <v>44.203809999999997</v>
      </c>
      <c r="S66" s="78">
        <v>0</v>
      </c>
      <c r="T66" s="78">
        <f t="shared" si="0"/>
        <v>1.1283247247572935E-3</v>
      </c>
      <c r="U66" s="78">
        <f>R66/'סכום נכסי הקרן'!$C$42</f>
        <v>3.6708314592167967E-4</v>
      </c>
    </row>
    <row r="67" spans="2:21">
      <c r="B67" t="s">
        <v>444</v>
      </c>
      <c r="C67" t="s">
        <v>445</v>
      </c>
      <c r="D67" t="s">
        <v>100</v>
      </c>
      <c r="E67" t="s">
        <v>123</v>
      </c>
      <c r="F67" t="s">
        <v>441</v>
      </c>
      <c r="G67" t="s">
        <v>315</v>
      </c>
      <c r="H67" t="s">
        <v>371</v>
      </c>
      <c r="I67" t="s">
        <v>149</v>
      </c>
      <c r="J67"/>
      <c r="K67" s="77">
        <v>4.34</v>
      </c>
      <c r="L67" t="s">
        <v>102</v>
      </c>
      <c r="M67" s="78">
        <v>1.4999999999999999E-2</v>
      </c>
      <c r="N67" s="78">
        <v>3.7600000000000001E-2</v>
      </c>
      <c r="O67" s="77">
        <v>2.72</v>
      </c>
      <c r="P67" s="77">
        <v>4910638</v>
      </c>
      <c r="Q67" s="77">
        <v>0</v>
      </c>
      <c r="R67" s="77">
        <v>133.5693536</v>
      </c>
      <c r="S67" s="78">
        <v>1E-4</v>
      </c>
      <c r="T67" s="78">
        <f t="shared" si="0"/>
        <v>3.4094256611982001E-3</v>
      </c>
      <c r="U67" s="78">
        <f>R67/'סכום נכסי הקרן'!$C$42</f>
        <v>1.109204354063897E-3</v>
      </c>
    </row>
    <row r="68" spans="2:21">
      <c r="B68" t="s">
        <v>446</v>
      </c>
      <c r="C68" t="s">
        <v>447</v>
      </c>
      <c r="D68" t="s">
        <v>100</v>
      </c>
      <c r="E68" t="s">
        <v>123</v>
      </c>
      <c r="F68" t="s">
        <v>441</v>
      </c>
      <c r="G68" t="s">
        <v>315</v>
      </c>
      <c r="H68" t="s">
        <v>363</v>
      </c>
      <c r="I68" t="s">
        <v>206</v>
      </c>
      <c r="J68"/>
      <c r="K68" s="77">
        <v>4.5199999999999996</v>
      </c>
      <c r="L68" t="s">
        <v>102</v>
      </c>
      <c r="M68" s="78">
        <v>2.7799999999999998E-2</v>
      </c>
      <c r="N68" s="78">
        <v>3.3399999999999999E-2</v>
      </c>
      <c r="O68" s="77">
        <v>0.84</v>
      </c>
      <c r="P68" s="77">
        <v>5460000</v>
      </c>
      <c r="Q68" s="77">
        <v>0</v>
      </c>
      <c r="R68" s="77">
        <v>45.863999999999997</v>
      </c>
      <c r="S68" s="78">
        <v>0</v>
      </c>
      <c r="T68" s="78">
        <f t="shared" si="0"/>
        <v>1.1707019185963497E-3</v>
      </c>
      <c r="U68" s="78">
        <f>R68/'סכום נכסי הקרן'!$C$42</f>
        <v>3.8086991606723302E-4</v>
      </c>
    </row>
    <row r="69" spans="2:21">
      <c r="B69" t="s">
        <v>448</v>
      </c>
      <c r="C69" t="s">
        <v>449</v>
      </c>
      <c r="D69" t="s">
        <v>100</v>
      </c>
      <c r="E69" t="s">
        <v>123</v>
      </c>
      <c r="F69" t="s">
        <v>324</v>
      </c>
      <c r="G69" t="s">
        <v>315</v>
      </c>
      <c r="H69" t="s">
        <v>371</v>
      </c>
      <c r="I69" t="s">
        <v>149</v>
      </c>
      <c r="J69"/>
      <c r="K69" s="77">
        <v>2.56</v>
      </c>
      <c r="L69" t="s">
        <v>102</v>
      </c>
      <c r="M69" s="78">
        <v>2.5899999999999999E-2</v>
      </c>
      <c r="N69" s="78">
        <v>3.6600000000000001E-2</v>
      </c>
      <c r="O69" s="77">
        <v>4.16</v>
      </c>
      <c r="P69" s="77">
        <v>5459551</v>
      </c>
      <c r="Q69" s="77">
        <v>0</v>
      </c>
      <c r="R69" s="77">
        <v>227.1173216</v>
      </c>
      <c r="S69" s="78">
        <v>2.0000000000000001E-4</v>
      </c>
      <c r="T69" s="78">
        <f t="shared" si="0"/>
        <v>5.797285106915755E-3</v>
      </c>
      <c r="U69" s="78">
        <f>R69/'סכום נכסי הקרן'!$C$42</f>
        <v>1.8860578060179395E-3</v>
      </c>
    </row>
    <row r="70" spans="2:21">
      <c r="B70" t="s">
        <v>450</v>
      </c>
      <c r="C70" t="s">
        <v>451</v>
      </c>
      <c r="D70" t="s">
        <v>100</v>
      </c>
      <c r="E70" t="s">
        <v>123</v>
      </c>
      <c r="F70" t="s">
        <v>324</v>
      </c>
      <c r="G70" t="s">
        <v>315</v>
      </c>
      <c r="H70" t="s">
        <v>371</v>
      </c>
      <c r="I70" t="s">
        <v>149</v>
      </c>
      <c r="J70"/>
      <c r="K70" s="77">
        <v>2.8</v>
      </c>
      <c r="L70" t="s">
        <v>102</v>
      </c>
      <c r="M70" s="78">
        <v>2.9700000000000001E-2</v>
      </c>
      <c r="N70" s="78">
        <v>2.9100000000000001E-2</v>
      </c>
      <c r="O70" s="77">
        <v>1.65</v>
      </c>
      <c r="P70" s="77">
        <v>5593655</v>
      </c>
      <c r="Q70" s="77">
        <v>0</v>
      </c>
      <c r="R70" s="77">
        <v>92.295307500000007</v>
      </c>
      <c r="S70" s="78">
        <v>1E-4</v>
      </c>
      <c r="T70" s="78">
        <f t="shared" si="0"/>
        <v>2.3558846495658919E-3</v>
      </c>
      <c r="U70" s="78">
        <f>R70/'סכום נכסי הקרן'!$C$42</f>
        <v>7.6645094237145627E-4</v>
      </c>
    </row>
    <row r="71" spans="2:21">
      <c r="B71" t="s">
        <v>452</v>
      </c>
      <c r="C71" t="s">
        <v>453</v>
      </c>
      <c r="D71" t="s">
        <v>100</v>
      </c>
      <c r="E71" t="s">
        <v>123</v>
      </c>
      <c r="F71" t="s">
        <v>324</v>
      </c>
      <c r="G71" t="s">
        <v>315</v>
      </c>
      <c r="H71" t="s">
        <v>371</v>
      </c>
      <c r="I71" t="s">
        <v>149</v>
      </c>
      <c r="J71"/>
      <c r="K71" s="77">
        <v>4.37</v>
      </c>
      <c r="L71" t="s">
        <v>102</v>
      </c>
      <c r="M71" s="78">
        <v>8.3999999999999995E-3</v>
      </c>
      <c r="N71" s="78">
        <v>3.4500000000000003E-2</v>
      </c>
      <c r="O71" s="77">
        <v>1.06</v>
      </c>
      <c r="P71" s="77">
        <v>4859428</v>
      </c>
      <c r="Q71" s="77">
        <v>0</v>
      </c>
      <c r="R71" s="77">
        <v>51.509936799999998</v>
      </c>
      <c r="S71" s="78">
        <v>1E-4</v>
      </c>
      <c r="T71" s="78">
        <f t="shared" si="0"/>
        <v>1.3148173259754212E-3</v>
      </c>
      <c r="U71" s="78">
        <f>R71/'סכום נכסי הקרן'!$C$42</f>
        <v>4.2775565379479504E-4</v>
      </c>
    </row>
    <row r="72" spans="2:21">
      <c r="B72" t="s">
        <v>454</v>
      </c>
      <c r="C72" t="s">
        <v>455</v>
      </c>
      <c r="D72" t="s">
        <v>100</v>
      </c>
      <c r="E72" t="s">
        <v>123</v>
      </c>
      <c r="F72" t="s">
        <v>324</v>
      </c>
      <c r="G72" t="s">
        <v>315</v>
      </c>
      <c r="H72" t="s">
        <v>371</v>
      </c>
      <c r="I72" t="s">
        <v>149</v>
      </c>
      <c r="J72"/>
      <c r="K72" s="77">
        <v>4.74</v>
      </c>
      <c r="L72" t="s">
        <v>102</v>
      </c>
      <c r="M72" s="78">
        <v>3.09E-2</v>
      </c>
      <c r="N72" s="78">
        <v>3.5200000000000002E-2</v>
      </c>
      <c r="O72" s="77">
        <v>2.5299999999999998</v>
      </c>
      <c r="P72" s="77">
        <v>5195474</v>
      </c>
      <c r="Q72" s="77">
        <v>0</v>
      </c>
      <c r="R72" s="77">
        <v>131.44549219999999</v>
      </c>
      <c r="S72" s="78">
        <v>1E-4</v>
      </c>
      <c r="T72" s="78">
        <f t="shared" si="0"/>
        <v>3.3552130191300696E-3</v>
      </c>
      <c r="U72" s="78">
        <f>R72/'סכום נכסי הקרן'!$C$42</f>
        <v>1.0915671023380023E-3</v>
      </c>
    </row>
    <row r="73" spans="2:21">
      <c r="B73" t="s">
        <v>456</v>
      </c>
      <c r="C73" t="s">
        <v>457</v>
      </c>
      <c r="D73" t="s">
        <v>100</v>
      </c>
      <c r="E73" t="s">
        <v>123</v>
      </c>
      <c r="F73" t="s">
        <v>324</v>
      </c>
      <c r="G73" t="s">
        <v>315</v>
      </c>
      <c r="H73" t="s">
        <v>371</v>
      </c>
      <c r="I73" t="s">
        <v>149</v>
      </c>
      <c r="J73"/>
      <c r="K73" s="77">
        <v>0.25</v>
      </c>
      <c r="L73" t="s">
        <v>102</v>
      </c>
      <c r="M73" s="78">
        <v>1.5900000000000001E-2</v>
      </c>
      <c r="N73" s="78">
        <v>6.3100000000000003E-2</v>
      </c>
      <c r="O73" s="77">
        <v>2.57</v>
      </c>
      <c r="P73" s="77">
        <v>5566402</v>
      </c>
      <c r="Q73" s="77">
        <v>0</v>
      </c>
      <c r="R73" s="77">
        <v>143.05653140000001</v>
      </c>
      <c r="S73" s="78">
        <v>0</v>
      </c>
      <c r="T73" s="78">
        <f t="shared" si="0"/>
        <v>3.6515906981013204E-3</v>
      </c>
      <c r="U73" s="78">
        <f>R73/'סכום נכסי הקרן'!$C$42</f>
        <v>1.1879890351296767E-3</v>
      </c>
    </row>
    <row r="74" spans="2:21">
      <c r="B74" t="s">
        <v>458</v>
      </c>
      <c r="C74" t="s">
        <v>459</v>
      </c>
      <c r="D74" t="s">
        <v>100</v>
      </c>
      <c r="E74" t="s">
        <v>123</v>
      </c>
      <c r="F74" t="s">
        <v>324</v>
      </c>
      <c r="G74" t="s">
        <v>315</v>
      </c>
      <c r="H74" t="s">
        <v>371</v>
      </c>
      <c r="I74" t="s">
        <v>149</v>
      </c>
      <c r="J74"/>
      <c r="K74" s="77">
        <v>1.49</v>
      </c>
      <c r="L74" t="s">
        <v>102</v>
      </c>
      <c r="M74" s="78">
        <v>2.0199999999999999E-2</v>
      </c>
      <c r="N74" s="78">
        <v>3.3799999999999997E-2</v>
      </c>
      <c r="O74" s="77">
        <v>1.88</v>
      </c>
      <c r="P74" s="77">
        <v>5510000</v>
      </c>
      <c r="Q74" s="77">
        <v>0</v>
      </c>
      <c r="R74" s="77">
        <v>103.58799999999999</v>
      </c>
      <c r="S74" s="78">
        <v>1E-4</v>
      </c>
      <c r="T74" s="78">
        <f t="shared" si="0"/>
        <v>2.6441363671628874E-3</v>
      </c>
      <c r="U74" s="78">
        <f>R74/'סכום נכסי הקרן'!$C$42</f>
        <v>8.6022921824464805E-4</v>
      </c>
    </row>
    <row r="75" spans="2:21">
      <c r="B75" t="s">
        <v>460</v>
      </c>
      <c r="C75" t="s">
        <v>461</v>
      </c>
      <c r="D75" t="s">
        <v>100</v>
      </c>
      <c r="E75" t="s">
        <v>123</v>
      </c>
      <c r="F75" t="s">
        <v>462</v>
      </c>
      <c r="G75" t="s">
        <v>127</v>
      </c>
      <c r="H75" t="s">
        <v>363</v>
      </c>
      <c r="I75" t="s">
        <v>206</v>
      </c>
      <c r="J75"/>
      <c r="K75" s="77">
        <v>1.45</v>
      </c>
      <c r="L75" t="s">
        <v>102</v>
      </c>
      <c r="M75" s="78">
        <v>1.7999999999999999E-2</v>
      </c>
      <c r="N75" s="78">
        <v>3.2300000000000002E-2</v>
      </c>
      <c r="O75" s="77">
        <v>99539.88</v>
      </c>
      <c r="P75" s="77">
        <v>109.59</v>
      </c>
      <c r="Q75" s="77">
        <v>0</v>
      </c>
      <c r="R75" s="77">
        <v>109.08575449200001</v>
      </c>
      <c r="S75" s="78">
        <v>1E-4</v>
      </c>
      <c r="T75" s="78">
        <f t="shared" si="0"/>
        <v>2.7844693457900484E-3</v>
      </c>
      <c r="U75" s="78">
        <f>R75/'סכום נכסי הקרן'!$C$42</f>
        <v>9.0588440078272355E-4</v>
      </c>
    </row>
    <row r="76" spans="2:21">
      <c r="B76" t="s">
        <v>463</v>
      </c>
      <c r="C76" t="s">
        <v>464</v>
      </c>
      <c r="D76" t="s">
        <v>100</v>
      </c>
      <c r="E76" t="s">
        <v>123</v>
      </c>
      <c r="F76" t="s">
        <v>462</v>
      </c>
      <c r="G76" t="s">
        <v>127</v>
      </c>
      <c r="H76" t="s">
        <v>363</v>
      </c>
      <c r="I76" t="s">
        <v>206</v>
      </c>
      <c r="J76"/>
      <c r="K76" s="77">
        <v>3.95</v>
      </c>
      <c r="L76" t="s">
        <v>102</v>
      </c>
      <c r="M76" s="78">
        <v>2.1999999999999999E-2</v>
      </c>
      <c r="N76" s="78">
        <v>3.0599999999999999E-2</v>
      </c>
      <c r="O76" s="77">
        <v>77330.02</v>
      </c>
      <c r="P76" s="77">
        <v>99.64</v>
      </c>
      <c r="Q76" s="77">
        <v>0</v>
      </c>
      <c r="R76" s="77">
        <v>77.051631928000006</v>
      </c>
      <c r="S76" s="78">
        <v>2.9999999999999997E-4</v>
      </c>
      <c r="T76" s="78">
        <f t="shared" ref="T76:T139" si="1">R76/$R$11</f>
        <v>1.9667820802609752E-3</v>
      </c>
      <c r="U76" s="78">
        <f>R76/'סכום נכסי הקרן'!$C$42</f>
        <v>6.3986238848030472E-4</v>
      </c>
    </row>
    <row r="77" spans="2:21">
      <c r="B77" t="s">
        <v>465</v>
      </c>
      <c r="C77" t="s">
        <v>466</v>
      </c>
      <c r="D77" t="s">
        <v>100</v>
      </c>
      <c r="E77" t="s">
        <v>123</v>
      </c>
      <c r="F77" t="s">
        <v>467</v>
      </c>
      <c r="G77" t="s">
        <v>348</v>
      </c>
      <c r="H77" t="s">
        <v>468</v>
      </c>
      <c r="I77" t="s">
        <v>206</v>
      </c>
      <c r="J77"/>
      <c r="K77" s="77">
        <v>2.25</v>
      </c>
      <c r="L77" t="s">
        <v>102</v>
      </c>
      <c r="M77" s="78">
        <v>1.4E-2</v>
      </c>
      <c r="N77" s="78">
        <v>3.2300000000000002E-2</v>
      </c>
      <c r="O77" s="77">
        <v>115366.17</v>
      </c>
      <c r="P77" s="77">
        <v>107.61</v>
      </c>
      <c r="Q77" s="77">
        <v>0.91576000000000002</v>
      </c>
      <c r="R77" s="77">
        <v>125.06129553700001</v>
      </c>
      <c r="S77" s="78">
        <v>1E-4</v>
      </c>
      <c r="T77" s="78">
        <f t="shared" si="1"/>
        <v>3.1922531533950596E-3</v>
      </c>
      <c r="U77" s="78">
        <f>R77/'סכום נכסי הקרן'!$C$42</f>
        <v>1.0385506090710933E-3</v>
      </c>
    </row>
    <row r="78" spans="2:21">
      <c r="B78" t="s">
        <v>469</v>
      </c>
      <c r="C78" t="s">
        <v>470</v>
      </c>
      <c r="D78" t="s">
        <v>100</v>
      </c>
      <c r="E78" t="s">
        <v>123</v>
      </c>
      <c r="F78" t="s">
        <v>399</v>
      </c>
      <c r="G78" t="s">
        <v>348</v>
      </c>
      <c r="H78" t="s">
        <v>468</v>
      </c>
      <c r="I78" t="s">
        <v>206</v>
      </c>
      <c r="J78"/>
      <c r="K78" s="77">
        <v>2.1800000000000002</v>
      </c>
      <c r="L78" t="s">
        <v>102</v>
      </c>
      <c r="M78" s="78">
        <v>2.1499999999999998E-2</v>
      </c>
      <c r="N78" s="78">
        <v>3.5099999999999999E-2</v>
      </c>
      <c r="O78" s="77">
        <v>341927.45</v>
      </c>
      <c r="P78" s="77">
        <v>110.54</v>
      </c>
      <c r="Q78" s="77">
        <v>0</v>
      </c>
      <c r="R78" s="77">
        <v>377.96660322999998</v>
      </c>
      <c r="S78" s="78">
        <v>2.0000000000000001E-4</v>
      </c>
      <c r="T78" s="78">
        <f t="shared" si="1"/>
        <v>9.6477897166995074E-3</v>
      </c>
      <c r="U78" s="78">
        <f>R78/'סכום נכסי הקרן'!$C$42</f>
        <v>3.1387604318948909E-3</v>
      </c>
    </row>
    <row r="79" spans="2:21">
      <c r="B79" t="s">
        <v>471</v>
      </c>
      <c r="C79" t="s">
        <v>472</v>
      </c>
      <c r="D79" t="s">
        <v>100</v>
      </c>
      <c r="E79" t="s">
        <v>123</v>
      </c>
      <c r="F79" t="s">
        <v>399</v>
      </c>
      <c r="G79" t="s">
        <v>348</v>
      </c>
      <c r="H79" t="s">
        <v>468</v>
      </c>
      <c r="I79" t="s">
        <v>206</v>
      </c>
      <c r="J79"/>
      <c r="K79" s="77">
        <v>7.2</v>
      </c>
      <c r="L79" t="s">
        <v>102</v>
      </c>
      <c r="M79" s="78">
        <v>1.15E-2</v>
      </c>
      <c r="N79" s="78">
        <v>3.7600000000000001E-2</v>
      </c>
      <c r="O79" s="77">
        <v>219224.89</v>
      </c>
      <c r="P79" s="77">
        <v>92.59</v>
      </c>
      <c r="Q79" s="77">
        <v>0</v>
      </c>
      <c r="R79" s="77">
        <v>202.98032565099999</v>
      </c>
      <c r="S79" s="78">
        <v>5.0000000000000001E-4</v>
      </c>
      <c r="T79" s="78">
        <f t="shared" si="1"/>
        <v>5.1811760133642411E-3</v>
      </c>
      <c r="U79" s="78">
        <f>R79/'סכום נכסי הקרן'!$C$42</f>
        <v>1.685616160692395E-3</v>
      </c>
    </row>
    <row r="80" spans="2:21">
      <c r="B80" t="s">
        <v>473</v>
      </c>
      <c r="C80" t="s">
        <v>474</v>
      </c>
      <c r="D80" t="s">
        <v>100</v>
      </c>
      <c r="E80" t="s">
        <v>123</v>
      </c>
      <c r="F80" t="s">
        <v>475</v>
      </c>
      <c r="G80" t="s">
        <v>476</v>
      </c>
      <c r="H80" t="s">
        <v>468</v>
      </c>
      <c r="I80" t="s">
        <v>206</v>
      </c>
      <c r="J80"/>
      <c r="K80" s="77">
        <v>5.63</v>
      </c>
      <c r="L80" t="s">
        <v>102</v>
      </c>
      <c r="M80" s="78">
        <v>5.1499999999999997E-2</v>
      </c>
      <c r="N80" s="78">
        <v>3.3000000000000002E-2</v>
      </c>
      <c r="O80" s="77">
        <v>504993.51</v>
      </c>
      <c r="P80" s="77">
        <v>151.19999999999999</v>
      </c>
      <c r="Q80" s="77">
        <v>0</v>
      </c>
      <c r="R80" s="77">
        <v>763.55018712000003</v>
      </c>
      <c r="S80" s="78">
        <v>2.0000000000000001E-4</v>
      </c>
      <c r="T80" s="78">
        <f t="shared" si="1"/>
        <v>1.9490006737440821E-2</v>
      </c>
      <c r="U80" s="78">
        <f>R80/'סכום נכסי הקרן'!$C$42</f>
        <v>6.3407748055449705E-3</v>
      </c>
    </row>
    <row r="81" spans="2:21">
      <c r="B81" t="s">
        <v>477</v>
      </c>
      <c r="C81" t="s">
        <v>478</v>
      </c>
      <c r="D81" t="s">
        <v>100</v>
      </c>
      <c r="E81" t="s">
        <v>123</v>
      </c>
      <c r="F81" t="s">
        <v>479</v>
      </c>
      <c r="G81" t="s">
        <v>132</v>
      </c>
      <c r="H81" t="s">
        <v>480</v>
      </c>
      <c r="I81" t="s">
        <v>149</v>
      </c>
      <c r="J81"/>
      <c r="K81" s="77">
        <v>1.1499999999999999</v>
      </c>
      <c r="L81" t="s">
        <v>102</v>
      </c>
      <c r="M81" s="78">
        <v>2.1999999999999999E-2</v>
      </c>
      <c r="N81" s="78">
        <v>2.8000000000000001E-2</v>
      </c>
      <c r="O81" s="77">
        <v>9502.5</v>
      </c>
      <c r="P81" s="77">
        <v>111.64</v>
      </c>
      <c r="Q81" s="77">
        <v>0</v>
      </c>
      <c r="R81" s="77">
        <v>10.608591000000001</v>
      </c>
      <c r="S81" s="78">
        <v>0</v>
      </c>
      <c r="T81" s="78">
        <f t="shared" si="1"/>
        <v>2.7078967899232445E-4</v>
      </c>
      <c r="U81" s="78">
        <f>R81/'סכום נכסי הקרן'!$C$42</f>
        <v>8.8097269400000091E-5</v>
      </c>
    </row>
    <row r="82" spans="2:21">
      <c r="B82" t="s">
        <v>481</v>
      </c>
      <c r="C82" t="s">
        <v>482</v>
      </c>
      <c r="D82" t="s">
        <v>100</v>
      </c>
      <c r="E82" t="s">
        <v>123</v>
      </c>
      <c r="F82" t="s">
        <v>479</v>
      </c>
      <c r="G82" t="s">
        <v>132</v>
      </c>
      <c r="H82" t="s">
        <v>480</v>
      </c>
      <c r="I82" t="s">
        <v>149</v>
      </c>
      <c r="J82"/>
      <c r="K82" s="77">
        <v>4.46</v>
      </c>
      <c r="L82" t="s">
        <v>102</v>
      </c>
      <c r="M82" s="78">
        <v>1.7000000000000001E-2</v>
      </c>
      <c r="N82" s="78">
        <v>2.5999999999999999E-2</v>
      </c>
      <c r="O82" s="77">
        <v>76094.990000000005</v>
      </c>
      <c r="P82" s="77">
        <v>106.1</v>
      </c>
      <c r="Q82" s="77">
        <v>0</v>
      </c>
      <c r="R82" s="77">
        <v>80.736784389999997</v>
      </c>
      <c r="S82" s="78">
        <v>1E-4</v>
      </c>
      <c r="T82" s="78">
        <f t="shared" si="1"/>
        <v>2.0608474704926047E-3</v>
      </c>
      <c r="U82" s="78">
        <f>R82/'סכום נכסי הקרן'!$C$42</f>
        <v>6.7046512066452099E-4</v>
      </c>
    </row>
    <row r="83" spans="2:21">
      <c r="B83" t="s">
        <v>483</v>
      </c>
      <c r="C83" t="s">
        <v>484</v>
      </c>
      <c r="D83" t="s">
        <v>100</v>
      </c>
      <c r="E83" t="s">
        <v>123</v>
      </c>
      <c r="F83" t="s">
        <v>479</v>
      </c>
      <c r="G83" t="s">
        <v>132</v>
      </c>
      <c r="H83" t="s">
        <v>480</v>
      </c>
      <c r="I83" t="s">
        <v>149</v>
      </c>
      <c r="J83"/>
      <c r="K83" s="77">
        <v>9.32</v>
      </c>
      <c r="L83" t="s">
        <v>102</v>
      </c>
      <c r="M83" s="78">
        <v>5.7999999999999996E-3</v>
      </c>
      <c r="N83" s="78">
        <v>2.93E-2</v>
      </c>
      <c r="O83" s="77">
        <v>39708.25</v>
      </c>
      <c r="P83" s="77">
        <v>87.7</v>
      </c>
      <c r="Q83" s="77">
        <v>0</v>
      </c>
      <c r="R83" s="77">
        <v>34.824135249999998</v>
      </c>
      <c r="S83" s="78">
        <v>1E-4</v>
      </c>
      <c r="T83" s="78">
        <f t="shared" si="1"/>
        <v>8.8890375786311203E-4</v>
      </c>
      <c r="U83" s="78">
        <f>R83/'סכום נכסי הקרן'!$C$42</f>
        <v>2.8919120595197694E-4</v>
      </c>
    </row>
    <row r="84" spans="2:21">
      <c r="B84" t="s">
        <v>485</v>
      </c>
      <c r="C84" t="s">
        <v>486</v>
      </c>
      <c r="D84" t="s">
        <v>100</v>
      </c>
      <c r="E84" t="s">
        <v>123</v>
      </c>
      <c r="F84" t="s">
        <v>425</v>
      </c>
      <c r="G84" t="s">
        <v>348</v>
      </c>
      <c r="H84" t="s">
        <v>480</v>
      </c>
      <c r="I84" t="s">
        <v>149</v>
      </c>
      <c r="J84"/>
      <c r="K84" s="77">
        <v>1.95</v>
      </c>
      <c r="L84" t="s">
        <v>102</v>
      </c>
      <c r="M84" s="78">
        <v>1.95E-2</v>
      </c>
      <c r="N84" s="78">
        <v>3.15E-2</v>
      </c>
      <c r="O84" s="77">
        <v>105264.92</v>
      </c>
      <c r="P84" s="77">
        <v>110.25</v>
      </c>
      <c r="Q84" s="77">
        <v>0</v>
      </c>
      <c r="R84" s="77">
        <v>116.0545743</v>
      </c>
      <c r="S84" s="78">
        <v>2.0000000000000001E-4</v>
      </c>
      <c r="T84" s="78">
        <f t="shared" si="1"/>
        <v>2.9623520145406553E-3</v>
      </c>
      <c r="U84" s="78">
        <f>R84/'סכום נכסי הקרן'!$C$42</f>
        <v>9.637557991640385E-4</v>
      </c>
    </row>
    <row r="85" spans="2:21">
      <c r="B85" t="s">
        <v>487</v>
      </c>
      <c r="C85" t="s">
        <v>488</v>
      </c>
      <c r="D85" t="s">
        <v>100</v>
      </c>
      <c r="E85" t="s">
        <v>123</v>
      </c>
      <c r="F85" t="s">
        <v>425</v>
      </c>
      <c r="G85" t="s">
        <v>348</v>
      </c>
      <c r="H85" t="s">
        <v>480</v>
      </c>
      <c r="I85" t="s">
        <v>149</v>
      </c>
      <c r="J85"/>
      <c r="K85" s="77">
        <v>5.15</v>
      </c>
      <c r="L85" t="s">
        <v>102</v>
      </c>
      <c r="M85" s="78">
        <v>1.17E-2</v>
      </c>
      <c r="N85" s="78">
        <v>3.9399999999999998E-2</v>
      </c>
      <c r="O85" s="77">
        <v>27947.86</v>
      </c>
      <c r="P85" s="77">
        <v>96.51</v>
      </c>
      <c r="Q85" s="77">
        <v>0</v>
      </c>
      <c r="R85" s="77">
        <v>26.972479686</v>
      </c>
      <c r="S85" s="78">
        <v>0</v>
      </c>
      <c r="T85" s="78">
        <f t="shared" si="1"/>
        <v>6.8848625758113696E-4</v>
      </c>
      <c r="U85" s="78">
        <f>R85/'סכום נכסי הקרן'!$C$42</f>
        <v>2.2398844571193025E-4</v>
      </c>
    </row>
    <row r="86" spans="2:21">
      <c r="B86" t="s">
        <v>489</v>
      </c>
      <c r="C86" t="s">
        <v>490</v>
      </c>
      <c r="D86" t="s">
        <v>100</v>
      </c>
      <c r="E86" t="s">
        <v>123</v>
      </c>
      <c r="F86" t="s">
        <v>425</v>
      </c>
      <c r="G86" t="s">
        <v>348</v>
      </c>
      <c r="H86" t="s">
        <v>480</v>
      </c>
      <c r="I86" t="s">
        <v>149</v>
      </c>
      <c r="J86"/>
      <c r="K86" s="77">
        <v>5.16</v>
      </c>
      <c r="L86" t="s">
        <v>102</v>
      </c>
      <c r="M86" s="78">
        <v>1.3299999999999999E-2</v>
      </c>
      <c r="N86" s="78">
        <v>3.9600000000000003E-2</v>
      </c>
      <c r="O86" s="77">
        <v>436162.48</v>
      </c>
      <c r="P86" s="77">
        <v>97.5</v>
      </c>
      <c r="Q86" s="77">
        <v>3.22519</v>
      </c>
      <c r="R86" s="77">
        <v>428.483608</v>
      </c>
      <c r="S86" s="78">
        <v>4.0000000000000002E-4</v>
      </c>
      <c r="T86" s="78">
        <f t="shared" si="1"/>
        <v>1.0937261947773553E-2</v>
      </c>
      <c r="U86" s="78">
        <f>R86/'סכום נכסי הקרן'!$C$42</f>
        <v>3.5582704477399528E-3</v>
      </c>
    </row>
    <row r="87" spans="2:21">
      <c r="B87" t="s">
        <v>491</v>
      </c>
      <c r="C87" t="s">
        <v>492</v>
      </c>
      <c r="D87" t="s">
        <v>100</v>
      </c>
      <c r="E87" t="s">
        <v>123</v>
      </c>
      <c r="F87" t="s">
        <v>425</v>
      </c>
      <c r="G87" t="s">
        <v>348</v>
      </c>
      <c r="H87" t="s">
        <v>468</v>
      </c>
      <c r="I87" t="s">
        <v>206</v>
      </c>
      <c r="J87"/>
      <c r="K87" s="77">
        <v>5.76</v>
      </c>
      <c r="L87" t="s">
        <v>102</v>
      </c>
      <c r="M87" s="78">
        <v>1.8700000000000001E-2</v>
      </c>
      <c r="N87" s="78">
        <v>4.07E-2</v>
      </c>
      <c r="O87" s="77">
        <v>232391.99</v>
      </c>
      <c r="P87" s="77">
        <v>95.22</v>
      </c>
      <c r="Q87" s="77">
        <v>0</v>
      </c>
      <c r="R87" s="77">
        <v>221.283652878</v>
      </c>
      <c r="S87" s="78">
        <v>4.0000000000000002E-4</v>
      </c>
      <c r="T87" s="78">
        <f t="shared" si="1"/>
        <v>5.6483777467792439E-3</v>
      </c>
      <c r="U87" s="78">
        <f>R87/'סכום נכסי הקרן'!$C$42</f>
        <v>1.8376130799471174E-3</v>
      </c>
    </row>
    <row r="88" spans="2:21">
      <c r="B88" t="s">
        <v>493</v>
      </c>
      <c r="C88" t="s">
        <v>494</v>
      </c>
      <c r="D88" t="s">
        <v>100</v>
      </c>
      <c r="E88" t="s">
        <v>123</v>
      </c>
      <c r="F88" t="s">
        <v>425</v>
      </c>
      <c r="G88" t="s">
        <v>348</v>
      </c>
      <c r="H88" t="s">
        <v>480</v>
      </c>
      <c r="I88" t="s">
        <v>149</v>
      </c>
      <c r="J88"/>
      <c r="K88" s="77">
        <v>3.51</v>
      </c>
      <c r="L88" t="s">
        <v>102</v>
      </c>
      <c r="M88" s="78">
        <v>3.3500000000000002E-2</v>
      </c>
      <c r="N88" s="78">
        <v>3.3099999999999997E-2</v>
      </c>
      <c r="O88" s="77">
        <v>96199.72</v>
      </c>
      <c r="P88" s="77">
        <v>111.29</v>
      </c>
      <c r="Q88" s="77">
        <v>0</v>
      </c>
      <c r="R88" s="77">
        <v>107.060668388</v>
      </c>
      <c r="S88" s="78">
        <v>2.0000000000000001E-4</v>
      </c>
      <c r="T88" s="78">
        <f t="shared" si="1"/>
        <v>2.7327779933725613E-3</v>
      </c>
      <c r="U88" s="78">
        <f>R88/'סכום נכסי הקרן'!$C$42</f>
        <v>8.8906741197975381E-4</v>
      </c>
    </row>
    <row r="89" spans="2:21">
      <c r="B89" t="s">
        <v>495</v>
      </c>
      <c r="C89" t="s">
        <v>496</v>
      </c>
      <c r="D89" t="s">
        <v>100</v>
      </c>
      <c r="E89" t="s">
        <v>123</v>
      </c>
      <c r="F89" t="s">
        <v>497</v>
      </c>
      <c r="G89" t="s">
        <v>315</v>
      </c>
      <c r="H89" t="s">
        <v>480</v>
      </c>
      <c r="I89" t="s">
        <v>149</v>
      </c>
      <c r="J89"/>
      <c r="K89" s="77">
        <v>4.4000000000000004</v>
      </c>
      <c r="L89" t="s">
        <v>102</v>
      </c>
      <c r="M89" s="78">
        <v>1.09E-2</v>
      </c>
      <c r="N89" s="78">
        <v>3.6999999999999998E-2</v>
      </c>
      <c r="O89" s="77">
        <v>3.33</v>
      </c>
      <c r="P89" s="77">
        <v>4827766</v>
      </c>
      <c r="Q89" s="77">
        <v>0</v>
      </c>
      <c r="R89" s="77">
        <v>160.76460779999999</v>
      </c>
      <c r="S89" s="78">
        <v>2.0000000000000001E-4</v>
      </c>
      <c r="T89" s="78">
        <f t="shared" si="1"/>
        <v>4.1035983515142526E-3</v>
      </c>
      <c r="U89" s="78">
        <f>R89/'סכום נכסי הקרן'!$C$42</f>
        <v>1.3350427934625772E-3</v>
      </c>
    </row>
    <row r="90" spans="2:21">
      <c r="B90" t="s">
        <v>498</v>
      </c>
      <c r="C90" t="s">
        <v>499</v>
      </c>
      <c r="D90" t="s">
        <v>100</v>
      </c>
      <c r="E90" t="s">
        <v>123</v>
      </c>
      <c r="F90" t="s">
        <v>497</v>
      </c>
      <c r="G90" t="s">
        <v>315</v>
      </c>
      <c r="H90" t="s">
        <v>480</v>
      </c>
      <c r="I90" t="s">
        <v>149</v>
      </c>
      <c r="J90"/>
      <c r="K90" s="77">
        <v>5.04</v>
      </c>
      <c r="L90" t="s">
        <v>102</v>
      </c>
      <c r="M90" s="78">
        <v>2.9899999999999999E-2</v>
      </c>
      <c r="N90" s="78">
        <v>3.4000000000000002E-2</v>
      </c>
      <c r="O90" s="77">
        <v>2.74</v>
      </c>
      <c r="P90" s="77">
        <v>5169986</v>
      </c>
      <c r="Q90" s="77">
        <v>0</v>
      </c>
      <c r="R90" s="77">
        <v>141.65761639999999</v>
      </c>
      <c r="S90" s="78">
        <v>2.0000000000000001E-4</v>
      </c>
      <c r="T90" s="78">
        <f t="shared" si="1"/>
        <v>3.6158826814771004E-3</v>
      </c>
      <c r="U90" s="78">
        <f>R90/'סכום נכסי הקרן'!$C$42</f>
        <v>1.1763719795166645E-3</v>
      </c>
    </row>
    <row r="91" spans="2:21">
      <c r="B91" t="s">
        <v>500</v>
      </c>
      <c r="C91" t="s">
        <v>501</v>
      </c>
      <c r="D91" t="s">
        <v>100</v>
      </c>
      <c r="E91" t="s">
        <v>123</v>
      </c>
      <c r="F91" t="s">
        <v>497</v>
      </c>
      <c r="G91" t="s">
        <v>315</v>
      </c>
      <c r="H91" t="s">
        <v>480</v>
      </c>
      <c r="I91" t="s">
        <v>149</v>
      </c>
      <c r="J91"/>
      <c r="K91" s="77">
        <v>2.67</v>
      </c>
      <c r="L91" t="s">
        <v>102</v>
      </c>
      <c r="M91" s="78">
        <v>2.3199999999999998E-2</v>
      </c>
      <c r="N91" s="78">
        <v>3.5900000000000001E-2</v>
      </c>
      <c r="O91" s="77">
        <v>0.39</v>
      </c>
      <c r="P91" s="77">
        <v>5423550</v>
      </c>
      <c r="Q91" s="77">
        <v>0</v>
      </c>
      <c r="R91" s="77">
        <v>21.151845000000002</v>
      </c>
      <c r="S91" s="78">
        <v>1E-4</v>
      </c>
      <c r="T91" s="78">
        <f t="shared" si="1"/>
        <v>5.3991159784041098E-4</v>
      </c>
      <c r="U91" s="78">
        <f>R91/'סכום נכסי הקרן'!$C$42</f>
        <v>1.7565195861279269E-4</v>
      </c>
    </row>
    <row r="92" spans="2:21">
      <c r="B92" t="s">
        <v>502</v>
      </c>
      <c r="C92" t="s">
        <v>503</v>
      </c>
      <c r="D92" t="s">
        <v>100</v>
      </c>
      <c r="E92" t="s">
        <v>123</v>
      </c>
      <c r="F92" t="s">
        <v>504</v>
      </c>
      <c r="G92" t="s">
        <v>315</v>
      </c>
      <c r="H92" t="s">
        <v>480</v>
      </c>
      <c r="I92" t="s">
        <v>149</v>
      </c>
      <c r="J92"/>
      <c r="K92" s="77">
        <v>2.69</v>
      </c>
      <c r="L92" t="s">
        <v>102</v>
      </c>
      <c r="M92" s="78">
        <v>2.4199999999999999E-2</v>
      </c>
      <c r="N92" s="78">
        <v>3.7999999999999999E-2</v>
      </c>
      <c r="O92" s="77">
        <v>3.88</v>
      </c>
      <c r="P92" s="77">
        <v>5405050</v>
      </c>
      <c r="Q92" s="77">
        <v>0</v>
      </c>
      <c r="R92" s="77">
        <v>209.71593999999999</v>
      </c>
      <c r="S92" s="78">
        <v>1E-4</v>
      </c>
      <c r="T92" s="78">
        <f t="shared" si="1"/>
        <v>5.3531059942054102E-3</v>
      </c>
      <c r="U92" s="78">
        <f>R92/'סכום נכסי הקרן'!$C$42</f>
        <v>1.7415509433490511E-3</v>
      </c>
    </row>
    <row r="93" spans="2:21">
      <c r="B93" t="s">
        <v>505</v>
      </c>
      <c r="C93" t="s">
        <v>506</v>
      </c>
      <c r="D93" t="s">
        <v>100</v>
      </c>
      <c r="E93" t="s">
        <v>123</v>
      </c>
      <c r="F93" t="s">
        <v>504</v>
      </c>
      <c r="G93" t="s">
        <v>315</v>
      </c>
      <c r="H93" t="s">
        <v>480</v>
      </c>
      <c r="I93" t="s">
        <v>149</v>
      </c>
      <c r="J93"/>
      <c r="K93" s="77">
        <v>2.04</v>
      </c>
      <c r="L93" t="s">
        <v>102</v>
      </c>
      <c r="M93" s="78">
        <v>1.46E-2</v>
      </c>
      <c r="N93" s="78">
        <v>3.4599999999999999E-2</v>
      </c>
      <c r="O93" s="77">
        <v>3.54</v>
      </c>
      <c r="P93" s="77">
        <v>5387000</v>
      </c>
      <c r="Q93" s="77">
        <v>0</v>
      </c>
      <c r="R93" s="77">
        <v>190.69980000000001</v>
      </c>
      <c r="S93" s="78">
        <v>1E-4</v>
      </c>
      <c r="T93" s="78">
        <f t="shared" si="1"/>
        <v>4.8677093523447623E-3</v>
      </c>
      <c r="U93" s="78">
        <f>R93/'סכום נכסי הקרן'!$C$42</f>
        <v>1.583634589657207E-3</v>
      </c>
    </row>
    <row r="94" spans="2:21">
      <c r="B94" t="s">
        <v>507</v>
      </c>
      <c r="C94" t="s">
        <v>508</v>
      </c>
      <c r="D94" t="s">
        <v>100</v>
      </c>
      <c r="E94" t="s">
        <v>123</v>
      </c>
      <c r="F94" t="s">
        <v>504</v>
      </c>
      <c r="G94" t="s">
        <v>315</v>
      </c>
      <c r="H94" t="s">
        <v>480</v>
      </c>
      <c r="I94" t="s">
        <v>149</v>
      </c>
      <c r="J94"/>
      <c r="K94" s="77">
        <v>4.07</v>
      </c>
      <c r="L94" t="s">
        <v>102</v>
      </c>
      <c r="M94" s="78">
        <v>2E-3</v>
      </c>
      <c r="N94" s="78">
        <v>3.6999999999999998E-2</v>
      </c>
      <c r="O94" s="77">
        <v>2.31</v>
      </c>
      <c r="P94" s="77">
        <v>4728999</v>
      </c>
      <c r="Q94" s="77">
        <v>0</v>
      </c>
      <c r="R94" s="77">
        <v>109.2398769</v>
      </c>
      <c r="S94" s="78">
        <v>2.0000000000000001E-4</v>
      </c>
      <c r="T94" s="78">
        <f t="shared" si="1"/>
        <v>2.7884033986145793E-3</v>
      </c>
      <c r="U94" s="78">
        <f>R94/'סכום נכסי הקרן'!$C$42</f>
        <v>9.071642845390256E-4</v>
      </c>
    </row>
    <row r="95" spans="2:21">
      <c r="B95" t="s">
        <v>509</v>
      </c>
      <c r="C95" t="s">
        <v>510</v>
      </c>
      <c r="D95" t="s">
        <v>100</v>
      </c>
      <c r="E95" t="s">
        <v>123</v>
      </c>
      <c r="F95" t="s">
        <v>504</v>
      </c>
      <c r="G95" t="s">
        <v>315</v>
      </c>
      <c r="H95" t="s">
        <v>480</v>
      </c>
      <c r="I95" t="s">
        <v>149</v>
      </c>
      <c r="J95"/>
      <c r="K95" s="77">
        <v>4.7300000000000004</v>
      </c>
      <c r="L95" t="s">
        <v>102</v>
      </c>
      <c r="M95" s="78">
        <v>3.1699999999999999E-2</v>
      </c>
      <c r="N95" s="78">
        <v>3.5099999999999999E-2</v>
      </c>
      <c r="O95" s="77">
        <v>3.14</v>
      </c>
      <c r="P95" s="77">
        <v>5221114</v>
      </c>
      <c r="Q95" s="77">
        <v>0</v>
      </c>
      <c r="R95" s="77">
        <v>163.9429796</v>
      </c>
      <c r="S95" s="78">
        <v>2.0000000000000001E-4</v>
      </c>
      <c r="T95" s="78">
        <f t="shared" si="1"/>
        <v>4.1847279076862509E-3</v>
      </c>
      <c r="U95" s="78">
        <f>R95/'סכום נכסי הקרן'!$C$42</f>
        <v>1.3614370504113052E-3</v>
      </c>
    </row>
    <row r="96" spans="2:21">
      <c r="B96" t="s">
        <v>511</v>
      </c>
      <c r="C96" t="s">
        <v>512</v>
      </c>
      <c r="D96" t="s">
        <v>100</v>
      </c>
      <c r="E96" t="s">
        <v>123</v>
      </c>
      <c r="F96" t="s">
        <v>513</v>
      </c>
      <c r="G96" t="s">
        <v>433</v>
      </c>
      <c r="H96" t="s">
        <v>468</v>
      </c>
      <c r="I96" t="s">
        <v>206</v>
      </c>
      <c r="J96"/>
      <c r="K96" s="77">
        <v>0.67</v>
      </c>
      <c r="L96" t="s">
        <v>102</v>
      </c>
      <c r="M96" s="78">
        <v>3.85E-2</v>
      </c>
      <c r="N96" s="78">
        <v>2.4899999999999999E-2</v>
      </c>
      <c r="O96" s="77">
        <v>63616.54</v>
      </c>
      <c r="P96" s="77">
        <v>117.44</v>
      </c>
      <c r="Q96" s="77">
        <v>0</v>
      </c>
      <c r="R96" s="77">
        <v>74.711264576000005</v>
      </c>
      <c r="S96" s="78">
        <v>2.9999999999999997E-4</v>
      </c>
      <c r="T96" s="78">
        <f t="shared" si="1"/>
        <v>1.9070430136900989E-3</v>
      </c>
      <c r="U96" s="78">
        <f>R96/'סכום נכסי הקרן'!$C$42</f>
        <v>6.2042719929221099E-4</v>
      </c>
    </row>
    <row r="97" spans="2:21">
      <c r="B97" t="s">
        <v>514</v>
      </c>
      <c r="C97" t="s">
        <v>515</v>
      </c>
      <c r="D97" t="s">
        <v>100</v>
      </c>
      <c r="E97" t="s">
        <v>123</v>
      </c>
      <c r="F97" t="s">
        <v>436</v>
      </c>
      <c r="G97" t="s">
        <v>348</v>
      </c>
      <c r="H97" t="s">
        <v>480</v>
      </c>
      <c r="I97" t="s">
        <v>149</v>
      </c>
      <c r="J97"/>
      <c r="K97" s="77">
        <v>4.1399999999999997</v>
      </c>
      <c r="L97" t="s">
        <v>102</v>
      </c>
      <c r="M97" s="78">
        <v>2.4E-2</v>
      </c>
      <c r="N97" s="78">
        <v>3.1199999999999999E-2</v>
      </c>
      <c r="O97" s="77">
        <v>197891.18</v>
      </c>
      <c r="P97" s="77">
        <v>109.47</v>
      </c>
      <c r="Q97" s="77">
        <v>0</v>
      </c>
      <c r="R97" s="77">
        <v>216.63147474600001</v>
      </c>
      <c r="S97" s="78">
        <v>2.0000000000000001E-4</v>
      </c>
      <c r="T97" s="78">
        <f t="shared" si="1"/>
        <v>5.5296285346567876E-3</v>
      </c>
      <c r="U97" s="78">
        <f>R97/'סכום נכסי הקרן'!$C$42</f>
        <v>1.7989798448462835E-3</v>
      </c>
    </row>
    <row r="98" spans="2:21">
      <c r="B98" t="s">
        <v>516</v>
      </c>
      <c r="C98" t="s">
        <v>517</v>
      </c>
      <c r="D98" t="s">
        <v>100</v>
      </c>
      <c r="E98" t="s">
        <v>123</v>
      </c>
      <c r="F98" t="s">
        <v>436</v>
      </c>
      <c r="G98" t="s">
        <v>348</v>
      </c>
      <c r="H98" t="s">
        <v>480</v>
      </c>
      <c r="I98" t="s">
        <v>149</v>
      </c>
      <c r="J98"/>
      <c r="K98" s="77">
        <v>0.26</v>
      </c>
      <c r="L98" t="s">
        <v>102</v>
      </c>
      <c r="M98" s="78">
        <v>3.4799999999999998E-2</v>
      </c>
      <c r="N98" s="78">
        <v>4.1500000000000002E-2</v>
      </c>
      <c r="O98" s="77">
        <v>1159.95</v>
      </c>
      <c r="P98" s="77">
        <v>111.52</v>
      </c>
      <c r="Q98" s="77">
        <v>0</v>
      </c>
      <c r="R98" s="77">
        <v>1.2935762399999999</v>
      </c>
      <c r="S98" s="78">
        <v>0</v>
      </c>
      <c r="T98" s="78">
        <f t="shared" si="1"/>
        <v>3.301919121791933E-5</v>
      </c>
      <c r="U98" s="78">
        <f>R98/'סכום נכסי הקרן'!$C$42</f>
        <v>1.0742287501207198E-5</v>
      </c>
    </row>
    <row r="99" spans="2:21">
      <c r="B99" t="s">
        <v>518</v>
      </c>
      <c r="C99" t="s">
        <v>519</v>
      </c>
      <c r="D99" t="s">
        <v>100</v>
      </c>
      <c r="E99" t="s">
        <v>123</v>
      </c>
      <c r="F99" t="s">
        <v>436</v>
      </c>
      <c r="G99" t="s">
        <v>348</v>
      </c>
      <c r="H99" t="s">
        <v>480</v>
      </c>
      <c r="I99" t="s">
        <v>149</v>
      </c>
      <c r="J99"/>
      <c r="K99" s="77">
        <v>6.3</v>
      </c>
      <c r="L99" t="s">
        <v>102</v>
      </c>
      <c r="M99" s="78">
        <v>1.4999999999999999E-2</v>
      </c>
      <c r="N99" s="78">
        <v>3.3399999999999999E-2</v>
      </c>
      <c r="O99" s="77">
        <v>119229.01</v>
      </c>
      <c r="P99" s="77">
        <v>95.95</v>
      </c>
      <c r="Q99" s="77">
        <v>0.9607</v>
      </c>
      <c r="R99" s="77">
        <v>115.360935095</v>
      </c>
      <c r="S99" s="78">
        <v>5.0000000000000001E-4</v>
      </c>
      <c r="T99" s="78">
        <f t="shared" si="1"/>
        <v>2.9446465211666116E-3</v>
      </c>
      <c r="U99" s="78">
        <f>R99/'סכום נכסי הקרן'!$C$42</f>
        <v>9.5799558841510061E-4</v>
      </c>
    </row>
    <row r="100" spans="2:21">
      <c r="B100" t="s">
        <v>520</v>
      </c>
      <c r="C100" t="s">
        <v>521</v>
      </c>
      <c r="D100" t="s">
        <v>100</v>
      </c>
      <c r="E100" t="s">
        <v>123</v>
      </c>
      <c r="F100" t="s">
        <v>522</v>
      </c>
      <c r="G100" t="s">
        <v>433</v>
      </c>
      <c r="H100" t="s">
        <v>480</v>
      </c>
      <c r="I100" t="s">
        <v>149</v>
      </c>
      <c r="J100"/>
      <c r="K100" s="77">
        <v>1.81</v>
      </c>
      <c r="L100" t="s">
        <v>102</v>
      </c>
      <c r="M100" s="78">
        <v>2.4799999999999999E-2</v>
      </c>
      <c r="N100" s="78">
        <v>2.8899999999999999E-2</v>
      </c>
      <c r="O100" s="77">
        <v>81542.34</v>
      </c>
      <c r="P100" s="77">
        <v>111.24</v>
      </c>
      <c r="Q100" s="77">
        <v>0</v>
      </c>
      <c r="R100" s="77">
        <v>90.707699016000007</v>
      </c>
      <c r="S100" s="78">
        <v>2.0000000000000001E-4</v>
      </c>
      <c r="T100" s="78">
        <f t="shared" si="1"/>
        <v>2.315360135825297E-3</v>
      </c>
      <c r="U100" s="78">
        <f>R100/'סכום נכסי הקרן'!$C$42</f>
        <v>7.5326691328440084E-4</v>
      </c>
    </row>
    <row r="101" spans="2:21">
      <c r="B101" t="s">
        <v>523</v>
      </c>
      <c r="C101" t="s">
        <v>524</v>
      </c>
      <c r="D101" t="s">
        <v>100</v>
      </c>
      <c r="E101" t="s">
        <v>123</v>
      </c>
      <c r="F101" t="s">
        <v>314</v>
      </c>
      <c r="G101" t="s">
        <v>315</v>
      </c>
      <c r="H101" t="s">
        <v>480</v>
      </c>
      <c r="I101" t="s">
        <v>149</v>
      </c>
      <c r="J101"/>
      <c r="K101" s="77">
        <v>7.0000000000000007E-2</v>
      </c>
      <c r="L101" t="s">
        <v>102</v>
      </c>
      <c r="M101" s="78">
        <v>1.8200000000000001E-2</v>
      </c>
      <c r="N101" s="78">
        <v>8.7999999999999995E-2</v>
      </c>
      <c r="O101" s="77">
        <v>1.59</v>
      </c>
      <c r="P101" s="77">
        <v>5620000</v>
      </c>
      <c r="Q101" s="77">
        <v>0</v>
      </c>
      <c r="R101" s="77">
        <v>89.358000000000004</v>
      </c>
      <c r="S101" s="78">
        <v>1E-4</v>
      </c>
      <c r="T101" s="78">
        <f t="shared" si="1"/>
        <v>2.2809083822155204E-3</v>
      </c>
      <c r="U101" s="78">
        <f>R101/'סכום נכסי הקרן'!$C$42</f>
        <v>7.4205856357787835E-4</v>
      </c>
    </row>
    <row r="102" spans="2:21">
      <c r="B102" t="s">
        <v>525</v>
      </c>
      <c r="C102" t="s">
        <v>526</v>
      </c>
      <c r="D102" t="s">
        <v>100</v>
      </c>
      <c r="E102" t="s">
        <v>123</v>
      </c>
      <c r="F102" t="s">
        <v>314</v>
      </c>
      <c r="G102" t="s">
        <v>315</v>
      </c>
      <c r="H102" t="s">
        <v>480</v>
      </c>
      <c r="I102" t="s">
        <v>149</v>
      </c>
      <c r="J102"/>
      <c r="K102" s="77">
        <v>1.22</v>
      </c>
      <c r="L102" t="s">
        <v>102</v>
      </c>
      <c r="M102" s="78">
        <v>1.9E-2</v>
      </c>
      <c r="N102" s="78">
        <v>3.5700000000000003E-2</v>
      </c>
      <c r="O102" s="77">
        <v>2.5499999999999998</v>
      </c>
      <c r="P102" s="77">
        <v>5452500</v>
      </c>
      <c r="Q102" s="77">
        <v>0</v>
      </c>
      <c r="R102" s="77">
        <v>139.03874999999999</v>
      </c>
      <c r="S102" s="78">
        <v>1E-4</v>
      </c>
      <c r="T102" s="78">
        <f t="shared" si="1"/>
        <v>3.5490347851089791E-3</v>
      </c>
      <c r="U102" s="78">
        <f>R102/'סכום נכסי הקרן'!$C$42</f>
        <v>1.1546240415705783E-3</v>
      </c>
    </row>
    <row r="103" spans="2:21">
      <c r="B103" t="s">
        <v>527</v>
      </c>
      <c r="C103" t="s">
        <v>528</v>
      </c>
      <c r="D103" t="s">
        <v>100</v>
      </c>
      <c r="E103" t="s">
        <v>123</v>
      </c>
      <c r="F103" t="s">
        <v>314</v>
      </c>
      <c r="G103" t="s">
        <v>315</v>
      </c>
      <c r="H103" t="s">
        <v>480</v>
      </c>
      <c r="I103" t="s">
        <v>149</v>
      </c>
      <c r="J103"/>
      <c r="K103" s="77">
        <v>4.3899999999999997</v>
      </c>
      <c r="L103" t="s">
        <v>102</v>
      </c>
      <c r="M103" s="78">
        <v>3.3099999999999997E-2</v>
      </c>
      <c r="N103" s="78">
        <v>3.5299999999999998E-2</v>
      </c>
      <c r="O103" s="77">
        <v>2.39</v>
      </c>
      <c r="P103" s="77">
        <v>5170870</v>
      </c>
      <c r="Q103" s="77">
        <v>0</v>
      </c>
      <c r="R103" s="77">
        <v>123.583793</v>
      </c>
      <c r="S103" s="78">
        <v>2.0000000000000001E-4</v>
      </c>
      <c r="T103" s="78">
        <f t="shared" si="1"/>
        <v>3.1545391499327169E-3</v>
      </c>
      <c r="U103" s="78">
        <f>R103/'סכום נכסי הקרן'!$C$42</f>
        <v>1.0262809364028499E-3</v>
      </c>
    </row>
    <row r="104" spans="2:21">
      <c r="B104" t="s">
        <v>529</v>
      </c>
      <c r="C104" t="s">
        <v>530</v>
      </c>
      <c r="D104" t="s">
        <v>100</v>
      </c>
      <c r="E104" t="s">
        <v>123</v>
      </c>
      <c r="F104" t="s">
        <v>314</v>
      </c>
      <c r="G104" t="s">
        <v>315</v>
      </c>
      <c r="H104" t="s">
        <v>480</v>
      </c>
      <c r="I104" t="s">
        <v>149</v>
      </c>
      <c r="J104"/>
      <c r="K104" s="77">
        <v>2.68</v>
      </c>
      <c r="L104" t="s">
        <v>102</v>
      </c>
      <c r="M104" s="78">
        <v>1.89E-2</v>
      </c>
      <c r="N104" s="78">
        <v>3.3399999999999999E-2</v>
      </c>
      <c r="O104" s="77">
        <v>1.58</v>
      </c>
      <c r="P104" s="77">
        <v>5395000</v>
      </c>
      <c r="Q104" s="77">
        <v>0</v>
      </c>
      <c r="R104" s="77">
        <v>85.241</v>
      </c>
      <c r="S104" s="78">
        <v>2.0000000000000001E-4</v>
      </c>
      <c r="T104" s="78">
        <f t="shared" si="1"/>
        <v>2.1758198640125467E-3</v>
      </c>
      <c r="U104" s="78">
        <f>R104/'סכום נכסי הקרן'!$C$42</f>
        <v>7.0786962575194079E-4</v>
      </c>
    </row>
    <row r="105" spans="2:21">
      <c r="B105" t="s">
        <v>531</v>
      </c>
      <c r="C105" t="s">
        <v>532</v>
      </c>
      <c r="D105" t="s">
        <v>100</v>
      </c>
      <c r="E105" t="s">
        <v>123</v>
      </c>
      <c r="F105" t="s">
        <v>533</v>
      </c>
      <c r="G105" t="s">
        <v>348</v>
      </c>
      <c r="H105" t="s">
        <v>480</v>
      </c>
      <c r="I105" t="s">
        <v>149</v>
      </c>
      <c r="J105"/>
      <c r="K105" s="77">
        <v>0.78</v>
      </c>
      <c r="L105" t="s">
        <v>102</v>
      </c>
      <c r="M105" s="78">
        <v>2.75E-2</v>
      </c>
      <c r="N105" s="78">
        <v>3.1699999999999999E-2</v>
      </c>
      <c r="O105" s="77">
        <v>18173.939999999999</v>
      </c>
      <c r="P105" s="77">
        <v>112.87</v>
      </c>
      <c r="Q105" s="77">
        <v>0</v>
      </c>
      <c r="R105" s="77">
        <v>20.512926078</v>
      </c>
      <c r="S105" s="78">
        <v>1E-4</v>
      </c>
      <c r="T105" s="78">
        <f t="shared" si="1"/>
        <v>5.2360286751133118E-4</v>
      </c>
      <c r="U105" s="78">
        <f>R105/'סכום נכסי הקרן'!$C$42</f>
        <v>1.7034616330065445E-4</v>
      </c>
    </row>
    <row r="106" spans="2:21">
      <c r="B106" t="s">
        <v>534</v>
      </c>
      <c r="C106" t="s">
        <v>535</v>
      </c>
      <c r="D106" t="s">
        <v>100</v>
      </c>
      <c r="E106" t="s">
        <v>123</v>
      </c>
      <c r="F106" t="s">
        <v>533</v>
      </c>
      <c r="G106" t="s">
        <v>348</v>
      </c>
      <c r="H106" t="s">
        <v>480</v>
      </c>
      <c r="I106" t="s">
        <v>149</v>
      </c>
      <c r="J106"/>
      <c r="K106" s="77">
        <v>3.85</v>
      </c>
      <c r="L106" t="s">
        <v>102</v>
      </c>
      <c r="M106" s="78">
        <v>1.9599999999999999E-2</v>
      </c>
      <c r="N106" s="78">
        <v>3.09E-2</v>
      </c>
      <c r="O106" s="77">
        <v>135610.46</v>
      </c>
      <c r="P106" s="77">
        <v>108.21</v>
      </c>
      <c r="Q106" s="77">
        <v>0</v>
      </c>
      <c r="R106" s="77">
        <v>146.744078766</v>
      </c>
      <c r="S106" s="78">
        <v>1E-4</v>
      </c>
      <c r="T106" s="78">
        <f t="shared" si="1"/>
        <v>3.7457172194751889E-3</v>
      </c>
      <c r="U106" s="78">
        <f>R106/'סכום נכסי הקרן'!$C$42</f>
        <v>1.2186116553935518E-3</v>
      </c>
    </row>
    <row r="107" spans="2:21">
      <c r="B107" t="s">
        <v>536</v>
      </c>
      <c r="C107" t="s">
        <v>537</v>
      </c>
      <c r="D107" t="s">
        <v>100</v>
      </c>
      <c r="E107" t="s">
        <v>123</v>
      </c>
      <c r="F107" t="s">
        <v>533</v>
      </c>
      <c r="G107" t="s">
        <v>348</v>
      </c>
      <c r="H107" t="s">
        <v>480</v>
      </c>
      <c r="I107" t="s">
        <v>149</v>
      </c>
      <c r="J107"/>
      <c r="K107" s="77">
        <v>6.08</v>
      </c>
      <c r="L107" t="s">
        <v>102</v>
      </c>
      <c r="M107" s="78">
        <v>1.5800000000000002E-2</v>
      </c>
      <c r="N107" s="78">
        <v>3.3000000000000002E-2</v>
      </c>
      <c r="O107" s="77">
        <v>311294.96000000002</v>
      </c>
      <c r="P107" s="77">
        <v>100.66</v>
      </c>
      <c r="Q107" s="77">
        <v>0</v>
      </c>
      <c r="R107" s="77">
        <v>313.34950673600002</v>
      </c>
      <c r="S107" s="78">
        <v>2.9999999999999997E-4</v>
      </c>
      <c r="T107" s="78">
        <f t="shared" si="1"/>
        <v>7.9984054754721583E-3</v>
      </c>
      <c r="U107" s="78">
        <f>R107/'סכום נכסי הקרן'!$C$42</f>
        <v>2.6021585629306039E-3</v>
      </c>
    </row>
    <row r="108" spans="2:21">
      <c r="B108" t="s">
        <v>538</v>
      </c>
      <c r="C108" t="s">
        <v>539</v>
      </c>
      <c r="D108" t="s">
        <v>100</v>
      </c>
      <c r="E108" t="s">
        <v>123</v>
      </c>
      <c r="F108" t="s">
        <v>540</v>
      </c>
      <c r="G108" t="s">
        <v>433</v>
      </c>
      <c r="H108" t="s">
        <v>480</v>
      </c>
      <c r="I108" t="s">
        <v>149</v>
      </c>
      <c r="J108"/>
      <c r="K108" s="77">
        <v>2.98</v>
      </c>
      <c r="L108" t="s">
        <v>102</v>
      </c>
      <c r="M108" s="78">
        <v>2.2499999999999999E-2</v>
      </c>
      <c r="N108" s="78">
        <v>2.5100000000000001E-2</v>
      </c>
      <c r="O108" s="77">
        <v>42917.81</v>
      </c>
      <c r="P108" s="77">
        <v>113.07</v>
      </c>
      <c r="Q108" s="77">
        <v>0</v>
      </c>
      <c r="R108" s="77">
        <v>48.527167767000002</v>
      </c>
      <c r="S108" s="78">
        <v>1E-4</v>
      </c>
      <c r="T108" s="78">
        <f t="shared" si="1"/>
        <v>1.2386806298812542E-3</v>
      </c>
      <c r="U108" s="78">
        <f>R108/'סכום נכסי הקרן'!$C$42</f>
        <v>4.0298574730502853E-4</v>
      </c>
    </row>
    <row r="109" spans="2:21">
      <c r="B109" t="s">
        <v>541</v>
      </c>
      <c r="C109" t="s">
        <v>542</v>
      </c>
      <c r="D109" t="s">
        <v>100</v>
      </c>
      <c r="E109" t="s">
        <v>123</v>
      </c>
      <c r="F109" t="s">
        <v>543</v>
      </c>
      <c r="G109" t="s">
        <v>112</v>
      </c>
      <c r="H109" t="s">
        <v>544</v>
      </c>
      <c r="I109" t="s">
        <v>206</v>
      </c>
      <c r="J109"/>
      <c r="K109" s="77">
        <v>4.43</v>
      </c>
      <c r="L109" t="s">
        <v>102</v>
      </c>
      <c r="M109" s="78">
        <v>7.4999999999999997E-3</v>
      </c>
      <c r="N109" s="78">
        <v>4.1300000000000003E-2</v>
      </c>
      <c r="O109" s="77">
        <v>57277.99</v>
      </c>
      <c r="P109" s="77">
        <v>94.79</v>
      </c>
      <c r="Q109" s="77">
        <v>0</v>
      </c>
      <c r="R109" s="77">
        <v>54.293806721000003</v>
      </c>
      <c r="S109" s="78">
        <v>1E-4</v>
      </c>
      <c r="T109" s="78">
        <f t="shared" si="1"/>
        <v>1.3858770211096741E-3</v>
      </c>
      <c r="U109" s="78">
        <f>R109/'סכום נכסי הקרן'!$C$42</f>
        <v>4.5087383587994606E-4</v>
      </c>
    </row>
    <row r="110" spans="2:21">
      <c r="B110" t="s">
        <v>545</v>
      </c>
      <c r="C110" t="s">
        <v>546</v>
      </c>
      <c r="D110" t="s">
        <v>100</v>
      </c>
      <c r="E110" t="s">
        <v>123</v>
      </c>
      <c r="F110" t="s">
        <v>543</v>
      </c>
      <c r="G110" t="s">
        <v>112</v>
      </c>
      <c r="H110" t="s">
        <v>544</v>
      </c>
      <c r="I110" t="s">
        <v>206</v>
      </c>
      <c r="J110"/>
      <c r="K110" s="77">
        <v>5.1100000000000003</v>
      </c>
      <c r="L110" t="s">
        <v>102</v>
      </c>
      <c r="M110" s="78">
        <v>7.4999999999999997E-3</v>
      </c>
      <c r="N110" s="78">
        <v>4.2799999999999998E-2</v>
      </c>
      <c r="O110" s="77">
        <v>316619.84000000003</v>
      </c>
      <c r="P110" s="77">
        <v>90.28</v>
      </c>
      <c r="Q110" s="77">
        <v>1.2842899999999999</v>
      </c>
      <c r="R110" s="77">
        <v>287.12868155199999</v>
      </c>
      <c r="S110" s="78">
        <v>4.0000000000000002E-4</v>
      </c>
      <c r="T110" s="78">
        <f t="shared" si="1"/>
        <v>7.3291055812176589E-3</v>
      </c>
      <c r="U110" s="78">
        <f>R110/'סכום נכסי הקרן'!$C$42</f>
        <v>2.3844121062969984E-3</v>
      </c>
    </row>
    <row r="111" spans="2:21">
      <c r="B111" t="s">
        <v>547</v>
      </c>
      <c r="C111" t="s">
        <v>548</v>
      </c>
      <c r="D111" t="s">
        <v>100</v>
      </c>
      <c r="E111" t="s">
        <v>123</v>
      </c>
      <c r="F111" t="s">
        <v>549</v>
      </c>
      <c r="G111" t="s">
        <v>550</v>
      </c>
      <c r="H111" t="s">
        <v>551</v>
      </c>
      <c r="I111" t="s">
        <v>149</v>
      </c>
      <c r="J111"/>
      <c r="K111" s="77">
        <v>4.1500000000000004</v>
      </c>
      <c r="L111" t="s">
        <v>102</v>
      </c>
      <c r="M111" s="78">
        <v>0.04</v>
      </c>
      <c r="N111" s="78">
        <v>5.9499999999999997E-2</v>
      </c>
      <c r="O111" s="77">
        <v>168720</v>
      </c>
      <c r="P111" s="77">
        <v>93.48</v>
      </c>
      <c r="Q111" s="77">
        <v>0</v>
      </c>
      <c r="R111" s="77">
        <v>157.71945600000001</v>
      </c>
      <c r="S111" s="78">
        <v>4.0000000000000002E-4</v>
      </c>
      <c r="T111" s="78">
        <f t="shared" si="1"/>
        <v>4.0258693035751915E-3</v>
      </c>
      <c r="U111" s="78">
        <f>R111/'סכום נכסי הקרן'!$C$42</f>
        <v>1.3097548397193804E-3</v>
      </c>
    </row>
    <row r="112" spans="2:21">
      <c r="B112" t="s">
        <v>552</v>
      </c>
      <c r="C112" t="s">
        <v>553</v>
      </c>
      <c r="D112" t="s">
        <v>100</v>
      </c>
      <c r="E112" t="s">
        <v>123</v>
      </c>
      <c r="F112" t="s">
        <v>467</v>
      </c>
      <c r="G112" t="s">
        <v>348</v>
      </c>
      <c r="H112" t="s">
        <v>544</v>
      </c>
      <c r="I112" t="s">
        <v>206</v>
      </c>
      <c r="J112"/>
      <c r="K112" s="77">
        <v>1.71</v>
      </c>
      <c r="L112" t="s">
        <v>102</v>
      </c>
      <c r="M112" s="78">
        <v>2.0500000000000001E-2</v>
      </c>
      <c r="N112" s="78">
        <v>3.78E-2</v>
      </c>
      <c r="O112" s="77">
        <v>15714.92</v>
      </c>
      <c r="P112" s="77">
        <v>110.12</v>
      </c>
      <c r="Q112" s="77">
        <v>0</v>
      </c>
      <c r="R112" s="77">
        <v>17.305269903999999</v>
      </c>
      <c r="S112" s="78">
        <v>0</v>
      </c>
      <c r="T112" s="78">
        <f t="shared" si="1"/>
        <v>4.4172581280395231E-4</v>
      </c>
      <c r="U112" s="78">
        <f>R112/'סכום נכסי הקרן'!$C$42</f>
        <v>1.4370871916660768E-4</v>
      </c>
    </row>
    <row r="113" spans="2:21">
      <c r="B113" t="s">
        <v>554</v>
      </c>
      <c r="C113" t="s">
        <v>555</v>
      </c>
      <c r="D113" t="s">
        <v>100</v>
      </c>
      <c r="E113" t="s">
        <v>123</v>
      </c>
      <c r="F113" t="s">
        <v>467</v>
      </c>
      <c r="G113" t="s">
        <v>348</v>
      </c>
      <c r="H113" t="s">
        <v>544</v>
      </c>
      <c r="I113" t="s">
        <v>206</v>
      </c>
      <c r="J113"/>
      <c r="K113" s="77">
        <v>2.5499999999999998</v>
      </c>
      <c r="L113" t="s">
        <v>102</v>
      </c>
      <c r="M113" s="78">
        <v>2.0500000000000001E-2</v>
      </c>
      <c r="N113" s="78">
        <v>3.61E-2</v>
      </c>
      <c r="O113" s="77">
        <v>88513.46</v>
      </c>
      <c r="P113" s="77">
        <v>108.46</v>
      </c>
      <c r="Q113" s="77">
        <v>0</v>
      </c>
      <c r="R113" s="77">
        <v>96.001698716000007</v>
      </c>
      <c r="S113" s="78">
        <v>1E-4</v>
      </c>
      <c r="T113" s="78">
        <f t="shared" si="1"/>
        <v>2.4504921697917743E-3</v>
      </c>
      <c r="U113" s="78">
        <f>R113/'סכום נכסי הקרן'!$C$42</f>
        <v>7.9723004823553808E-4</v>
      </c>
    </row>
    <row r="114" spans="2:21">
      <c r="B114" t="s">
        <v>556</v>
      </c>
      <c r="C114" t="s">
        <v>557</v>
      </c>
      <c r="D114" t="s">
        <v>100</v>
      </c>
      <c r="E114" t="s">
        <v>123</v>
      </c>
      <c r="F114" t="s">
        <v>467</v>
      </c>
      <c r="G114" t="s">
        <v>348</v>
      </c>
      <c r="H114" t="s">
        <v>544</v>
      </c>
      <c r="I114" t="s">
        <v>206</v>
      </c>
      <c r="J114"/>
      <c r="K114" s="77">
        <v>5.27</v>
      </c>
      <c r="L114" t="s">
        <v>102</v>
      </c>
      <c r="M114" s="78">
        <v>8.3999999999999995E-3</v>
      </c>
      <c r="N114" s="78">
        <v>4.2700000000000002E-2</v>
      </c>
      <c r="O114" s="77">
        <v>223296.06</v>
      </c>
      <c r="P114" s="77">
        <v>93.32</v>
      </c>
      <c r="Q114" s="77">
        <v>0</v>
      </c>
      <c r="R114" s="77">
        <v>208.37988319199999</v>
      </c>
      <c r="S114" s="78">
        <v>2.9999999999999997E-4</v>
      </c>
      <c r="T114" s="78">
        <f t="shared" si="1"/>
        <v>5.3190024648909302E-3</v>
      </c>
      <c r="U114" s="78">
        <f>R114/'סכום נכסי הקרן'!$C$42</f>
        <v>1.7304558830768548E-3</v>
      </c>
    </row>
    <row r="115" spans="2:21">
      <c r="B115" t="s">
        <v>558</v>
      </c>
      <c r="C115" t="s">
        <v>559</v>
      </c>
      <c r="D115" t="s">
        <v>100</v>
      </c>
      <c r="E115" t="s">
        <v>123</v>
      </c>
      <c r="F115" t="s">
        <v>467</v>
      </c>
      <c r="G115" t="s">
        <v>348</v>
      </c>
      <c r="H115" t="s">
        <v>544</v>
      </c>
      <c r="I115" t="s">
        <v>206</v>
      </c>
      <c r="J115"/>
      <c r="K115" s="77">
        <v>6.26</v>
      </c>
      <c r="L115" t="s">
        <v>102</v>
      </c>
      <c r="M115" s="78">
        <v>5.0000000000000001E-3</v>
      </c>
      <c r="N115" s="78">
        <v>3.9899999999999998E-2</v>
      </c>
      <c r="O115" s="77">
        <v>29991.49</v>
      </c>
      <c r="P115" s="77">
        <v>88.06</v>
      </c>
      <c r="Q115" s="77">
        <v>0.99905999999999995</v>
      </c>
      <c r="R115" s="77">
        <v>27.409566093999999</v>
      </c>
      <c r="S115" s="78">
        <v>2.0000000000000001E-4</v>
      </c>
      <c r="T115" s="78">
        <f t="shared" si="1"/>
        <v>6.9964311037282515E-4</v>
      </c>
      <c r="U115" s="78">
        <f>R115/'סכום נכסי הקרן'!$C$42</f>
        <v>2.276181566732308E-4</v>
      </c>
    </row>
    <row r="116" spans="2:21">
      <c r="B116" t="s">
        <v>560</v>
      </c>
      <c r="C116" t="s">
        <v>561</v>
      </c>
      <c r="D116" t="s">
        <v>100</v>
      </c>
      <c r="E116" t="s">
        <v>123</v>
      </c>
      <c r="F116" t="s">
        <v>467</v>
      </c>
      <c r="G116" t="s">
        <v>348</v>
      </c>
      <c r="H116" t="s">
        <v>544</v>
      </c>
      <c r="I116" t="s">
        <v>206</v>
      </c>
      <c r="J116"/>
      <c r="K116" s="77">
        <v>6.15</v>
      </c>
      <c r="L116" t="s">
        <v>102</v>
      </c>
      <c r="M116" s="78">
        <v>9.7000000000000003E-3</v>
      </c>
      <c r="N116" s="78">
        <v>4.4600000000000001E-2</v>
      </c>
      <c r="O116" s="77">
        <v>81433.710000000006</v>
      </c>
      <c r="P116" s="77">
        <v>88.66</v>
      </c>
      <c r="Q116" s="77">
        <v>2.9285800000000002</v>
      </c>
      <c r="R116" s="77">
        <v>75.127707286000003</v>
      </c>
      <c r="S116" s="78">
        <v>2.0000000000000001E-4</v>
      </c>
      <c r="T116" s="78">
        <f t="shared" si="1"/>
        <v>1.9176729255944785E-3</v>
      </c>
      <c r="U116" s="78">
        <f>R116/'סכום נכסי הקרן'!$C$42</f>
        <v>6.2388547811665957E-4</v>
      </c>
    </row>
    <row r="117" spans="2:21">
      <c r="B117" t="s">
        <v>562</v>
      </c>
      <c r="C117" t="s">
        <v>563</v>
      </c>
      <c r="D117" t="s">
        <v>100</v>
      </c>
      <c r="E117" t="s">
        <v>123</v>
      </c>
      <c r="F117" t="s">
        <v>564</v>
      </c>
      <c r="G117" t="s">
        <v>132</v>
      </c>
      <c r="H117" t="s">
        <v>544</v>
      </c>
      <c r="I117" t="s">
        <v>206</v>
      </c>
      <c r="J117"/>
      <c r="K117" s="77">
        <v>0.77</v>
      </c>
      <c r="L117" t="s">
        <v>102</v>
      </c>
      <c r="M117" s="78">
        <v>1.9800000000000002E-2</v>
      </c>
      <c r="N117" s="78">
        <v>3.4599999999999999E-2</v>
      </c>
      <c r="O117" s="77">
        <v>35171.32</v>
      </c>
      <c r="P117" s="77">
        <v>110.65</v>
      </c>
      <c r="Q117" s="77">
        <v>0</v>
      </c>
      <c r="R117" s="77">
        <v>38.917065579999999</v>
      </c>
      <c r="S117" s="78">
        <v>2.0000000000000001E-4</v>
      </c>
      <c r="T117" s="78">
        <f t="shared" si="1"/>
        <v>9.9337788550161272E-4</v>
      </c>
      <c r="U117" s="78">
        <f>R117/'סכום נכסי הקרן'!$C$42</f>
        <v>3.2318026122967044E-4</v>
      </c>
    </row>
    <row r="118" spans="2:21">
      <c r="B118" t="s">
        <v>565</v>
      </c>
      <c r="C118" t="s">
        <v>566</v>
      </c>
      <c r="D118" t="s">
        <v>100</v>
      </c>
      <c r="E118" t="s">
        <v>123</v>
      </c>
      <c r="F118" t="s">
        <v>567</v>
      </c>
      <c r="G118" t="s">
        <v>328</v>
      </c>
      <c r="H118" t="s">
        <v>544</v>
      </c>
      <c r="I118" t="s">
        <v>206</v>
      </c>
      <c r="J118"/>
      <c r="K118" s="77">
        <v>2.5499999999999998</v>
      </c>
      <c r="L118" t="s">
        <v>102</v>
      </c>
      <c r="M118" s="78">
        <v>1.9400000000000001E-2</v>
      </c>
      <c r="N118" s="78">
        <v>2.9499999999999998E-2</v>
      </c>
      <c r="O118" s="77">
        <v>3151.56</v>
      </c>
      <c r="P118" s="77">
        <v>109.99</v>
      </c>
      <c r="Q118" s="77">
        <v>0</v>
      </c>
      <c r="R118" s="77">
        <v>3.4664008439999998</v>
      </c>
      <c r="S118" s="78">
        <v>0</v>
      </c>
      <c r="T118" s="78">
        <f t="shared" si="1"/>
        <v>8.8481643962471775E-5</v>
      </c>
      <c r="U118" s="78">
        <f>R118/'סכום נכסי הקרן'!$C$42</f>
        <v>2.878614596436564E-5</v>
      </c>
    </row>
    <row r="119" spans="2:21">
      <c r="B119" t="s">
        <v>568</v>
      </c>
      <c r="C119" t="s">
        <v>569</v>
      </c>
      <c r="D119" t="s">
        <v>100</v>
      </c>
      <c r="E119" t="s">
        <v>123</v>
      </c>
      <c r="F119" t="s">
        <v>567</v>
      </c>
      <c r="G119" t="s">
        <v>328</v>
      </c>
      <c r="H119" t="s">
        <v>544</v>
      </c>
      <c r="I119" t="s">
        <v>206</v>
      </c>
      <c r="J119"/>
      <c r="K119" s="77">
        <v>3.52</v>
      </c>
      <c r="L119" t="s">
        <v>102</v>
      </c>
      <c r="M119" s="78">
        <v>1.23E-2</v>
      </c>
      <c r="N119" s="78">
        <v>2.9100000000000001E-2</v>
      </c>
      <c r="O119" s="77">
        <v>217022.17</v>
      </c>
      <c r="P119" s="77">
        <v>105.97</v>
      </c>
      <c r="Q119" s="77">
        <v>0</v>
      </c>
      <c r="R119" s="77">
        <v>229.978393549</v>
      </c>
      <c r="S119" s="78">
        <v>2.0000000000000001E-4</v>
      </c>
      <c r="T119" s="78">
        <f t="shared" si="1"/>
        <v>5.8703154230664717E-3</v>
      </c>
      <c r="U119" s="78">
        <f>R119/'סכום נכסי הקרן'!$C$42</f>
        <v>1.9098170994305932E-3</v>
      </c>
    </row>
    <row r="120" spans="2:21">
      <c r="B120" t="s">
        <v>570</v>
      </c>
      <c r="C120" t="s">
        <v>571</v>
      </c>
      <c r="D120" t="s">
        <v>100</v>
      </c>
      <c r="E120" t="s">
        <v>123</v>
      </c>
      <c r="F120" t="s">
        <v>572</v>
      </c>
      <c r="G120" t="s">
        <v>127</v>
      </c>
      <c r="H120" t="s">
        <v>544</v>
      </c>
      <c r="I120" t="s">
        <v>206</v>
      </c>
      <c r="J120"/>
      <c r="K120" s="77">
        <v>1.64</v>
      </c>
      <c r="L120" t="s">
        <v>102</v>
      </c>
      <c r="M120" s="78">
        <v>1.8499999999999999E-2</v>
      </c>
      <c r="N120" s="78">
        <v>3.9800000000000002E-2</v>
      </c>
      <c r="O120" s="77">
        <v>20582.419999999998</v>
      </c>
      <c r="P120" s="77">
        <v>106.38</v>
      </c>
      <c r="Q120" s="77">
        <v>0</v>
      </c>
      <c r="R120" s="77">
        <v>21.895578396000001</v>
      </c>
      <c r="S120" s="78">
        <v>0</v>
      </c>
      <c r="T120" s="78">
        <f t="shared" si="1"/>
        <v>5.5889577090907877E-4</v>
      </c>
      <c r="U120" s="78">
        <f>R120/'סכום נכסי הקרן'!$C$42</f>
        <v>1.8182816819134926E-4</v>
      </c>
    </row>
    <row r="121" spans="2:21">
      <c r="B121" t="s">
        <v>573</v>
      </c>
      <c r="C121" t="s">
        <v>574</v>
      </c>
      <c r="D121" t="s">
        <v>100</v>
      </c>
      <c r="E121" t="s">
        <v>123</v>
      </c>
      <c r="F121" t="s">
        <v>572</v>
      </c>
      <c r="G121" t="s">
        <v>127</v>
      </c>
      <c r="H121" t="s">
        <v>544</v>
      </c>
      <c r="I121" t="s">
        <v>206</v>
      </c>
      <c r="J121"/>
      <c r="K121" s="77">
        <v>2.25</v>
      </c>
      <c r="L121" t="s">
        <v>102</v>
      </c>
      <c r="M121" s="78">
        <v>3.2000000000000001E-2</v>
      </c>
      <c r="N121" s="78">
        <v>4.24E-2</v>
      </c>
      <c r="O121" s="77">
        <v>267877.63</v>
      </c>
      <c r="P121" s="77">
        <v>101.36</v>
      </c>
      <c r="Q121" s="77">
        <v>0</v>
      </c>
      <c r="R121" s="77">
        <v>271.52076576799999</v>
      </c>
      <c r="S121" s="78">
        <v>6.9999999999999999E-4</v>
      </c>
      <c r="T121" s="78">
        <f t="shared" si="1"/>
        <v>6.9307055953110866E-3</v>
      </c>
      <c r="U121" s="78">
        <f>R121/'סכום נכסי הקרן'!$C$42</f>
        <v>2.2547987804938299E-3</v>
      </c>
    </row>
    <row r="122" spans="2:21">
      <c r="B122" t="s">
        <v>575</v>
      </c>
      <c r="C122" t="s">
        <v>576</v>
      </c>
      <c r="D122" t="s">
        <v>100</v>
      </c>
      <c r="E122" t="s">
        <v>123</v>
      </c>
      <c r="F122" t="s">
        <v>577</v>
      </c>
      <c r="G122" t="s">
        <v>127</v>
      </c>
      <c r="H122" t="s">
        <v>544</v>
      </c>
      <c r="I122" t="s">
        <v>206</v>
      </c>
      <c r="J122"/>
      <c r="K122" s="77">
        <v>0.5</v>
      </c>
      <c r="L122" t="s">
        <v>102</v>
      </c>
      <c r="M122" s="78">
        <v>3.15E-2</v>
      </c>
      <c r="N122" s="78">
        <v>4.0399999999999998E-2</v>
      </c>
      <c r="O122" s="77">
        <v>68333.490000000005</v>
      </c>
      <c r="P122" s="77">
        <v>110.56</v>
      </c>
      <c r="Q122" s="77">
        <v>1.1955899999999999</v>
      </c>
      <c r="R122" s="77">
        <v>76.745096544000006</v>
      </c>
      <c r="S122" s="78">
        <v>5.0000000000000001E-4</v>
      </c>
      <c r="T122" s="78">
        <f t="shared" si="1"/>
        <v>1.9589576087328383E-3</v>
      </c>
      <c r="U122" s="78">
        <f>R122/'סכום נכסי הקרן'!$C$42</f>
        <v>6.3731681665979813E-4</v>
      </c>
    </row>
    <row r="123" spans="2:21">
      <c r="B123" t="s">
        <v>578</v>
      </c>
      <c r="C123" t="s">
        <v>579</v>
      </c>
      <c r="D123" t="s">
        <v>100</v>
      </c>
      <c r="E123" t="s">
        <v>123</v>
      </c>
      <c r="F123" t="s">
        <v>577</v>
      </c>
      <c r="G123" t="s">
        <v>127</v>
      </c>
      <c r="H123" t="s">
        <v>544</v>
      </c>
      <c r="I123" t="s">
        <v>206</v>
      </c>
      <c r="J123"/>
      <c r="K123" s="77">
        <v>2.83</v>
      </c>
      <c r="L123" t="s">
        <v>102</v>
      </c>
      <c r="M123" s="78">
        <v>0.01</v>
      </c>
      <c r="N123" s="78">
        <v>3.6700000000000003E-2</v>
      </c>
      <c r="O123" s="77">
        <v>154933.04</v>
      </c>
      <c r="P123" s="77">
        <v>100.59</v>
      </c>
      <c r="Q123" s="77">
        <v>0</v>
      </c>
      <c r="R123" s="77">
        <v>155.84714493600001</v>
      </c>
      <c r="S123" s="78">
        <v>4.0000000000000002E-4</v>
      </c>
      <c r="T123" s="78">
        <f t="shared" si="1"/>
        <v>3.9780776117289939E-3</v>
      </c>
      <c r="U123" s="78">
        <f>R123/'סכום נכסי הקרן'!$C$42</f>
        <v>1.2942065456805387E-3</v>
      </c>
    </row>
    <row r="124" spans="2:21">
      <c r="B124" t="s">
        <v>580</v>
      </c>
      <c r="C124" t="s">
        <v>581</v>
      </c>
      <c r="D124" t="s">
        <v>100</v>
      </c>
      <c r="E124" t="s">
        <v>123</v>
      </c>
      <c r="F124" t="s">
        <v>577</v>
      </c>
      <c r="G124" t="s">
        <v>127</v>
      </c>
      <c r="H124" t="s">
        <v>544</v>
      </c>
      <c r="I124" t="s">
        <v>206</v>
      </c>
      <c r="J124"/>
      <c r="K124" s="77">
        <v>3.42</v>
      </c>
      <c r="L124" t="s">
        <v>102</v>
      </c>
      <c r="M124" s="78">
        <v>3.2300000000000002E-2</v>
      </c>
      <c r="N124" s="78">
        <v>4.1500000000000002E-2</v>
      </c>
      <c r="O124" s="77">
        <v>170490.88</v>
      </c>
      <c r="P124" s="77">
        <v>100.15</v>
      </c>
      <c r="Q124" s="77">
        <v>11.569269999999999</v>
      </c>
      <c r="R124" s="77">
        <v>182.31588632</v>
      </c>
      <c r="S124" s="78">
        <v>4.0000000000000002E-4</v>
      </c>
      <c r="T124" s="78">
        <f t="shared" si="1"/>
        <v>4.6537056930363247E-3</v>
      </c>
      <c r="U124" s="78">
        <f>R124/'סכום נכסי הקרן'!$C$42</f>
        <v>1.5140117809266877E-3</v>
      </c>
    </row>
    <row r="125" spans="2:21">
      <c r="B125" t="s">
        <v>582</v>
      </c>
      <c r="C125" t="s">
        <v>583</v>
      </c>
      <c r="D125" t="s">
        <v>100</v>
      </c>
      <c r="E125" t="s">
        <v>123</v>
      </c>
      <c r="F125" t="s">
        <v>584</v>
      </c>
      <c r="G125" t="s">
        <v>112</v>
      </c>
      <c r="H125" t="s">
        <v>544</v>
      </c>
      <c r="I125" t="s">
        <v>206</v>
      </c>
      <c r="J125"/>
      <c r="K125" s="77">
        <v>4.8600000000000003</v>
      </c>
      <c r="L125" t="s">
        <v>102</v>
      </c>
      <c r="M125" s="78">
        <v>0.03</v>
      </c>
      <c r="N125" s="78">
        <v>4.3099999999999999E-2</v>
      </c>
      <c r="O125" s="77">
        <v>102623.94</v>
      </c>
      <c r="P125" s="77">
        <v>95.81</v>
      </c>
      <c r="Q125" s="77">
        <v>0</v>
      </c>
      <c r="R125" s="77">
        <v>98.323996914000006</v>
      </c>
      <c r="S125" s="78">
        <v>4.0000000000000002E-4</v>
      </c>
      <c r="T125" s="78">
        <f t="shared" si="1"/>
        <v>2.5097700120199147E-3</v>
      </c>
      <c r="U125" s="78">
        <f>R125/'סכום נכסי הקרן'!$C$42</f>
        <v>8.1651518515676923E-4</v>
      </c>
    </row>
    <row r="126" spans="2:21">
      <c r="B126" t="s">
        <v>585</v>
      </c>
      <c r="C126" t="s">
        <v>586</v>
      </c>
      <c r="D126" t="s">
        <v>100</v>
      </c>
      <c r="E126" t="s">
        <v>123</v>
      </c>
      <c r="F126" t="s">
        <v>587</v>
      </c>
      <c r="G126" t="s">
        <v>348</v>
      </c>
      <c r="H126" t="s">
        <v>551</v>
      </c>
      <c r="I126" t="s">
        <v>149</v>
      </c>
      <c r="J126"/>
      <c r="K126" s="77">
        <v>1.99</v>
      </c>
      <c r="L126" t="s">
        <v>102</v>
      </c>
      <c r="M126" s="78">
        <v>2.5000000000000001E-2</v>
      </c>
      <c r="N126" s="78">
        <v>3.5400000000000001E-2</v>
      </c>
      <c r="O126" s="77">
        <v>80613.820000000007</v>
      </c>
      <c r="P126" s="77">
        <v>111.2</v>
      </c>
      <c r="Q126" s="77">
        <v>0</v>
      </c>
      <c r="R126" s="77">
        <v>89.642567839999998</v>
      </c>
      <c r="S126" s="78">
        <v>2.0000000000000001E-4</v>
      </c>
      <c r="T126" s="78">
        <f t="shared" si="1"/>
        <v>2.2881721210141165E-3</v>
      </c>
      <c r="U126" s="78">
        <f>R126/'סכום נכסי הקרן'!$C$42</f>
        <v>7.4442170960387327E-4</v>
      </c>
    </row>
    <row r="127" spans="2:21">
      <c r="B127" t="s">
        <v>588</v>
      </c>
      <c r="C127" t="s">
        <v>589</v>
      </c>
      <c r="D127" t="s">
        <v>100</v>
      </c>
      <c r="E127" t="s">
        <v>123</v>
      </c>
      <c r="F127" t="s">
        <v>587</v>
      </c>
      <c r="G127" t="s">
        <v>348</v>
      </c>
      <c r="H127" t="s">
        <v>551</v>
      </c>
      <c r="I127" t="s">
        <v>149</v>
      </c>
      <c r="J127"/>
      <c r="K127" s="77">
        <v>4.9800000000000004</v>
      </c>
      <c r="L127" t="s">
        <v>102</v>
      </c>
      <c r="M127" s="78">
        <v>1.9E-2</v>
      </c>
      <c r="N127" s="78">
        <v>3.85E-2</v>
      </c>
      <c r="O127" s="77">
        <v>94940.85</v>
      </c>
      <c r="P127" s="77">
        <v>102.11</v>
      </c>
      <c r="Q127" s="77">
        <v>0</v>
      </c>
      <c r="R127" s="77">
        <v>96.944101935000006</v>
      </c>
      <c r="S127" s="78">
        <v>2.9999999999999997E-4</v>
      </c>
      <c r="T127" s="78">
        <f t="shared" si="1"/>
        <v>2.4745474911020541E-3</v>
      </c>
      <c r="U127" s="78">
        <f>R127/'סכום נכסי הקרן'!$C$42</f>
        <v>8.050560781265642E-4</v>
      </c>
    </row>
    <row r="128" spans="2:21">
      <c r="B128" t="s">
        <v>590</v>
      </c>
      <c r="C128" t="s">
        <v>591</v>
      </c>
      <c r="D128" t="s">
        <v>100</v>
      </c>
      <c r="E128" t="s">
        <v>123</v>
      </c>
      <c r="F128" t="s">
        <v>587</v>
      </c>
      <c r="G128" t="s">
        <v>348</v>
      </c>
      <c r="H128" t="s">
        <v>551</v>
      </c>
      <c r="I128" t="s">
        <v>149</v>
      </c>
      <c r="J128"/>
      <c r="K128" s="77">
        <v>6.74</v>
      </c>
      <c r="L128" t="s">
        <v>102</v>
      </c>
      <c r="M128" s="78">
        <v>3.8999999999999998E-3</v>
      </c>
      <c r="N128" s="78">
        <v>4.1700000000000001E-2</v>
      </c>
      <c r="O128" s="77">
        <v>99476.69</v>
      </c>
      <c r="P128" s="77">
        <v>83.82</v>
      </c>
      <c r="Q128" s="77">
        <v>0</v>
      </c>
      <c r="R128" s="77">
        <v>83.381361557999995</v>
      </c>
      <c r="S128" s="78">
        <v>4.0000000000000002E-4</v>
      </c>
      <c r="T128" s="78">
        <f t="shared" si="1"/>
        <v>2.1283516472860309E-3</v>
      </c>
      <c r="U128" s="78">
        <f>R128/'סכום נכסי הקרן'!$C$42</f>
        <v>6.9242656938267642E-4</v>
      </c>
    </row>
    <row r="129" spans="2:21">
      <c r="B129" t="s">
        <v>592</v>
      </c>
      <c r="C129" t="s">
        <v>593</v>
      </c>
      <c r="D129" t="s">
        <v>100</v>
      </c>
      <c r="E129" t="s">
        <v>123</v>
      </c>
      <c r="F129" t="s">
        <v>594</v>
      </c>
      <c r="G129" t="s">
        <v>595</v>
      </c>
      <c r="H129" t="s">
        <v>551</v>
      </c>
      <c r="I129" t="s">
        <v>149</v>
      </c>
      <c r="J129"/>
      <c r="K129" s="77">
        <v>1.29</v>
      </c>
      <c r="L129" t="s">
        <v>102</v>
      </c>
      <c r="M129" s="78">
        <v>1.8499999999999999E-2</v>
      </c>
      <c r="N129" s="78">
        <v>3.5799999999999998E-2</v>
      </c>
      <c r="O129" s="77">
        <v>126548.96</v>
      </c>
      <c r="P129" s="77">
        <v>109.43</v>
      </c>
      <c r="Q129" s="77">
        <v>0</v>
      </c>
      <c r="R129" s="77">
        <v>138.482526928</v>
      </c>
      <c r="S129" s="78">
        <v>2.0000000000000001E-4</v>
      </c>
      <c r="T129" s="78">
        <f t="shared" si="1"/>
        <v>3.5348369083961335E-3</v>
      </c>
      <c r="U129" s="78">
        <f>R129/'סכום נכסי הקרן'!$C$42</f>
        <v>1.1500049801117587E-3</v>
      </c>
    </row>
    <row r="130" spans="2:21">
      <c r="B130" t="s">
        <v>596</v>
      </c>
      <c r="C130" t="s">
        <v>597</v>
      </c>
      <c r="D130" t="s">
        <v>100</v>
      </c>
      <c r="E130" t="s">
        <v>123</v>
      </c>
      <c r="F130" t="s">
        <v>594</v>
      </c>
      <c r="G130" t="s">
        <v>595</v>
      </c>
      <c r="H130" t="s">
        <v>551</v>
      </c>
      <c r="I130" t="s">
        <v>149</v>
      </c>
      <c r="J130"/>
      <c r="K130" s="77">
        <v>3.91</v>
      </c>
      <c r="L130" t="s">
        <v>102</v>
      </c>
      <c r="M130" s="78">
        <v>0.01</v>
      </c>
      <c r="N130" s="78">
        <v>4.7399999999999998E-2</v>
      </c>
      <c r="O130" s="77">
        <v>336852.76</v>
      </c>
      <c r="P130" s="77">
        <v>94.21</v>
      </c>
      <c r="Q130" s="77">
        <v>0</v>
      </c>
      <c r="R130" s="77">
        <v>317.348985196</v>
      </c>
      <c r="S130" s="78">
        <v>2.9999999999999997E-4</v>
      </c>
      <c r="T130" s="78">
        <f t="shared" si="1"/>
        <v>8.1004941966152481E-3</v>
      </c>
      <c r="U130" s="78">
        <f>R130/'סכום נכסי הקרן'!$C$42</f>
        <v>2.635371562786109E-3</v>
      </c>
    </row>
    <row r="131" spans="2:21">
      <c r="B131" t="s">
        <v>598</v>
      </c>
      <c r="C131" t="s">
        <v>599</v>
      </c>
      <c r="D131" t="s">
        <v>100</v>
      </c>
      <c r="E131" t="s">
        <v>123</v>
      </c>
      <c r="F131" t="s">
        <v>594</v>
      </c>
      <c r="G131" t="s">
        <v>595</v>
      </c>
      <c r="H131" t="s">
        <v>551</v>
      </c>
      <c r="I131" t="s">
        <v>149</v>
      </c>
      <c r="J131"/>
      <c r="K131" s="77">
        <v>2.6</v>
      </c>
      <c r="L131" t="s">
        <v>102</v>
      </c>
      <c r="M131" s="78">
        <v>3.5400000000000001E-2</v>
      </c>
      <c r="N131" s="78">
        <v>4.5600000000000002E-2</v>
      </c>
      <c r="O131" s="77">
        <v>326895</v>
      </c>
      <c r="P131" s="77">
        <v>100.73</v>
      </c>
      <c r="Q131" s="77">
        <v>5.9793599999999998</v>
      </c>
      <c r="R131" s="77">
        <v>335.2606935</v>
      </c>
      <c r="S131" s="78">
        <v>5.0000000000000001E-4</v>
      </c>
      <c r="T131" s="78">
        <f t="shared" si="1"/>
        <v>8.5576996579101849E-3</v>
      </c>
      <c r="U131" s="78">
        <f>R131/'סכום נכסי הקרן'!$C$42</f>
        <v>2.7841163482031079E-3</v>
      </c>
    </row>
    <row r="132" spans="2:21">
      <c r="B132" t="s">
        <v>600</v>
      </c>
      <c r="C132" t="s">
        <v>601</v>
      </c>
      <c r="D132" t="s">
        <v>100</v>
      </c>
      <c r="E132" t="s">
        <v>123</v>
      </c>
      <c r="F132" t="s">
        <v>594</v>
      </c>
      <c r="G132" t="s">
        <v>595</v>
      </c>
      <c r="H132" t="s">
        <v>551</v>
      </c>
      <c r="I132" t="s">
        <v>149</v>
      </c>
      <c r="J132"/>
      <c r="K132" s="77">
        <v>1.1499999999999999</v>
      </c>
      <c r="L132" t="s">
        <v>102</v>
      </c>
      <c r="M132" s="78">
        <v>0.01</v>
      </c>
      <c r="N132" s="78">
        <v>4.1099999999999998E-2</v>
      </c>
      <c r="O132" s="77">
        <v>203269.97</v>
      </c>
      <c r="P132" s="77">
        <v>106.62</v>
      </c>
      <c r="Q132" s="77">
        <v>0</v>
      </c>
      <c r="R132" s="77">
        <v>216.72644201400001</v>
      </c>
      <c r="S132" s="78">
        <v>2.0000000000000001E-4</v>
      </c>
      <c r="T132" s="78">
        <f t="shared" si="1"/>
        <v>5.5320526224566183E-3</v>
      </c>
      <c r="U132" s="78">
        <f>R132/'סכום נכסי הקרן'!$C$42</f>
        <v>1.7997684846376731E-3</v>
      </c>
    </row>
    <row r="133" spans="2:21">
      <c r="B133" t="s">
        <v>602</v>
      </c>
      <c r="C133" t="s">
        <v>603</v>
      </c>
      <c r="D133" t="s">
        <v>100</v>
      </c>
      <c r="E133" t="s">
        <v>123</v>
      </c>
      <c r="F133" t="s">
        <v>604</v>
      </c>
      <c r="G133" t="s">
        <v>348</v>
      </c>
      <c r="H133" t="s">
        <v>551</v>
      </c>
      <c r="I133" t="s">
        <v>149</v>
      </c>
      <c r="J133"/>
      <c r="K133" s="77">
        <v>3.51</v>
      </c>
      <c r="L133" t="s">
        <v>102</v>
      </c>
      <c r="M133" s="78">
        <v>2.75E-2</v>
      </c>
      <c r="N133" s="78">
        <v>3.04E-2</v>
      </c>
      <c r="O133" s="77">
        <v>176711.66</v>
      </c>
      <c r="P133" s="77">
        <v>110.48</v>
      </c>
      <c r="Q133" s="77">
        <v>0</v>
      </c>
      <c r="R133" s="77">
        <v>195.231041968</v>
      </c>
      <c r="S133" s="78">
        <v>2.9999999999999997E-4</v>
      </c>
      <c r="T133" s="78">
        <f t="shared" si="1"/>
        <v>4.9833716073936435E-3</v>
      </c>
      <c r="U133" s="78">
        <f>R133/'סכום נכסי הקרן'!$C$42</f>
        <v>1.6212635306137846E-3</v>
      </c>
    </row>
    <row r="134" spans="2:21">
      <c r="B134" t="s">
        <v>605</v>
      </c>
      <c r="C134" t="s">
        <v>606</v>
      </c>
      <c r="D134" t="s">
        <v>100</v>
      </c>
      <c r="E134" t="s">
        <v>123</v>
      </c>
      <c r="F134" t="s">
        <v>604</v>
      </c>
      <c r="G134" t="s">
        <v>348</v>
      </c>
      <c r="H134" t="s">
        <v>551</v>
      </c>
      <c r="I134" t="s">
        <v>149</v>
      </c>
      <c r="J134"/>
      <c r="K134" s="77">
        <v>5.16</v>
      </c>
      <c r="L134" t="s">
        <v>102</v>
      </c>
      <c r="M134" s="78">
        <v>8.5000000000000006E-3</v>
      </c>
      <c r="N134" s="78">
        <v>3.4700000000000002E-2</v>
      </c>
      <c r="O134" s="77">
        <v>135950.57</v>
      </c>
      <c r="P134" s="77">
        <v>96.94</v>
      </c>
      <c r="Q134" s="77">
        <v>0</v>
      </c>
      <c r="R134" s="77">
        <v>131.79048255800001</v>
      </c>
      <c r="S134" s="78">
        <v>2.9999999999999997E-4</v>
      </c>
      <c r="T134" s="78">
        <f t="shared" si="1"/>
        <v>3.3640190734211882E-3</v>
      </c>
      <c r="U134" s="78">
        <f>R134/'סכום נכסי הקרן'!$C$42</f>
        <v>1.0944320170575093E-3</v>
      </c>
    </row>
    <row r="135" spans="2:21">
      <c r="B135" t="s">
        <v>607</v>
      </c>
      <c r="C135" t="s">
        <v>608</v>
      </c>
      <c r="D135" t="s">
        <v>100</v>
      </c>
      <c r="E135" t="s">
        <v>123</v>
      </c>
      <c r="F135" t="s">
        <v>604</v>
      </c>
      <c r="G135" t="s">
        <v>348</v>
      </c>
      <c r="H135" t="s">
        <v>551</v>
      </c>
      <c r="I135" t="s">
        <v>149</v>
      </c>
      <c r="J135"/>
      <c r="K135" s="77">
        <v>6.49</v>
      </c>
      <c r="L135" t="s">
        <v>102</v>
      </c>
      <c r="M135" s="78">
        <v>3.1800000000000002E-2</v>
      </c>
      <c r="N135" s="78">
        <v>3.6799999999999999E-2</v>
      </c>
      <c r="O135" s="77">
        <v>135825.93</v>
      </c>
      <c r="P135" s="77">
        <v>101.6</v>
      </c>
      <c r="Q135" s="77">
        <v>0</v>
      </c>
      <c r="R135" s="77">
        <v>137.99914487999999</v>
      </c>
      <c r="S135" s="78">
        <v>6.9999999999999999E-4</v>
      </c>
      <c r="T135" s="78">
        <f t="shared" si="1"/>
        <v>3.5224983358553901E-3</v>
      </c>
      <c r="U135" s="78">
        <f>R135/'סכום נכסי הקרן'!$C$42</f>
        <v>1.1459908147522138E-3</v>
      </c>
    </row>
    <row r="136" spans="2:21">
      <c r="B136" t="s">
        <v>609</v>
      </c>
      <c r="C136" t="s">
        <v>610</v>
      </c>
      <c r="D136" t="s">
        <v>100</v>
      </c>
      <c r="E136" t="s">
        <v>123</v>
      </c>
      <c r="F136" t="s">
        <v>611</v>
      </c>
      <c r="G136" t="s">
        <v>612</v>
      </c>
      <c r="H136" t="s">
        <v>613</v>
      </c>
      <c r="I136" t="s">
        <v>149</v>
      </c>
      <c r="J136"/>
      <c r="K136" s="77">
        <v>2.41</v>
      </c>
      <c r="L136" t="s">
        <v>102</v>
      </c>
      <c r="M136" s="78">
        <v>2.5700000000000001E-2</v>
      </c>
      <c r="N136" s="78">
        <v>4.1099999999999998E-2</v>
      </c>
      <c r="O136" s="77">
        <v>215549.41</v>
      </c>
      <c r="P136" s="77">
        <v>109.71</v>
      </c>
      <c r="Q136" s="77">
        <v>0</v>
      </c>
      <c r="R136" s="77">
        <v>236.479257711</v>
      </c>
      <c r="S136" s="78">
        <v>2.0000000000000001E-4</v>
      </c>
      <c r="T136" s="78">
        <f t="shared" si="1"/>
        <v>6.0362532860306194E-3</v>
      </c>
      <c r="U136" s="78">
        <f>R136/'סכום נכסי הקרן'!$C$42</f>
        <v>1.9638024384273103E-3</v>
      </c>
    </row>
    <row r="137" spans="2:21">
      <c r="B137" t="s">
        <v>614</v>
      </c>
      <c r="C137" t="s">
        <v>615</v>
      </c>
      <c r="D137" t="s">
        <v>100</v>
      </c>
      <c r="E137" t="s">
        <v>123</v>
      </c>
      <c r="F137" t="s">
        <v>611</v>
      </c>
      <c r="G137" t="s">
        <v>612</v>
      </c>
      <c r="H137" t="s">
        <v>613</v>
      </c>
      <c r="I137" t="s">
        <v>149</v>
      </c>
      <c r="J137"/>
      <c r="K137" s="77">
        <v>4.3099999999999996</v>
      </c>
      <c r="L137" t="s">
        <v>102</v>
      </c>
      <c r="M137" s="78">
        <v>0.04</v>
      </c>
      <c r="N137" s="78">
        <v>4.2700000000000002E-2</v>
      </c>
      <c r="O137" s="77">
        <v>115831.6</v>
      </c>
      <c r="P137" s="77">
        <v>99.7</v>
      </c>
      <c r="Q137" s="77">
        <v>0</v>
      </c>
      <c r="R137" s="77">
        <v>115.4841052</v>
      </c>
      <c r="S137" s="78">
        <v>4.0000000000000002E-4</v>
      </c>
      <c r="T137" s="78">
        <f t="shared" si="1"/>
        <v>2.9477905007200132E-3</v>
      </c>
      <c r="U137" s="78">
        <f>R137/'סכום נכסי הקרן'!$C$42</f>
        <v>9.5901843394870733E-4</v>
      </c>
    </row>
    <row r="138" spans="2:21">
      <c r="B138" t="s">
        <v>616</v>
      </c>
      <c r="C138" t="s">
        <v>617</v>
      </c>
      <c r="D138" t="s">
        <v>100</v>
      </c>
      <c r="E138" t="s">
        <v>123</v>
      </c>
      <c r="F138" t="s">
        <v>611</v>
      </c>
      <c r="G138" t="s">
        <v>612</v>
      </c>
      <c r="H138" t="s">
        <v>613</v>
      </c>
      <c r="I138" t="s">
        <v>149</v>
      </c>
      <c r="J138"/>
      <c r="K138" s="77">
        <v>1.24</v>
      </c>
      <c r="L138" t="s">
        <v>102</v>
      </c>
      <c r="M138" s="78">
        <v>1.2200000000000001E-2</v>
      </c>
      <c r="N138" s="78">
        <v>3.8199999999999998E-2</v>
      </c>
      <c r="O138" s="77">
        <v>31296.22</v>
      </c>
      <c r="P138" s="77">
        <v>108.19</v>
      </c>
      <c r="Q138" s="77">
        <v>0</v>
      </c>
      <c r="R138" s="77">
        <v>33.859380418000001</v>
      </c>
      <c r="S138" s="78">
        <v>1E-4</v>
      </c>
      <c r="T138" s="78">
        <f t="shared" si="1"/>
        <v>8.642779002667947E-4</v>
      </c>
      <c r="U138" s="78">
        <f>R138/'סכום נכסי הקרן'!$C$42</f>
        <v>2.8117956082967415E-4</v>
      </c>
    </row>
    <row r="139" spans="2:21">
      <c r="B139" t="s">
        <v>618</v>
      </c>
      <c r="C139" t="s">
        <v>619</v>
      </c>
      <c r="D139" t="s">
        <v>100</v>
      </c>
      <c r="E139" t="s">
        <v>123</v>
      </c>
      <c r="F139" t="s">
        <v>611</v>
      </c>
      <c r="G139" t="s">
        <v>612</v>
      </c>
      <c r="H139" t="s">
        <v>613</v>
      </c>
      <c r="I139" t="s">
        <v>149</v>
      </c>
      <c r="J139"/>
      <c r="K139" s="77">
        <v>5.09</v>
      </c>
      <c r="L139" t="s">
        <v>102</v>
      </c>
      <c r="M139" s="78">
        <v>1.09E-2</v>
      </c>
      <c r="N139" s="78">
        <v>4.3200000000000002E-2</v>
      </c>
      <c r="O139" s="77">
        <v>83410.95</v>
      </c>
      <c r="P139" s="77">
        <v>93.49</v>
      </c>
      <c r="Q139" s="77">
        <v>0</v>
      </c>
      <c r="R139" s="77">
        <v>77.980897154999994</v>
      </c>
      <c r="S139" s="78">
        <v>1E-4</v>
      </c>
      <c r="T139" s="78">
        <f t="shared" si="1"/>
        <v>1.9905020476457158E-3</v>
      </c>
      <c r="U139" s="78">
        <f>R139/'סכום נכסי הקרן'!$C$42</f>
        <v>6.4757931611443358E-4</v>
      </c>
    </row>
    <row r="140" spans="2:21">
      <c r="B140" t="s">
        <v>620</v>
      </c>
      <c r="C140" t="s">
        <v>621</v>
      </c>
      <c r="D140" t="s">
        <v>100</v>
      </c>
      <c r="E140" t="s">
        <v>123</v>
      </c>
      <c r="F140" t="s">
        <v>611</v>
      </c>
      <c r="G140" t="s">
        <v>612</v>
      </c>
      <c r="H140" t="s">
        <v>613</v>
      </c>
      <c r="I140" t="s">
        <v>149</v>
      </c>
      <c r="J140"/>
      <c r="K140" s="77">
        <v>6.06</v>
      </c>
      <c r="L140" t="s">
        <v>102</v>
      </c>
      <c r="M140" s="78">
        <v>1.54E-2</v>
      </c>
      <c r="N140" s="78">
        <v>4.53E-2</v>
      </c>
      <c r="O140" s="77">
        <v>93417.63</v>
      </c>
      <c r="P140" s="77">
        <v>90.46</v>
      </c>
      <c r="Q140" s="77">
        <v>0.77805999999999997</v>
      </c>
      <c r="R140" s="77">
        <v>85.283648098</v>
      </c>
      <c r="S140" s="78">
        <v>2.9999999999999997E-4</v>
      </c>
      <c r="T140" s="78">
        <f t="shared" ref="T140:T202" si="2">R140/$R$11</f>
        <v>2.1769084783975347E-3</v>
      </c>
      <c r="U140" s="78">
        <f>R140/'סכום נכסי הקרן'!$C$42</f>
        <v>7.0822378974779137E-4</v>
      </c>
    </row>
    <row r="141" spans="2:21">
      <c r="B141" t="s">
        <v>622</v>
      </c>
      <c r="C141" t="s">
        <v>623</v>
      </c>
      <c r="D141" t="s">
        <v>100</v>
      </c>
      <c r="E141" t="s">
        <v>123</v>
      </c>
      <c r="F141" t="s">
        <v>624</v>
      </c>
      <c r="G141" t="s">
        <v>550</v>
      </c>
      <c r="H141" t="s">
        <v>625</v>
      </c>
      <c r="I141" t="s">
        <v>206</v>
      </c>
      <c r="J141"/>
      <c r="K141" s="77">
        <v>4.2300000000000004</v>
      </c>
      <c r="L141" t="s">
        <v>102</v>
      </c>
      <c r="M141" s="78">
        <v>7.4999999999999997E-3</v>
      </c>
      <c r="N141" s="78">
        <v>4.1700000000000001E-2</v>
      </c>
      <c r="O141" s="77">
        <v>439417.11</v>
      </c>
      <c r="P141" s="77">
        <v>94.68</v>
      </c>
      <c r="Q141" s="77">
        <v>0</v>
      </c>
      <c r="R141" s="77">
        <v>416.040119748</v>
      </c>
      <c r="S141" s="78">
        <v>2.9999999999999997E-4</v>
      </c>
      <c r="T141" s="78">
        <f t="shared" si="2"/>
        <v>1.0619635583508605E-2</v>
      </c>
      <c r="U141" s="78">
        <f>R141/'סכום נכסי הקרן'!$C$42</f>
        <v>3.4549355810444436E-3</v>
      </c>
    </row>
    <row r="142" spans="2:21">
      <c r="B142" t="s">
        <v>626</v>
      </c>
      <c r="C142" t="s">
        <v>627</v>
      </c>
      <c r="D142" t="s">
        <v>100</v>
      </c>
      <c r="E142" t="s">
        <v>123</v>
      </c>
      <c r="F142" t="s">
        <v>624</v>
      </c>
      <c r="G142" t="s">
        <v>550</v>
      </c>
      <c r="H142" t="s">
        <v>625</v>
      </c>
      <c r="I142" t="s">
        <v>206</v>
      </c>
      <c r="J142"/>
      <c r="K142" s="77">
        <v>6.26</v>
      </c>
      <c r="L142" t="s">
        <v>102</v>
      </c>
      <c r="M142" s="78">
        <v>4.0800000000000003E-2</v>
      </c>
      <c r="N142" s="78">
        <v>4.36E-2</v>
      </c>
      <c r="O142" s="77">
        <v>115876.9</v>
      </c>
      <c r="P142" s="77">
        <v>99.17</v>
      </c>
      <c r="Q142" s="77">
        <v>0</v>
      </c>
      <c r="R142" s="77">
        <v>114.91512173</v>
      </c>
      <c r="S142" s="78">
        <v>0</v>
      </c>
      <c r="T142" s="78">
        <f t="shared" si="2"/>
        <v>2.9332669083604584E-3</v>
      </c>
      <c r="U142" s="78">
        <f>R142/'סכום נכסי הקרן'!$C$42</f>
        <v>9.5429340589920134E-4</v>
      </c>
    </row>
    <row r="143" spans="2:21">
      <c r="B143" t="s">
        <v>628</v>
      </c>
      <c r="C143" t="s">
        <v>629</v>
      </c>
      <c r="D143" t="s">
        <v>100</v>
      </c>
      <c r="E143" t="s">
        <v>123</v>
      </c>
      <c r="F143" t="s">
        <v>630</v>
      </c>
      <c r="G143" t="s">
        <v>612</v>
      </c>
      <c r="H143" t="s">
        <v>613</v>
      </c>
      <c r="I143" t="s">
        <v>149</v>
      </c>
      <c r="J143"/>
      <c r="K143" s="77">
        <v>3.32</v>
      </c>
      <c r="L143" t="s">
        <v>102</v>
      </c>
      <c r="M143" s="78">
        <v>1.3299999999999999E-2</v>
      </c>
      <c r="N143" s="78">
        <v>3.6400000000000002E-2</v>
      </c>
      <c r="O143" s="77">
        <v>109870.46</v>
      </c>
      <c r="P143" s="77">
        <v>103.34</v>
      </c>
      <c r="Q143" s="77">
        <v>0.81406000000000001</v>
      </c>
      <c r="R143" s="77">
        <v>114.354193364</v>
      </c>
      <c r="S143" s="78">
        <v>2.9999999999999997E-4</v>
      </c>
      <c r="T143" s="78">
        <f t="shared" si="2"/>
        <v>2.9189489266259541E-3</v>
      </c>
      <c r="U143" s="78">
        <f>R143/'סכום נכסי הקרן'!$C$42</f>
        <v>9.4963527011344018E-4</v>
      </c>
    </row>
    <row r="144" spans="2:21">
      <c r="B144" t="s">
        <v>631</v>
      </c>
      <c r="C144" t="s">
        <v>632</v>
      </c>
      <c r="D144" t="s">
        <v>100</v>
      </c>
      <c r="E144" t="s">
        <v>123</v>
      </c>
      <c r="F144" t="s">
        <v>633</v>
      </c>
      <c r="G144" t="s">
        <v>348</v>
      </c>
      <c r="H144" t="s">
        <v>625</v>
      </c>
      <c r="I144" t="s">
        <v>206</v>
      </c>
      <c r="J144"/>
      <c r="K144" s="77">
        <v>3.53</v>
      </c>
      <c r="L144" t="s">
        <v>102</v>
      </c>
      <c r="M144" s="78">
        <v>1.7999999999999999E-2</v>
      </c>
      <c r="N144" s="78">
        <v>3.2399999999999998E-2</v>
      </c>
      <c r="O144" s="77">
        <v>12457.34</v>
      </c>
      <c r="P144" s="77">
        <v>106.61</v>
      </c>
      <c r="Q144" s="77">
        <v>6.2960000000000002E-2</v>
      </c>
      <c r="R144" s="77">
        <v>13.343730173999999</v>
      </c>
      <c r="S144" s="78">
        <v>0</v>
      </c>
      <c r="T144" s="78">
        <f t="shared" si="2"/>
        <v>3.4060549703326796E-4</v>
      </c>
      <c r="U144" s="78">
        <f>R144/'סכום נכסי הקרן'!$C$42</f>
        <v>1.1081077514815945E-4</v>
      </c>
    </row>
    <row r="145" spans="2:21">
      <c r="B145" t="s">
        <v>634</v>
      </c>
      <c r="C145" t="s">
        <v>635</v>
      </c>
      <c r="D145" t="s">
        <v>100</v>
      </c>
      <c r="E145" t="s">
        <v>123</v>
      </c>
      <c r="F145" t="s">
        <v>636</v>
      </c>
      <c r="G145" t="s">
        <v>348</v>
      </c>
      <c r="H145" t="s">
        <v>625</v>
      </c>
      <c r="I145" t="s">
        <v>206</v>
      </c>
      <c r="J145"/>
      <c r="K145" s="77">
        <v>4.75</v>
      </c>
      <c r="L145" t="s">
        <v>102</v>
      </c>
      <c r="M145" s="78">
        <v>3.6200000000000003E-2</v>
      </c>
      <c r="N145" s="78">
        <v>4.4699999999999997E-2</v>
      </c>
      <c r="O145" s="77">
        <v>341859.45</v>
      </c>
      <c r="P145" s="77">
        <v>99.56</v>
      </c>
      <c r="Q145" s="77">
        <v>0</v>
      </c>
      <c r="R145" s="77">
        <v>340.35526842000002</v>
      </c>
      <c r="S145" s="78">
        <v>2.0000000000000001E-4</v>
      </c>
      <c r="T145" s="78">
        <f t="shared" si="2"/>
        <v>8.687741272973783E-3</v>
      </c>
      <c r="U145" s="78">
        <f>R145/'סכום נכסי הקרן'!$C$42</f>
        <v>2.8264233934276553E-3</v>
      </c>
    </row>
    <row r="146" spans="2:21">
      <c r="B146" t="s">
        <v>637</v>
      </c>
      <c r="C146" t="s">
        <v>638</v>
      </c>
      <c r="D146" t="s">
        <v>100</v>
      </c>
      <c r="E146" t="s">
        <v>123</v>
      </c>
      <c r="F146" t="s">
        <v>639</v>
      </c>
      <c r="G146" t="s">
        <v>328</v>
      </c>
      <c r="H146" t="s">
        <v>640</v>
      </c>
      <c r="I146" t="s">
        <v>206</v>
      </c>
      <c r="J146"/>
      <c r="K146" s="77">
        <v>3.58</v>
      </c>
      <c r="L146" t="s">
        <v>102</v>
      </c>
      <c r="M146" s="78">
        <v>2.75E-2</v>
      </c>
      <c r="N146" s="78">
        <v>3.9E-2</v>
      </c>
      <c r="O146" s="77">
        <v>226127.76</v>
      </c>
      <c r="P146" s="77">
        <v>106.24</v>
      </c>
      <c r="Q146" s="77">
        <v>7.53857</v>
      </c>
      <c r="R146" s="77">
        <v>247.77670222399999</v>
      </c>
      <c r="S146" s="78">
        <v>2.9999999999999997E-4</v>
      </c>
      <c r="T146" s="78">
        <f t="shared" si="2"/>
        <v>6.3246263011755019E-3</v>
      </c>
      <c r="U146" s="78">
        <f>R146/'סכום נכסי הקרן'!$C$42</f>
        <v>2.0576201765975639E-3</v>
      </c>
    </row>
    <row r="147" spans="2:21">
      <c r="B147" t="s">
        <v>641</v>
      </c>
      <c r="C147" t="s">
        <v>642</v>
      </c>
      <c r="D147" t="s">
        <v>100</v>
      </c>
      <c r="E147" t="s">
        <v>123</v>
      </c>
      <c r="F147" t="s">
        <v>643</v>
      </c>
      <c r="G147" t="s">
        <v>644</v>
      </c>
      <c r="H147" t="s">
        <v>645</v>
      </c>
      <c r="I147" t="s">
        <v>149</v>
      </c>
      <c r="J147"/>
      <c r="K147" s="77">
        <v>4.04</v>
      </c>
      <c r="L147" t="s">
        <v>102</v>
      </c>
      <c r="M147" s="78">
        <v>3.2500000000000001E-2</v>
      </c>
      <c r="N147" s="78">
        <v>4.82E-2</v>
      </c>
      <c r="O147" s="77">
        <v>82976.179999999993</v>
      </c>
      <c r="P147" s="77">
        <v>99.9</v>
      </c>
      <c r="Q147" s="77">
        <v>0</v>
      </c>
      <c r="R147" s="77">
        <v>82.893203819999997</v>
      </c>
      <c r="S147" s="78">
        <v>2.9999999999999997E-4</v>
      </c>
      <c r="T147" s="78">
        <f t="shared" si="2"/>
        <v>2.1158911728299378E-3</v>
      </c>
      <c r="U147" s="78">
        <f>R147/'סכום נכסי הקרן'!$C$42</f>
        <v>6.8837274510438339E-4</v>
      </c>
    </row>
    <row r="148" spans="2:21">
      <c r="B148" t="s">
        <v>646</v>
      </c>
      <c r="C148" t="s">
        <v>647</v>
      </c>
      <c r="D148" t="s">
        <v>100</v>
      </c>
      <c r="E148" t="s">
        <v>123</v>
      </c>
      <c r="F148" t="s">
        <v>630</v>
      </c>
      <c r="G148" t="s">
        <v>612</v>
      </c>
      <c r="H148" t="s">
        <v>645</v>
      </c>
      <c r="I148" t="s">
        <v>149</v>
      </c>
      <c r="J148"/>
      <c r="K148" s="77">
        <v>3.08</v>
      </c>
      <c r="L148" t="s">
        <v>102</v>
      </c>
      <c r="M148" s="78">
        <v>3.2800000000000003E-2</v>
      </c>
      <c r="N148" s="78">
        <v>7.6600000000000001E-2</v>
      </c>
      <c r="O148" s="77">
        <v>161188.60999999999</v>
      </c>
      <c r="P148" s="77">
        <v>99.89</v>
      </c>
      <c r="Q148" s="77">
        <v>0</v>
      </c>
      <c r="R148" s="77">
        <v>161.01130252900001</v>
      </c>
      <c r="S148" s="78">
        <v>1E-4</v>
      </c>
      <c r="T148" s="78">
        <f t="shared" si="2"/>
        <v>4.1098953598987789E-3</v>
      </c>
      <c r="U148" s="78">
        <f>R148/'סכום נכסי הקרן'!$C$42</f>
        <v>1.337091428573524E-3</v>
      </c>
    </row>
    <row r="149" spans="2:21">
      <c r="B149" t="s">
        <v>648</v>
      </c>
      <c r="C149" t="s">
        <v>649</v>
      </c>
      <c r="D149" t="s">
        <v>100</v>
      </c>
      <c r="E149" t="s">
        <v>123</v>
      </c>
      <c r="F149" t="s">
        <v>630</v>
      </c>
      <c r="G149" t="s">
        <v>612</v>
      </c>
      <c r="H149" t="s">
        <v>645</v>
      </c>
      <c r="I149" t="s">
        <v>149</v>
      </c>
      <c r="J149"/>
      <c r="K149" s="77">
        <v>2.4</v>
      </c>
      <c r="L149" t="s">
        <v>102</v>
      </c>
      <c r="M149" s="78">
        <v>0.04</v>
      </c>
      <c r="N149" s="78">
        <v>7.3700000000000002E-2</v>
      </c>
      <c r="O149" s="77">
        <v>164949.32999999999</v>
      </c>
      <c r="P149" s="77">
        <v>103.93</v>
      </c>
      <c r="Q149" s="77">
        <v>0</v>
      </c>
      <c r="R149" s="77">
        <v>171.431838669</v>
      </c>
      <c r="S149" s="78">
        <v>1E-4</v>
      </c>
      <c r="T149" s="78">
        <f t="shared" si="2"/>
        <v>4.3758848429770233E-3</v>
      </c>
      <c r="U149" s="78">
        <f>R149/'סכום נכסי הקרן'!$C$42</f>
        <v>1.4236270278456626E-3</v>
      </c>
    </row>
    <row r="150" spans="2:21">
      <c r="B150" t="s">
        <v>650</v>
      </c>
      <c r="C150" t="s">
        <v>651</v>
      </c>
      <c r="D150" t="s">
        <v>100</v>
      </c>
      <c r="E150" t="s">
        <v>123</v>
      </c>
      <c r="F150" t="s">
        <v>630</v>
      </c>
      <c r="G150" t="s">
        <v>612</v>
      </c>
      <c r="H150" t="s">
        <v>645</v>
      </c>
      <c r="I150" t="s">
        <v>149</v>
      </c>
      <c r="J150"/>
      <c r="K150" s="77">
        <v>4.9400000000000004</v>
      </c>
      <c r="L150" t="s">
        <v>102</v>
      </c>
      <c r="M150" s="78">
        <v>1.7899999999999999E-2</v>
      </c>
      <c r="N150" s="78">
        <v>7.1900000000000006E-2</v>
      </c>
      <c r="O150" s="77">
        <v>61386.12</v>
      </c>
      <c r="P150" s="77">
        <v>85.02</v>
      </c>
      <c r="Q150" s="77">
        <v>15.83624</v>
      </c>
      <c r="R150" s="77">
        <v>68.026719224000004</v>
      </c>
      <c r="S150" s="78">
        <v>1E-4</v>
      </c>
      <c r="T150" s="78">
        <f t="shared" si="2"/>
        <v>1.7364165949623231E-3</v>
      </c>
      <c r="U150" s="78">
        <f>R150/'סכום נכסי הקרן'!$C$42</f>
        <v>5.6491651057853903E-4</v>
      </c>
    </row>
    <row r="151" spans="2:21">
      <c r="B151" t="s">
        <v>652</v>
      </c>
      <c r="C151" t="s">
        <v>653</v>
      </c>
      <c r="D151" t="s">
        <v>100</v>
      </c>
      <c r="E151" t="s">
        <v>123</v>
      </c>
      <c r="F151" t="s">
        <v>633</v>
      </c>
      <c r="G151" t="s">
        <v>348</v>
      </c>
      <c r="H151" t="s">
        <v>640</v>
      </c>
      <c r="I151" t="s">
        <v>206</v>
      </c>
      <c r="J151"/>
      <c r="K151" s="77">
        <v>2.78</v>
      </c>
      <c r="L151" t="s">
        <v>102</v>
      </c>
      <c r="M151" s="78">
        <v>3.3000000000000002E-2</v>
      </c>
      <c r="N151" s="78">
        <v>4.6800000000000001E-2</v>
      </c>
      <c r="O151" s="77">
        <v>208384.42</v>
      </c>
      <c r="P151" s="77">
        <v>107.69</v>
      </c>
      <c r="Q151" s="77">
        <v>0</v>
      </c>
      <c r="R151" s="77">
        <v>224.40918189800001</v>
      </c>
      <c r="S151" s="78">
        <v>2.9999999999999997E-4</v>
      </c>
      <c r="T151" s="78">
        <f t="shared" si="2"/>
        <v>5.7281584641249309E-3</v>
      </c>
      <c r="U151" s="78">
        <f>R151/'סכום נכסי הקרן'!$C$42</f>
        <v>1.8635685128686487E-3</v>
      </c>
    </row>
    <row r="152" spans="2:21">
      <c r="B152" t="s">
        <v>654</v>
      </c>
      <c r="C152" t="s">
        <v>655</v>
      </c>
      <c r="D152" t="s">
        <v>100</v>
      </c>
      <c r="E152" t="s">
        <v>123</v>
      </c>
      <c r="F152" t="s">
        <v>633</v>
      </c>
      <c r="G152" t="s">
        <v>348</v>
      </c>
      <c r="H152" t="s">
        <v>640</v>
      </c>
      <c r="I152" t="s">
        <v>206</v>
      </c>
      <c r="J152"/>
      <c r="K152" s="77">
        <v>3.02</v>
      </c>
      <c r="L152" t="s">
        <v>102</v>
      </c>
      <c r="M152" s="78">
        <v>3.6499999999999998E-2</v>
      </c>
      <c r="N152" s="78">
        <v>4.7600000000000003E-2</v>
      </c>
      <c r="O152" s="77">
        <v>68271.960000000006</v>
      </c>
      <c r="P152" s="77">
        <v>101</v>
      </c>
      <c r="Q152" s="77">
        <v>0</v>
      </c>
      <c r="R152" s="77">
        <v>68.954679600000006</v>
      </c>
      <c r="S152" s="78">
        <v>4.0000000000000002E-4</v>
      </c>
      <c r="T152" s="78">
        <f t="shared" si="2"/>
        <v>1.7601032553618652E-3</v>
      </c>
      <c r="U152" s="78">
        <f>R152/'סכום נכסי הקרן'!$C$42</f>
        <v>5.7262260229580823E-4</v>
      </c>
    </row>
    <row r="153" spans="2:21">
      <c r="B153" t="s">
        <v>656</v>
      </c>
      <c r="C153" t="s">
        <v>657</v>
      </c>
      <c r="D153" t="s">
        <v>100</v>
      </c>
      <c r="E153" t="s">
        <v>123</v>
      </c>
      <c r="F153" t="s">
        <v>658</v>
      </c>
      <c r="G153" t="s">
        <v>348</v>
      </c>
      <c r="H153" t="s">
        <v>640</v>
      </c>
      <c r="I153" t="s">
        <v>206</v>
      </c>
      <c r="J153"/>
      <c r="K153" s="77">
        <v>2.2599999999999998</v>
      </c>
      <c r="L153" t="s">
        <v>102</v>
      </c>
      <c r="M153" s="78">
        <v>1E-3</v>
      </c>
      <c r="N153" s="78">
        <v>3.3300000000000003E-2</v>
      </c>
      <c r="O153" s="77">
        <v>205340.68</v>
      </c>
      <c r="P153" s="77">
        <v>103.63</v>
      </c>
      <c r="Q153" s="77">
        <v>0</v>
      </c>
      <c r="R153" s="77">
        <v>212.79454668400001</v>
      </c>
      <c r="S153" s="78">
        <v>4.0000000000000002E-4</v>
      </c>
      <c r="T153" s="78">
        <f t="shared" si="2"/>
        <v>5.431688995068012E-3</v>
      </c>
      <c r="U153" s="78">
        <f>R153/'סכום נכסי הקרן'!$C$42</f>
        <v>1.767116717580237E-3</v>
      </c>
    </row>
    <row r="154" spans="2:21">
      <c r="B154" t="s">
        <v>659</v>
      </c>
      <c r="C154" t="s">
        <v>660</v>
      </c>
      <c r="D154" t="s">
        <v>100</v>
      </c>
      <c r="E154" t="s">
        <v>123</v>
      </c>
      <c r="F154" t="s">
        <v>658</v>
      </c>
      <c r="G154" t="s">
        <v>348</v>
      </c>
      <c r="H154" t="s">
        <v>640</v>
      </c>
      <c r="I154" t="s">
        <v>206</v>
      </c>
      <c r="J154"/>
      <c r="K154" s="77">
        <v>4.97</v>
      </c>
      <c r="L154" t="s">
        <v>102</v>
      </c>
      <c r="M154" s="78">
        <v>3.0000000000000001E-3</v>
      </c>
      <c r="N154" s="78">
        <v>3.9699999999999999E-2</v>
      </c>
      <c r="O154" s="77">
        <v>115798.87</v>
      </c>
      <c r="P154" s="77">
        <v>91.94</v>
      </c>
      <c r="Q154" s="77">
        <v>0.19142000000000001</v>
      </c>
      <c r="R154" s="77">
        <v>106.656901078</v>
      </c>
      <c r="S154" s="78">
        <v>2.9999999999999997E-4</v>
      </c>
      <c r="T154" s="78">
        <f t="shared" si="2"/>
        <v>2.7224716274977254E-3</v>
      </c>
      <c r="U154" s="78">
        <f>R154/'סכום נכסי הקרן'!$C$42</f>
        <v>8.8571439389431887E-4</v>
      </c>
    </row>
    <row r="155" spans="2:21">
      <c r="B155" t="s">
        <v>661</v>
      </c>
      <c r="C155" t="s">
        <v>662</v>
      </c>
      <c r="D155" t="s">
        <v>100</v>
      </c>
      <c r="E155" t="s">
        <v>123</v>
      </c>
      <c r="F155" t="s">
        <v>658</v>
      </c>
      <c r="G155" t="s">
        <v>348</v>
      </c>
      <c r="H155" t="s">
        <v>640</v>
      </c>
      <c r="I155" t="s">
        <v>206</v>
      </c>
      <c r="J155"/>
      <c r="K155" s="77">
        <v>3.49</v>
      </c>
      <c r="L155" t="s">
        <v>102</v>
      </c>
      <c r="M155" s="78">
        <v>3.0000000000000001E-3</v>
      </c>
      <c r="N155" s="78">
        <v>3.9600000000000003E-2</v>
      </c>
      <c r="O155" s="77">
        <v>168188.53</v>
      </c>
      <c r="P155" s="77">
        <v>94.81</v>
      </c>
      <c r="Q155" s="77">
        <v>0.27104</v>
      </c>
      <c r="R155" s="77">
        <v>159.73058529299999</v>
      </c>
      <c r="S155" s="78">
        <v>2.9999999999999997E-4</v>
      </c>
      <c r="T155" s="78">
        <f t="shared" si="2"/>
        <v>4.0772044012958525E-3</v>
      </c>
      <c r="U155" s="78">
        <f>R155/'סכום נכסי הקרן'!$C$42</f>
        <v>1.3264559265200356E-3</v>
      </c>
    </row>
    <row r="156" spans="2:21">
      <c r="B156" t="s">
        <v>663</v>
      </c>
      <c r="C156" t="s">
        <v>664</v>
      </c>
      <c r="D156" t="s">
        <v>100</v>
      </c>
      <c r="E156" t="s">
        <v>123</v>
      </c>
      <c r="F156" t="s">
        <v>658</v>
      </c>
      <c r="G156" t="s">
        <v>348</v>
      </c>
      <c r="H156" t="s">
        <v>640</v>
      </c>
      <c r="I156" t="s">
        <v>206</v>
      </c>
      <c r="J156"/>
      <c r="K156" s="77">
        <v>3</v>
      </c>
      <c r="L156" t="s">
        <v>102</v>
      </c>
      <c r="M156" s="78">
        <v>3.0000000000000001E-3</v>
      </c>
      <c r="N156" s="78">
        <v>3.8899999999999997E-2</v>
      </c>
      <c r="O156" s="77">
        <v>64737.86</v>
      </c>
      <c r="P156" s="77">
        <v>92.74</v>
      </c>
      <c r="Q156" s="77">
        <v>0.10026</v>
      </c>
      <c r="R156" s="77">
        <v>60.138151364000002</v>
      </c>
      <c r="S156" s="78">
        <v>2.9999999999999997E-4</v>
      </c>
      <c r="T156" s="78">
        <f t="shared" si="2"/>
        <v>1.5350568895576592E-3</v>
      </c>
      <c r="U156" s="78">
        <f>R156/'סכום נכסי הקרן'!$C$42</f>
        <v>4.9940721835089043E-4</v>
      </c>
    </row>
    <row r="157" spans="2:21">
      <c r="B157" t="s">
        <v>665</v>
      </c>
      <c r="C157" t="s">
        <v>666</v>
      </c>
      <c r="D157" t="s">
        <v>100</v>
      </c>
      <c r="E157" t="s">
        <v>123</v>
      </c>
      <c r="F157" t="s">
        <v>667</v>
      </c>
      <c r="G157" t="s">
        <v>668</v>
      </c>
      <c r="H157" t="s">
        <v>2973</v>
      </c>
      <c r="I157" t="s">
        <v>209</v>
      </c>
      <c r="J157"/>
      <c r="K157" s="77">
        <v>3.02</v>
      </c>
      <c r="L157" t="s">
        <v>102</v>
      </c>
      <c r="M157" s="78">
        <v>1.4800000000000001E-2</v>
      </c>
      <c r="N157" s="78">
        <v>4.7E-2</v>
      </c>
      <c r="O157" s="77">
        <v>342134.42</v>
      </c>
      <c r="P157" s="77">
        <v>99.6</v>
      </c>
      <c r="Q157" s="77">
        <v>0</v>
      </c>
      <c r="R157" s="77">
        <v>340.76588232</v>
      </c>
      <c r="S157" s="78">
        <v>4.0000000000000002E-4</v>
      </c>
      <c r="T157" s="78">
        <f t="shared" si="2"/>
        <v>8.6982224015393749E-3</v>
      </c>
      <c r="U157" s="78">
        <f>R157/'סכום נכסי הקרן'!$C$42</f>
        <v>2.8298332678744773E-3</v>
      </c>
    </row>
    <row r="158" spans="2:21">
      <c r="B158" t="s">
        <v>669</v>
      </c>
      <c r="C158" t="s">
        <v>670</v>
      </c>
      <c r="D158" t="s">
        <v>100</v>
      </c>
      <c r="E158" t="s">
        <v>123</v>
      </c>
      <c r="F158" t="s">
        <v>2974</v>
      </c>
      <c r="G158" t="s">
        <v>112</v>
      </c>
      <c r="H158" t="s">
        <v>2973</v>
      </c>
      <c r="I158" t="s">
        <v>209</v>
      </c>
      <c r="J158"/>
      <c r="K158" s="77">
        <v>1.26</v>
      </c>
      <c r="L158" t="s">
        <v>102</v>
      </c>
      <c r="M158" s="78">
        <v>4.9000000000000002E-2</v>
      </c>
      <c r="N158" s="78">
        <v>0</v>
      </c>
      <c r="O158" s="77">
        <v>56656.81</v>
      </c>
      <c r="P158" s="77">
        <v>22.6</v>
      </c>
      <c r="Q158" s="77">
        <v>0</v>
      </c>
      <c r="R158" s="77">
        <v>12.80443906</v>
      </c>
      <c r="S158" s="78">
        <v>1E-4</v>
      </c>
      <c r="T158" s="78">
        <f t="shared" si="2"/>
        <v>3.2683981715707399E-4</v>
      </c>
      <c r="U158" s="78">
        <f>R158/'סכום נכסי הקרן'!$C$42</f>
        <v>1.0633232230224579E-4</v>
      </c>
    </row>
    <row r="159" spans="2:21">
      <c r="B159" t="s">
        <v>673</v>
      </c>
      <c r="C159" t="s">
        <v>674</v>
      </c>
      <c r="D159" t="s">
        <v>100</v>
      </c>
      <c r="E159" t="s">
        <v>123</v>
      </c>
      <c r="F159" t="s">
        <v>675</v>
      </c>
      <c r="G159" t="s">
        <v>348</v>
      </c>
      <c r="H159" t="s">
        <v>2973</v>
      </c>
      <c r="I159" t="s">
        <v>209</v>
      </c>
      <c r="J159"/>
      <c r="K159" s="77">
        <v>3.25</v>
      </c>
      <c r="L159" t="s">
        <v>102</v>
      </c>
      <c r="M159" s="78">
        <v>1.9E-2</v>
      </c>
      <c r="N159" s="78">
        <v>3.5200000000000002E-2</v>
      </c>
      <c r="O159" s="77">
        <v>166189.20000000001</v>
      </c>
      <c r="P159" s="77">
        <v>101.4</v>
      </c>
      <c r="Q159" s="77">
        <v>4.4153700000000002</v>
      </c>
      <c r="R159" s="77">
        <v>172.93121880000001</v>
      </c>
      <c r="S159" s="78">
        <v>2.9999999999999997E-4</v>
      </c>
      <c r="T159" s="78">
        <f t="shared" si="2"/>
        <v>4.4141572831494233E-3</v>
      </c>
      <c r="U159" s="78">
        <f>R159/'סכום נכסי הקרן'!$C$42</f>
        <v>1.4360783793336892E-3</v>
      </c>
    </row>
    <row r="160" spans="2:21">
      <c r="B160" t="s">
        <v>676</v>
      </c>
      <c r="C160" t="s">
        <v>677</v>
      </c>
      <c r="D160" t="s">
        <v>100</v>
      </c>
      <c r="E160" t="s">
        <v>123</v>
      </c>
      <c r="F160" t="s">
        <v>678</v>
      </c>
      <c r="G160" t="s">
        <v>328</v>
      </c>
      <c r="H160" t="s">
        <v>2973</v>
      </c>
      <c r="I160" t="s">
        <v>209</v>
      </c>
      <c r="J160"/>
      <c r="K160" s="77">
        <v>2.36</v>
      </c>
      <c r="L160" t="s">
        <v>102</v>
      </c>
      <c r="M160" s="78">
        <v>1.6400000000000001E-2</v>
      </c>
      <c r="N160" s="78">
        <v>3.6499999999999998E-2</v>
      </c>
      <c r="O160" s="77">
        <v>73026.62</v>
      </c>
      <c r="P160" s="77">
        <v>106.4</v>
      </c>
      <c r="Q160" s="77">
        <v>3.3020299999999998</v>
      </c>
      <c r="R160" s="77">
        <v>81.002353679999999</v>
      </c>
      <c r="S160" s="78">
        <v>2.9999999999999997E-4</v>
      </c>
      <c r="T160" s="78">
        <f t="shared" si="2"/>
        <v>2.0676262616430336E-3</v>
      </c>
      <c r="U160" s="78">
        <f>R160/'סכום נכסי הקרן'!$C$42</f>
        <v>6.7267049641003677E-4</v>
      </c>
    </row>
    <row r="161" spans="2:21">
      <c r="B161" s="79" t="s">
        <v>246</v>
      </c>
      <c r="C161" s="16"/>
      <c r="D161" s="16"/>
      <c r="E161" s="16"/>
      <c r="F161" s="16"/>
      <c r="K161" s="81">
        <v>4</v>
      </c>
      <c r="N161" s="80">
        <v>5.9700000000000003E-2</v>
      </c>
      <c r="O161" s="81">
        <f>SUM(O162:O231)</f>
        <v>6170968.5199999986</v>
      </c>
      <c r="Q161" s="81">
        <f t="shared" ref="Q161:R161" si="3">SUM(Q162:Q231)</f>
        <v>25.538039999999999</v>
      </c>
      <c r="R161" s="81">
        <f t="shared" si="3"/>
        <v>5660.5898545830014</v>
      </c>
      <c r="T161" s="80">
        <f t="shared" si="2"/>
        <v>0.14448943404734327</v>
      </c>
      <c r="U161" s="80">
        <f>R161/'סכום נכסי הקרן'!$C$42</f>
        <v>4.7007421568246527E-2</v>
      </c>
    </row>
    <row r="162" spans="2:21">
      <c r="B162" t="s">
        <v>679</v>
      </c>
      <c r="C162" t="s">
        <v>680</v>
      </c>
      <c r="D162" t="s">
        <v>100</v>
      </c>
      <c r="E162" t="s">
        <v>123</v>
      </c>
      <c r="F162" t="s">
        <v>504</v>
      </c>
      <c r="G162" t="s">
        <v>315</v>
      </c>
      <c r="H162" t="s">
        <v>316</v>
      </c>
      <c r="I162" t="s">
        <v>149</v>
      </c>
      <c r="J162"/>
      <c r="K162" s="77">
        <v>3.32</v>
      </c>
      <c r="L162" t="s">
        <v>102</v>
      </c>
      <c r="M162" s="78">
        <v>2.6800000000000001E-2</v>
      </c>
      <c r="N162" s="78">
        <v>4.9799999999999997E-2</v>
      </c>
      <c r="O162" s="77">
        <v>0.01</v>
      </c>
      <c r="P162" s="77">
        <v>94.81</v>
      </c>
      <c r="Q162" s="77">
        <v>0</v>
      </c>
      <c r="R162" s="77">
        <v>9.4809999999999995E-6</v>
      </c>
      <c r="S162" s="78">
        <v>0</v>
      </c>
      <c r="T162" s="78">
        <f t="shared" si="2"/>
        <v>2.4200734541714613E-10</v>
      </c>
      <c r="U162" s="78">
        <f>R162/'סכום נכסי הקרן'!$C$42</f>
        <v>7.8733378559075447E-11</v>
      </c>
    </row>
    <row r="163" spans="2:21">
      <c r="B163" t="s">
        <v>681</v>
      </c>
      <c r="C163" t="s">
        <v>682</v>
      </c>
      <c r="D163" t="s">
        <v>100</v>
      </c>
      <c r="E163" t="s">
        <v>123</v>
      </c>
      <c r="F163" t="s">
        <v>683</v>
      </c>
      <c r="G163" t="s">
        <v>684</v>
      </c>
      <c r="H163" t="s">
        <v>205</v>
      </c>
      <c r="I163" t="s">
        <v>206</v>
      </c>
      <c r="J163"/>
      <c r="K163" s="77">
        <v>0.17</v>
      </c>
      <c r="L163" t="s">
        <v>102</v>
      </c>
      <c r="M163" s="78">
        <v>5.7000000000000002E-2</v>
      </c>
      <c r="N163" s="78">
        <v>1.0800000000000001E-2</v>
      </c>
      <c r="O163" s="77">
        <v>0.01</v>
      </c>
      <c r="P163" s="77">
        <v>102.66</v>
      </c>
      <c r="Q163" s="77">
        <v>0</v>
      </c>
      <c r="R163" s="77">
        <v>1.0266E-5</v>
      </c>
      <c r="S163" s="78">
        <v>0</v>
      </c>
      <c r="T163" s="78">
        <f t="shared" si="2"/>
        <v>2.6204486953405995E-10</v>
      </c>
      <c r="U163" s="78">
        <f>R163/'סכום נכסי הקרן'!$C$42</f>
        <v>8.5252279747649892E-11</v>
      </c>
    </row>
    <row r="164" spans="2:21">
      <c r="B164" t="s">
        <v>685</v>
      </c>
      <c r="C164" t="s">
        <v>686</v>
      </c>
      <c r="D164" t="s">
        <v>100</v>
      </c>
      <c r="E164" t="s">
        <v>123</v>
      </c>
      <c r="F164" t="s">
        <v>687</v>
      </c>
      <c r="G164" t="s">
        <v>476</v>
      </c>
      <c r="H164" t="s">
        <v>363</v>
      </c>
      <c r="I164" t="s">
        <v>206</v>
      </c>
      <c r="J164"/>
      <c r="K164" s="77">
        <v>8.19</v>
      </c>
      <c r="L164" t="s">
        <v>102</v>
      </c>
      <c r="M164" s="78">
        <v>2.4E-2</v>
      </c>
      <c r="N164" s="78">
        <v>5.3800000000000001E-2</v>
      </c>
      <c r="O164" s="77">
        <v>0.01</v>
      </c>
      <c r="P164" s="77">
        <v>79.239999999999995</v>
      </c>
      <c r="Q164" s="77">
        <v>0</v>
      </c>
      <c r="R164" s="77">
        <v>7.9240000000000007E-6</v>
      </c>
      <c r="S164" s="78">
        <v>0</v>
      </c>
      <c r="T164" s="78">
        <f t="shared" si="2"/>
        <v>2.0226412879289805E-10</v>
      </c>
      <c r="U164" s="78">
        <f>R164/'סכום נכסי הקרן'!$C$42</f>
        <v>6.5803532507342471E-11</v>
      </c>
    </row>
    <row r="165" spans="2:21">
      <c r="B165" t="s">
        <v>688</v>
      </c>
      <c r="C165" t="s">
        <v>689</v>
      </c>
      <c r="D165" t="s">
        <v>100</v>
      </c>
      <c r="E165" t="s">
        <v>123</v>
      </c>
      <c r="F165" t="s">
        <v>362</v>
      </c>
      <c r="G165" t="s">
        <v>348</v>
      </c>
      <c r="H165" t="s">
        <v>363</v>
      </c>
      <c r="I165" t="s">
        <v>206</v>
      </c>
      <c r="J165"/>
      <c r="K165" s="77">
        <v>5.8</v>
      </c>
      <c r="L165" t="s">
        <v>102</v>
      </c>
      <c r="M165" s="78">
        <v>2.5499999999999998E-2</v>
      </c>
      <c r="N165" s="78">
        <v>5.57E-2</v>
      </c>
      <c r="O165" s="77">
        <v>308660.96000000002</v>
      </c>
      <c r="P165" s="77">
        <v>84.91</v>
      </c>
      <c r="Q165" s="77">
        <v>0</v>
      </c>
      <c r="R165" s="77">
        <v>262.08402113599999</v>
      </c>
      <c r="S165" s="78">
        <v>2.0000000000000001E-4</v>
      </c>
      <c r="T165" s="78">
        <f t="shared" si="2"/>
        <v>6.6898278906628609E-3</v>
      </c>
      <c r="U165" s="78">
        <f>R165/'סכום נכסי הקרן'!$C$42</f>
        <v>2.1764329132354624E-3</v>
      </c>
    </row>
    <row r="166" spans="2:21">
      <c r="B166" t="s">
        <v>690</v>
      </c>
      <c r="C166" t="s">
        <v>691</v>
      </c>
      <c r="D166" t="s">
        <v>100</v>
      </c>
      <c r="E166" t="s">
        <v>123</v>
      </c>
      <c r="F166" t="s">
        <v>692</v>
      </c>
      <c r="G166" t="s">
        <v>693</v>
      </c>
      <c r="H166" t="s">
        <v>363</v>
      </c>
      <c r="I166" t="s">
        <v>206</v>
      </c>
      <c r="J166"/>
      <c r="K166" s="77">
        <v>3.8</v>
      </c>
      <c r="L166" t="s">
        <v>102</v>
      </c>
      <c r="M166" s="78">
        <v>2.24E-2</v>
      </c>
      <c r="N166" s="78">
        <v>5.3699999999999998E-2</v>
      </c>
      <c r="O166" s="77">
        <v>0.01</v>
      </c>
      <c r="P166" s="77">
        <v>89.71</v>
      </c>
      <c r="Q166" s="77">
        <v>0</v>
      </c>
      <c r="R166" s="77">
        <v>8.9709999999999993E-6</v>
      </c>
      <c r="S166" s="78">
        <v>0</v>
      </c>
      <c r="T166" s="78">
        <f t="shared" si="2"/>
        <v>2.2898933611825946E-10</v>
      </c>
      <c r="U166" s="78">
        <f>R166/'סכום נכסי הקרן'!$C$42</f>
        <v>7.4498168869683146E-11</v>
      </c>
    </row>
    <row r="167" spans="2:21">
      <c r="B167" t="s">
        <v>694</v>
      </c>
      <c r="C167" t="s">
        <v>695</v>
      </c>
      <c r="D167" t="s">
        <v>100</v>
      </c>
      <c r="E167" t="s">
        <v>123</v>
      </c>
      <c r="F167" t="s">
        <v>696</v>
      </c>
      <c r="G167" t="s">
        <v>697</v>
      </c>
      <c r="H167" t="s">
        <v>363</v>
      </c>
      <c r="I167" t="s">
        <v>206</v>
      </c>
      <c r="J167"/>
      <c r="K167" s="77">
        <v>4.09</v>
      </c>
      <c r="L167" t="s">
        <v>102</v>
      </c>
      <c r="M167" s="78">
        <v>3.5200000000000002E-2</v>
      </c>
      <c r="N167" s="78">
        <v>5.1799999999999999E-2</v>
      </c>
      <c r="O167" s="77">
        <v>0.01</v>
      </c>
      <c r="P167" s="77">
        <v>94.11</v>
      </c>
      <c r="Q167" s="77">
        <v>0</v>
      </c>
      <c r="R167" s="77">
        <v>9.4110000000000002E-6</v>
      </c>
      <c r="S167" s="78">
        <v>0</v>
      </c>
      <c r="T167" s="78">
        <f t="shared" si="2"/>
        <v>2.402205598271029E-10</v>
      </c>
      <c r="U167" s="78">
        <f>R167/'סכום נכסי הקרן'!$C$42</f>
        <v>7.8152075268374548E-11</v>
      </c>
    </row>
    <row r="168" spans="2:21">
      <c r="B168" t="s">
        <v>698</v>
      </c>
      <c r="C168" t="s">
        <v>699</v>
      </c>
      <c r="D168" t="s">
        <v>100</v>
      </c>
      <c r="E168" t="s">
        <v>123</v>
      </c>
      <c r="F168" t="s">
        <v>414</v>
      </c>
      <c r="G168" t="s">
        <v>348</v>
      </c>
      <c r="H168" t="s">
        <v>371</v>
      </c>
      <c r="I168" t="s">
        <v>149</v>
      </c>
      <c r="J168"/>
      <c r="K168" s="77">
        <v>6.11</v>
      </c>
      <c r="L168" t="s">
        <v>102</v>
      </c>
      <c r="M168" s="78">
        <v>2.4400000000000002E-2</v>
      </c>
      <c r="N168" s="78">
        <v>5.6000000000000001E-2</v>
      </c>
      <c r="O168" s="77">
        <v>0.01</v>
      </c>
      <c r="P168" s="77">
        <v>84.62</v>
      </c>
      <c r="Q168" s="77">
        <v>0</v>
      </c>
      <c r="R168" s="77">
        <v>8.4619999999999996E-6</v>
      </c>
      <c r="S168" s="78">
        <v>0</v>
      </c>
      <c r="T168" s="78">
        <f t="shared" si="2"/>
        <v>2.1599685232780201E-10</v>
      </c>
      <c r="U168" s="78">
        <f>R168/'סכום נכסי הקרן'!$C$42</f>
        <v>7.0271263513015134E-11</v>
      </c>
    </row>
    <row r="169" spans="2:21">
      <c r="B169" t="s">
        <v>700</v>
      </c>
      <c r="C169" t="s">
        <v>701</v>
      </c>
      <c r="D169" t="s">
        <v>100</v>
      </c>
      <c r="E169" t="s">
        <v>123</v>
      </c>
      <c r="F169" t="s">
        <v>702</v>
      </c>
      <c r="G169" t="s">
        <v>433</v>
      </c>
      <c r="H169" t="s">
        <v>371</v>
      </c>
      <c r="I169" t="s">
        <v>149</v>
      </c>
      <c r="J169"/>
      <c r="K169" s="77">
        <v>5.39</v>
      </c>
      <c r="L169" t="s">
        <v>102</v>
      </c>
      <c r="M169" s="78">
        <v>1.95E-2</v>
      </c>
      <c r="N169" s="78">
        <v>5.3600000000000002E-2</v>
      </c>
      <c r="O169" s="77">
        <v>2636.3</v>
      </c>
      <c r="P169" s="77">
        <v>83.94</v>
      </c>
      <c r="Q169" s="77">
        <v>0</v>
      </c>
      <c r="R169" s="77">
        <v>2.2129102199999999</v>
      </c>
      <c r="S169" s="78">
        <v>0</v>
      </c>
      <c r="T169" s="78">
        <f t="shared" si="2"/>
        <v>5.648565847364971E-5</v>
      </c>
      <c r="U169" s="78">
        <f>R169/'סכום נכסי הקרן'!$C$42</f>
        <v>1.8376742755880914E-5</v>
      </c>
    </row>
    <row r="170" spans="2:21">
      <c r="B170" t="s">
        <v>703</v>
      </c>
      <c r="C170" t="s">
        <v>704</v>
      </c>
      <c r="D170" t="s">
        <v>100</v>
      </c>
      <c r="E170" t="s">
        <v>123</v>
      </c>
      <c r="F170" t="s">
        <v>705</v>
      </c>
      <c r="G170" t="s">
        <v>348</v>
      </c>
      <c r="H170" t="s">
        <v>363</v>
      </c>
      <c r="I170" t="s">
        <v>206</v>
      </c>
      <c r="J170"/>
      <c r="K170" s="77">
        <v>1.06</v>
      </c>
      <c r="L170" t="s">
        <v>102</v>
      </c>
      <c r="M170" s="78">
        <v>2.5499999999999998E-2</v>
      </c>
      <c r="N170" s="78">
        <v>5.2600000000000001E-2</v>
      </c>
      <c r="O170" s="77">
        <v>49470.91</v>
      </c>
      <c r="P170" s="77">
        <v>97.92</v>
      </c>
      <c r="Q170" s="77">
        <v>0</v>
      </c>
      <c r="R170" s="77">
        <v>48.441915072</v>
      </c>
      <c r="S170" s="78">
        <v>2.0000000000000001E-4</v>
      </c>
      <c r="T170" s="78">
        <f t="shared" si="2"/>
        <v>1.2365045114964206E-3</v>
      </c>
      <c r="U170" s="78">
        <f>R170/'סכום נכסי הקרן'!$C$42</f>
        <v>4.0227778056010536E-4</v>
      </c>
    </row>
    <row r="171" spans="2:21">
      <c r="B171" t="s">
        <v>706</v>
      </c>
      <c r="C171" t="s">
        <v>707</v>
      </c>
      <c r="D171" t="s">
        <v>100</v>
      </c>
      <c r="E171" t="s">
        <v>123</v>
      </c>
      <c r="F171" t="s">
        <v>462</v>
      </c>
      <c r="G171" t="s">
        <v>127</v>
      </c>
      <c r="H171" t="s">
        <v>363</v>
      </c>
      <c r="I171" t="s">
        <v>206</v>
      </c>
      <c r="J171"/>
      <c r="K171" s="77">
        <v>1.43</v>
      </c>
      <c r="L171" t="s">
        <v>102</v>
      </c>
      <c r="M171" s="78">
        <v>2.7E-2</v>
      </c>
      <c r="N171" s="78">
        <v>5.7200000000000001E-2</v>
      </c>
      <c r="O171" s="77">
        <v>1768.51</v>
      </c>
      <c r="P171" s="77">
        <v>96.02</v>
      </c>
      <c r="Q171" s="77">
        <v>0</v>
      </c>
      <c r="R171" s="77">
        <v>1.6981233019999999</v>
      </c>
      <c r="S171" s="78">
        <v>0</v>
      </c>
      <c r="T171" s="78">
        <f t="shared" si="2"/>
        <v>4.3345460659004194E-5</v>
      </c>
      <c r="U171" s="78">
        <f>R171/'סכום נכסי הקרן'!$C$42</f>
        <v>1.4101780906692671E-5</v>
      </c>
    </row>
    <row r="172" spans="2:21">
      <c r="B172" t="s">
        <v>708</v>
      </c>
      <c r="C172" t="s">
        <v>709</v>
      </c>
      <c r="D172" t="s">
        <v>100</v>
      </c>
      <c r="E172" t="s">
        <v>123</v>
      </c>
      <c r="F172" t="s">
        <v>462</v>
      </c>
      <c r="G172" t="s">
        <v>127</v>
      </c>
      <c r="H172" t="s">
        <v>363</v>
      </c>
      <c r="I172" t="s">
        <v>206</v>
      </c>
      <c r="J172"/>
      <c r="K172" s="77">
        <v>3.71</v>
      </c>
      <c r="L172" t="s">
        <v>102</v>
      </c>
      <c r="M172" s="78">
        <v>4.5600000000000002E-2</v>
      </c>
      <c r="N172" s="78">
        <v>5.6399999999999999E-2</v>
      </c>
      <c r="O172" s="77">
        <v>75659.69</v>
      </c>
      <c r="P172" s="77">
        <v>96.5</v>
      </c>
      <c r="Q172" s="77">
        <v>0</v>
      </c>
      <c r="R172" s="77">
        <v>73.011600849999994</v>
      </c>
      <c r="S172" s="78">
        <v>2.9999999999999997E-4</v>
      </c>
      <c r="T172" s="78">
        <f t="shared" si="2"/>
        <v>1.863658232925298E-3</v>
      </c>
      <c r="U172" s="78">
        <f>R172/'סכום נכסי הקרן'!$C$42</f>
        <v>6.0631262619208572E-4</v>
      </c>
    </row>
    <row r="173" spans="2:21">
      <c r="B173" t="s">
        <v>710</v>
      </c>
      <c r="C173" t="s">
        <v>711</v>
      </c>
      <c r="D173" t="s">
        <v>100</v>
      </c>
      <c r="E173" t="s">
        <v>123</v>
      </c>
      <c r="F173" t="s">
        <v>479</v>
      </c>
      <c r="G173" t="s">
        <v>132</v>
      </c>
      <c r="H173" t="s">
        <v>480</v>
      </c>
      <c r="I173" t="s">
        <v>149</v>
      </c>
      <c r="J173"/>
      <c r="K173" s="77">
        <v>8.61</v>
      </c>
      <c r="L173" t="s">
        <v>102</v>
      </c>
      <c r="M173" s="78">
        <v>2.7900000000000001E-2</v>
      </c>
      <c r="N173" s="78">
        <v>5.4899999999999997E-2</v>
      </c>
      <c r="O173" s="77">
        <v>73815</v>
      </c>
      <c r="P173" s="77">
        <v>80.599999999999994</v>
      </c>
      <c r="Q173" s="77">
        <v>0</v>
      </c>
      <c r="R173" s="77">
        <v>59.494889999999998</v>
      </c>
      <c r="S173" s="78">
        <v>2.0000000000000001E-4</v>
      </c>
      <c r="T173" s="78">
        <f t="shared" si="2"/>
        <v>1.5186373161887052E-3</v>
      </c>
      <c r="U173" s="78">
        <f>R173/'סכום נכסי הקרן'!$C$42</f>
        <v>4.9406536195554824E-4</v>
      </c>
    </row>
    <row r="174" spans="2:21">
      <c r="B174" t="s">
        <v>712</v>
      </c>
      <c r="C174" t="s">
        <v>713</v>
      </c>
      <c r="D174" t="s">
        <v>100</v>
      </c>
      <c r="E174" t="s">
        <v>123</v>
      </c>
      <c r="F174" t="s">
        <v>479</v>
      </c>
      <c r="G174" t="s">
        <v>132</v>
      </c>
      <c r="H174" t="s">
        <v>480</v>
      </c>
      <c r="I174" t="s">
        <v>149</v>
      </c>
      <c r="J174"/>
      <c r="K174" s="77">
        <v>1.1299999999999999</v>
      </c>
      <c r="L174" t="s">
        <v>102</v>
      </c>
      <c r="M174" s="78">
        <v>3.6499999999999998E-2</v>
      </c>
      <c r="N174" s="78">
        <v>5.3999999999999999E-2</v>
      </c>
      <c r="O174" s="77">
        <v>0.01</v>
      </c>
      <c r="P174" s="77">
        <v>99.41</v>
      </c>
      <c r="Q174" s="77">
        <v>0</v>
      </c>
      <c r="R174" s="77">
        <v>9.9410000000000002E-6</v>
      </c>
      <c r="S174" s="78">
        <v>0</v>
      </c>
      <c r="T174" s="78">
        <f t="shared" si="2"/>
        <v>2.5374907929457336E-10</v>
      </c>
      <c r="U174" s="78">
        <f>R174/'סכום נכסי הקרן'!$C$42</f>
        <v>8.2553371612252829E-11</v>
      </c>
    </row>
    <row r="175" spans="2:21">
      <c r="B175" t="s">
        <v>714</v>
      </c>
      <c r="C175" t="s">
        <v>715</v>
      </c>
      <c r="D175" t="s">
        <v>100</v>
      </c>
      <c r="E175" t="s">
        <v>123</v>
      </c>
      <c r="F175" t="s">
        <v>716</v>
      </c>
      <c r="G175" t="s">
        <v>128</v>
      </c>
      <c r="H175" t="s">
        <v>480</v>
      </c>
      <c r="I175" t="s">
        <v>149</v>
      </c>
      <c r="J175"/>
      <c r="K175" s="77">
        <v>1.51</v>
      </c>
      <c r="L175" t="s">
        <v>102</v>
      </c>
      <c r="M175" s="78">
        <v>6.0999999999999999E-2</v>
      </c>
      <c r="N175" s="78">
        <v>6.0100000000000001E-2</v>
      </c>
      <c r="O175" s="77">
        <v>158175</v>
      </c>
      <c r="P175" s="77">
        <v>102.98</v>
      </c>
      <c r="Q175" s="77">
        <v>0</v>
      </c>
      <c r="R175" s="77">
        <v>162.88861499999999</v>
      </c>
      <c r="S175" s="78">
        <v>4.0000000000000002E-4</v>
      </c>
      <c r="T175" s="78">
        <f t="shared" si="2"/>
        <v>4.1578147152015119E-3</v>
      </c>
      <c r="U175" s="78">
        <f>R175/'סכום נכסי הקרן'!$C$42</f>
        <v>1.3526812559601831E-3</v>
      </c>
    </row>
    <row r="176" spans="2:21">
      <c r="B176" t="s">
        <v>717</v>
      </c>
      <c r="C176" t="s">
        <v>718</v>
      </c>
      <c r="D176" t="s">
        <v>100</v>
      </c>
      <c r="E176" t="s">
        <v>123</v>
      </c>
      <c r="F176" t="s">
        <v>513</v>
      </c>
      <c r="G176" t="s">
        <v>433</v>
      </c>
      <c r="H176" t="s">
        <v>480</v>
      </c>
      <c r="I176" t="s">
        <v>149</v>
      </c>
      <c r="J176"/>
      <c r="K176" s="77">
        <v>7.21</v>
      </c>
      <c r="L176" t="s">
        <v>102</v>
      </c>
      <c r="M176" s="78">
        <v>3.0499999999999999E-2</v>
      </c>
      <c r="N176" s="78">
        <v>5.62E-2</v>
      </c>
      <c r="O176" s="77">
        <v>131396.32</v>
      </c>
      <c r="P176" s="77">
        <v>84.73</v>
      </c>
      <c r="Q176" s="77">
        <v>0</v>
      </c>
      <c r="R176" s="77">
        <v>111.332101936</v>
      </c>
      <c r="S176" s="78">
        <v>2.0000000000000001E-4</v>
      </c>
      <c r="T176" s="78">
        <f t="shared" si="2"/>
        <v>2.8418085064067585E-3</v>
      </c>
      <c r="U176" s="78">
        <f>R176/'סכום נכסי הקרן'!$C$42</f>
        <v>9.2453881737207739E-4</v>
      </c>
    </row>
    <row r="177" spans="2:21">
      <c r="B177" t="s">
        <v>719</v>
      </c>
      <c r="C177" t="s">
        <v>720</v>
      </c>
      <c r="D177" t="s">
        <v>100</v>
      </c>
      <c r="E177" t="s">
        <v>123</v>
      </c>
      <c r="F177" t="s">
        <v>513</v>
      </c>
      <c r="G177" t="s">
        <v>433</v>
      </c>
      <c r="H177" t="s">
        <v>480</v>
      </c>
      <c r="I177" t="s">
        <v>149</v>
      </c>
      <c r="J177"/>
      <c r="K177" s="77">
        <v>2.65</v>
      </c>
      <c r="L177" t="s">
        <v>102</v>
      </c>
      <c r="M177" s="78">
        <v>2.9100000000000001E-2</v>
      </c>
      <c r="N177" s="78">
        <v>5.1900000000000002E-2</v>
      </c>
      <c r="O177" s="77">
        <v>62636.26</v>
      </c>
      <c r="P177" s="77">
        <v>94.88</v>
      </c>
      <c r="Q177" s="77">
        <v>0</v>
      </c>
      <c r="R177" s="77">
        <v>59.429283488000003</v>
      </c>
      <c r="S177" s="78">
        <v>1E-4</v>
      </c>
      <c r="T177" s="78">
        <f t="shared" si="2"/>
        <v>1.5169626766136396E-3</v>
      </c>
      <c r="U177" s="78">
        <f>R177/'סכום נכסי הקרן'!$C$42</f>
        <v>4.9352054365101961E-4</v>
      </c>
    </row>
    <row r="178" spans="2:21">
      <c r="B178" t="s">
        <v>721</v>
      </c>
      <c r="C178" t="s">
        <v>722</v>
      </c>
      <c r="D178" t="s">
        <v>100</v>
      </c>
      <c r="E178" t="s">
        <v>123</v>
      </c>
      <c r="F178" t="s">
        <v>513</v>
      </c>
      <c r="G178" t="s">
        <v>433</v>
      </c>
      <c r="H178" t="s">
        <v>480</v>
      </c>
      <c r="I178" t="s">
        <v>149</v>
      </c>
      <c r="J178"/>
      <c r="K178" s="77">
        <v>6.45</v>
      </c>
      <c r="L178" t="s">
        <v>102</v>
      </c>
      <c r="M178" s="78">
        <v>3.0499999999999999E-2</v>
      </c>
      <c r="N178" s="78">
        <v>5.5899999999999998E-2</v>
      </c>
      <c r="O178" s="77">
        <v>176655.52</v>
      </c>
      <c r="P178" s="77">
        <v>86.53</v>
      </c>
      <c r="Q178" s="77">
        <v>0</v>
      </c>
      <c r="R178" s="77">
        <v>152.860021456</v>
      </c>
      <c r="S178" s="78">
        <v>2.0000000000000001E-4</v>
      </c>
      <c r="T178" s="78">
        <f t="shared" si="2"/>
        <v>3.9018297661612242E-3</v>
      </c>
      <c r="U178" s="78">
        <f>R178/'סכום נכסי הקרן'!$C$42</f>
        <v>1.2694004784140538E-3</v>
      </c>
    </row>
    <row r="179" spans="2:21">
      <c r="B179" t="s">
        <v>723</v>
      </c>
      <c r="C179" t="s">
        <v>724</v>
      </c>
      <c r="D179" t="s">
        <v>100</v>
      </c>
      <c r="E179" t="s">
        <v>123</v>
      </c>
      <c r="F179" t="s">
        <v>513</v>
      </c>
      <c r="G179" t="s">
        <v>433</v>
      </c>
      <c r="H179" t="s">
        <v>480</v>
      </c>
      <c r="I179" t="s">
        <v>149</v>
      </c>
      <c r="J179"/>
      <c r="K179" s="77">
        <v>8.07</v>
      </c>
      <c r="L179" t="s">
        <v>102</v>
      </c>
      <c r="M179" s="78">
        <v>2.63E-2</v>
      </c>
      <c r="N179" s="78">
        <v>5.62E-2</v>
      </c>
      <c r="O179" s="77">
        <v>189810</v>
      </c>
      <c r="P179" s="77">
        <v>79.77</v>
      </c>
      <c r="Q179" s="77">
        <v>0</v>
      </c>
      <c r="R179" s="77">
        <v>151.41143700000001</v>
      </c>
      <c r="S179" s="78">
        <v>2.9999999999999997E-4</v>
      </c>
      <c r="T179" s="78">
        <f t="shared" si="2"/>
        <v>3.8648539114192033E-3</v>
      </c>
      <c r="U179" s="78">
        <f>R179/'סכום נכסי הקרן'!$C$42</f>
        <v>1.2573709511121828E-3</v>
      </c>
    </row>
    <row r="180" spans="2:21">
      <c r="B180" t="s">
        <v>725</v>
      </c>
      <c r="C180" t="s">
        <v>726</v>
      </c>
      <c r="D180" t="s">
        <v>100</v>
      </c>
      <c r="E180" t="s">
        <v>123</v>
      </c>
      <c r="F180" t="s">
        <v>522</v>
      </c>
      <c r="G180" t="s">
        <v>433</v>
      </c>
      <c r="H180" t="s">
        <v>480</v>
      </c>
      <c r="I180" t="s">
        <v>149</v>
      </c>
      <c r="J180"/>
      <c r="K180" s="77">
        <v>5.98</v>
      </c>
      <c r="L180" t="s">
        <v>102</v>
      </c>
      <c r="M180" s="78">
        <v>2.64E-2</v>
      </c>
      <c r="N180" s="78">
        <v>5.4699999999999999E-2</v>
      </c>
      <c r="O180" s="77">
        <v>323779.21999999997</v>
      </c>
      <c r="P180" s="77">
        <v>85.2</v>
      </c>
      <c r="Q180" s="77">
        <v>4.2738899999999997</v>
      </c>
      <c r="R180" s="77">
        <v>280.13378544</v>
      </c>
      <c r="S180" s="78">
        <v>2.0000000000000001E-4</v>
      </c>
      <c r="T180" s="78">
        <f t="shared" si="2"/>
        <v>7.1505573015494981E-3</v>
      </c>
      <c r="U180" s="78">
        <f>R180/'סכום נכסי הקרן'!$C$42</f>
        <v>2.3263241616110473E-3</v>
      </c>
    </row>
    <row r="181" spans="2:21">
      <c r="B181" t="s">
        <v>727</v>
      </c>
      <c r="C181" t="s">
        <v>728</v>
      </c>
      <c r="D181" t="s">
        <v>100</v>
      </c>
      <c r="E181" t="s">
        <v>123</v>
      </c>
      <c r="F181" t="s">
        <v>729</v>
      </c>
      <c r="G181" t="s">
        <v>433</v>
      </c>
      <c r="H181" t="s">
        <v>468</v>
      </c>
      <c r="I181" t="s">
        <v>206</v>
      </c>
      <c r="J181"/>
      <c r="K181" s="77">
        <v>3.98</v>
      </c>
      <c r="L181" t="s">
        <v>102</v>
      </c>
      <c r="M181" s="78">
        <v>4.7E-2</v>
      </c>
      <c r="N181" s="78">
        <v>5.3400000000000003E-2</v>
      </c>
      <c r="O181" s="77">
        <v>97014</v>
      </c>
      <c r="P181" s="77">
        <v>100.52</v>
      </c>
      <c r="Q181" s="77">
        <v>0</v>
      </c>
      <c r="R181" s="77">
        <v>97.518472799999998</v>
      </c>
      <c r="S181" s="78">
        <v>2.0000000000000001E-4</v>
      </c>
      <c r="T181" s="78">
        <f t="shared" si="2"/>
        <v>2.4892085994580922E-3</v>
      </c>
      <c r="U181" s="78">
        <f>R181/'סכום נכסי הקרן'!$C$42</f>
        <v>8.098258448966673E-4</v>
      </c>
    </row>
    <row r="182" spans="2:21">
      <c r="B182" t="s">
        <v>730</v>
      </c>
      <c r="C182" t="s">
        <v>731</v>
      </c>
      <c r="D182" t="s">
        <v>100</v>
      </c>
      <c r="E182" t="s">
        <v>123</v>
      </c>
      <c r="F182" t="s">
        <v>522</v>
      </c>
      <c r="G182" t="s">
        <v>433</v>
      </c>
      <c r="H182" t="s">
        <v>480</v>
      </c>
      <c r="I182" t="s">
        <v>149</v>
      </c>
      <c r="J182"/>
      <c r="K182" s="77">
        <v>7.6</v>
      </c>
      <c r="L182" t="s">
        <v>102</v>
      </c>
      <c r="M182" s="78">
        <v>2.5000000000000001E-2</v>
      </c>
      <c r="N182" s="78">
        <v>5.74E-2</v>
      </c>
      <c r="O182" s="77">
        <v>180157.74</v>
      </c>
      <c r="P182" s="77">
        <v>79.12</v>
      </c>
      <c r="Q182" s="77">
        <v>2.25197</v>
      </c>
      <c r="R182" s="77">
        <v>144.792773888</v>
      </c>
      <c r="S182" s="78">
        <v>1E-4</v>
      </c>
      <c r="T182" s="78">
        <f t="shared" si="2"/>
        <v>3.6959091703638812E-3</v>
      </c>
      <c r="U182" s="78">
        <f>R182/'סכום נכסי הקרן'!$C$42</f>
        <v>1.2024073704400928E-3</v>
      </c>
    </row>
    <row r="183" spans="2:21">
      <c r="B183" t="s">
        <v>732</v>
      </c>
      <c r="C183" t="s">
        <v>733</v>
      </c>
      <c r="D183" t="s">
        <v>100</v>
      </c>
      <c r="E183" t="s">
        <v>123</v>
      </c>
      <c r="F183" t="s">
        <v>522</v>
      </c>
      <c r="G183" t="s">
        <v>433</v>
      </c>
      <c r="H183" t="s">
        <v>480</v>
      </c>
      <c r="I183" t="s">
        <v>149</v>
      </c>
      <c r="J183"/>
      <c r="K183" s="77">
        <v>0.83</v>
      </c>
      <c r="L183" t="s">
        <v>102</v>
      </c>
      <c r="M183" s="78">
        <v>3.9199999999999999E-2</v>
      </c>
      <c r="N183" s="78">
        <v>5.7299999999999997E-2</v>
      </c>
      <c r="O183" s="77">
        <v>0.01</v>
      </c>
      <c r="P183" s="77">
        <v>99.2</v>
      </c>
      <c r="Q183" s="77">
        <v>0</v>
      </c>
      <c r="R183" s="77">
        <v>9.9199999999999999E-6</v>
      </c>
      <c r="S183" s="78">
        <v>0</v>
      </c>
      <c r="T183" s="78">
        <f t="shared" si="2"/>
        <v>2.5321304361756036E-10</v>
      </c>
      <c r="U183" s="78">
        <f>R183/'סכום נכסי הקרן'!$C$42</f>
        <v>8.2378980625042561E-11</v>
      </c>
    </row>
    <row r="184" spans="2:21">
      <c r="B184" t="s">
        <v>734</v>
      </c>
      <c r="C184" t="s">
        <v>735</v>
      </c>
      <c r="D184" t="s">
        <v>100</v>
      </c>
      <c r="E184" t="s">
        <v>123</v>
      </c>
      <c r="F184" t="s">
        <v>736</v>
      </c>
      <c r="G184" t="s">
        <v>433</v>
      </c>
      <c r="H184" t="s">
        <v>480</v>
      </c>
      <c r="I184" t="s">
        <v>149</v>
      </c>
      <c r="J184"/>
      <c r="K184" s="77">
        <v>6.47</v>
      </c>
      <c r="L184" t="s">
        <v>102</v>
      </c>
      <c r="M184" s="78">
        <v>2.98E-2</v>
      </c>
      <c r="N184" s="78">
        <v>5.5399999999999998E-2</v>
      </c>
      <c r="O184" s="77">
        <v>103001.45</v>
      </c>
      <c r="P184" s="77">
        <v>86.29</v>
      </c>
      <c r="Q184" s="77">
        <v>0</v>
      </c>
      <c r="R184" s="77">
        <v>88.879951204999998</v>
      </c>
      <c r="S184" s="78">
        <v>2.9999999999999997E-4</v>
      </c>
      <c r="T184" s="78">
        <f t="shared" si="2"/>
        <v>2.2687059436691838E-3</v>
      </c>
      <c r="U184" s="78">
        <f>R184/'סכום נכסי הקרן'!$C$42</f>
        <v>7.3808868732574832E-4</v>
      </c>
    </row>
    <row r="185" spans="2:21">
      <c r="B185" t="s">
        <v>737</v>
      </c>
      <c r="C185" t="s">
        <v>738</v>
      </c>
      <c r="D185" t="s">
        <v>100</v>
      </c>
      <c r="E185" t="s">
        <v>123</v>
      </c>
      <c r="F185" t="s">
        <v>736</v>
      </c>
      <c r="G185" t="s">
        <v>433</v>
      </c>
      <c r="H185" t="s">
        <v>480</v>
      </c>
      <c r="I185" t="s">
        <v>149</v>
      </c>
      <c r="J185"/>
      <c r="K185" s="77">
        <v>5.2</v>
      </c>
      <c r="L185" t="s">
        <v>102</v>
      </c>
      <c r="M185" s="78">
        <v>3.4299999999999997E-2</v>
      </c>
      <c r="N185" s="78">
        <v>5.3100000000000001E-2</v>
      </c>
      <c r="O185" s="77">
        <v>129863.39</v>
      </c>
      <c r="P185" s="77">
        <v>91.92</v>
      </c>
      <c r="Q185" s="77">
        <v>0</v>
      </c>
      <c r="R185" s="77">
        <v>119.370428088</v>
      </c>
      <c r="S185" s="78">
        <v>4.0000000000000002E-4</v>
      </c>
      <c r="T185" s="78">
        <f t="shared" si="2"/>
        <v>3.0469908683562093E-3</v>
      </c>
      <c r="U185" s="78">
        <f>R185/'סכום נכסי הקרן'!$C$42</f>
        <v>9.9129175228471656E-4</v>
      </c>
    </row>
    <row r="186" spans="2:21">
      <c r="B186" t="s">
        <v>739</v>
      </c>
      <c r="C186" t="s">
        <v>740</v>
      </c>
      <c r="D186" t="s">
        <v>100</v>
      </c>
      <c r="E186" t="s">
        <v>123</v>
      </c>
      <c r="F186" t="s">
        <v>540</v>
      </c>
      <c r="G186" t="s">
        <v>433</v>
      </c>
      <c r="H186" t="s">
        <v>480</v>
      </c>
      <c r="I186" t="s">
        <v>149</v>
      </c>
      <c r="J186"/>
      <c r="K186" s="77">
        <v>1.79</v>
      </c>
      <c r="L186" t="s">
        <v>102</v>
      </c>
      <c r="M186" s="78">
        <v>3.61E-2</v>
      </c>
      <c r="N186" s="78">
        <v>5.21E-2</v>
      </c>
      <c r="O186" s="77">
        <v>266547.59000000003</v>
      </c>
      <c r="P186" s="77">
        <v>97.92</v>
      </c>
      <c r="Q186" s="77">
        <v>0</v>
      </c>
      <c r="R186" s="77">
        <v>261.00340012800001</v>
      </c>
      <c r="S186" s="78">
        <v>2.9999999999999997E-4</v>
      </c>
      <c r="T186" s="78">
        <f t="shared" si="2"/>
        <v>6.6622444900143983E-3</v>
      </c>
      <c r="U186" s="78">
        <f>R186/'סכום נכסי הקרן'!$C$42</f>
        <v>2.1674590768361638E-3</v>
      </c>
    </row>
    <row r="187" spans="2:21">
      <c r="B187" t="s">
        <v>741</v>
      </c>
      <c r="C187" t="s">
        <v>742</v>
      </c>
      <c r="D187" t="s">
        <v>100</v>
      </c>
      <c r="E187" t="s">
        <v>123</v>
      </c>
      <c r="F187" t="s">
        <v>540</v>
      </c>
      <c r="G187" t="s">
        <v>433</v>
      </c>
      <c r="H187" t="s">
        <v>480</v>
      </c>
      <c r="I187" t="s">
        <v>149</v>
      </c>
      <c r="J187"/>
      <c r="K187" s="77">
        <v>2.8</v>
      </c>
      <c r="L187" t="s">
        <v>102</v>
      </c>
      <c r="M187" s="78">
        <v>3.3000000000000002E-2</v>
      </c>
      <c r="N187" s="78">
        <v>4.8399999999999999E-2</v>
      </c>
      <c r="O187" s="77">
        <v>87725.69</v>
      </c>
      <c r="P187" s="77">
        <v>96.15</v>
      </c>
      <c r="Q187" s="77">
        <v>0</v>
      </c>
      <c r="R187" s="77">
        <v>84.348250934999996</v>
      </c>
      <c r="S187" s="78">
        <v>2.9999999999999997E-4</v>
      </c>
      <c r="T187" s="78">
        <f t="shared" si="2"/>
        <v>2.1530319902287381E-3</v>
      </c>
      <c r="U187" s="78">
        <f>R187/'סכום נכסי הקרן'!$C$42</f>
        <v>7.0045594047687422E-4</v>
      </c>
    </row>
    <row r="188" spans="2:21">
      <c r="B188" t="s">
        <v>743</v>
      </c>
      <c r="C188" t="s">
        <v>744</v>
      </c>
      <c r="D188" t="s">
        <v>100</v>
      </c>
      <c r="E188" t="s">
        <v>123</v>
      </c>
      <c r="F188" t="s">
        <v>540</v>
      </c>
      <c r="G188" t="s">
        <v>433</v>
      </c>
      <c r="H188" t="s">
        <v>480</v>
      </c>
      <c r="I188" t="s">
        <v>149</v>
      </c>
      <c r="J188"/>
      <c r="K188" s="77">
        <v>5.15</v>
      </c>
      <c r="L188" t="s">
        <v>102</v>
      </c>
      <c r="M188" s="78">
        <v>2.6200000000000001E-2</v>
      </c>
      <c r="N188" s="78">
        <v>5.2699999999999997E-2</v>
      </c>
      <c r="O188" s="77">
        <v>190064.87</v>
      </c>
      <c r="P188" s="77">
        <v>88.74</v>
      </c>
      <c r="Q188" s="77">
        <v>0</v>
      </c>
      <c r="R188" s="77">
        <v>168.66356563799999</v>
      </c>
      <c r="S188" s="78">
        <v>1E-4</v>
      </c>
      <c r="T188" s="78">
        <f t="shared" si="2"/>
        <v>4.3052232663899348E-3</v>
      </c>
      <c r="U188" s="78">
        <f>R188/'סכום נכסי הקרן'!$C$42</f>
        <v>1.4006383675245358E-3</v>
      </c>
    </row>
    <row r="189" spans="2:21">
      <c r="B189" t="s">
        <v>745</v>
      </c>
      <c r="C189" t="s">
        <v>746</v>
      </c>
      <c r="D189" t="s">
        <v>100</v>
      </c>
      <c r="E189" t="s">
        <v>123</v>
      </c>
      <c r="F189" t="s">
        <v>747</v>
      </c>
      <c r="G189" t="s">
        <v>748</v>
      </c>
      <c r="H189" t="s">
        <v>468</v>
      </c>
      <c r="I189" t="s">
        <v>206</v>
      </c>
      <c r="J189"/>
      <c r="K189" s="77">
        <v>0.43</v>
      </c>
      <c r="L189" t="s">
        <v>102</v>
      </c>
      <c r="M189" s="78">
        <v>2.4E-2</v>
      </c>
      <c r="N189" s="78">
        <v>6.0900000000000003E-2</v>
      </c>
      <c r="O189" s="77">
        <v>7506.61</v>
      </c>
      <c r="P189" s="77">
        <v>98.7</v>
      </c>
      <c r="Q189" s="77">
        <v>0</v>
      </c>
      <c r="R189" s="77">
        <v>7.4090240700000001</v>
      </c>
      <c r="S189" s="78">
        <v>1E-4</v>
      </c>
      <c r="T189" s="78">
        <f t="shared" si="2"/>
        <v>1.891191063508533E-4</v>
      </c>
      <c r="U189" s="78">
        <f>R189/'סכום נכסי הקרן'!$C$42</f>
        <v>6.1527001039617335E-5</v>
      </c>
    </row>
    <row r="190" spans="2:21">
      <c r="B190" t="s">
        <v>749</v>
      </c>
      <c r="C190" t="s">
        <v>750</v>
      </c>
      <c r="D190" t="s">
        <v>100</v>
      </c>
      <c r="E190" t="s">
        <v>123</v>
      </c>
      <c r="F190" t="s">
        <v>747</v>
      </c>
      <c r="G190" t="s">
        <v>748</v>
      </c>
      <c r="H190" t="s">
        <v>468</v>
      </c>
      <c r="I190" t="s">
        <v>206</v>
      </c>
      <c r="J190"/>
      <c r="K190" s="77">
        <v>2.54</v>
      </c>
      <c r="L190" t="s">
        <v>102</v>
      </c>
      <c r="M190" s="78">
        <v>2.3E-2</v>
      </c>
      <c r="N190" s="78">
        <v>5.7299999999999997E-2</v>
      </c>
      <c r="O190" s="77">
        <v>66466.73</v>
      </c>
      <c r="P190" s="77">
        <v>91.98</v>
      </c>
      <c r="Q190" s="77">
        <v>0</v>
      </c>
      <c r="R190" s="77">
        <v>61.136098253999997</v>
      </c>
      <c r="S190" s="78">
        <v>1E-4</v>
      </c>
      <c r="T190" s="78">
        <f t="shared" si="2"/>
        <v>1.5605299913102376E-3</v>
      </c>
      <c r="U190" s="78">
        <f>R190/'סכום נכסי הקרן'!$C$42</f>
        <v>5.0769450136662947E-4</v>
      </c>
    </row>
    <row r="191" spans="2:21">
      <c r="B191" t="s">
        <v>751</v>
      </c>
      <c r="C191" t="s">
        <v>752</v>
      </c>
      <c r="D191" t="s">
        <v>100</v>
      </c>
      <c r="E191" t="s">
        <v>123</v>
      </c>
      <c r="F191" t="s">
        <v>747</v>
      </c>
      <c r="G191" t="s">
        <v>748</v>
      </c>
      <c r="H191" t="s">
        <v>468</v>
      </c>
      <c r="I191" t="s">
        <v>206</v>
      </c>
      <c r="J191"/>
      <c r="K191" s="77">
        <v>1.62</v>
      </c>
      <c r="L191" t="s">
        <v>102</v>
      </c>
      <c r="M191" s="78">
        <v>2.75E-2</v>
      </c>
      <c r="N191" s="78">
        <v>5.8299999999999998E-2</v>
      </c>
      <c r="O191" s="77">
        <v>48963.89</v>
      </c>
      <c r="P191" s="77">
        <v>95.52</v>
      </c>
      <c r="Q191" s="77">
        <v>0</v>
      </c>
      <c r="R191" s="77">
        <v>46.770307727999999</v>
      </c>
      <c r="S191" s="78">
        <v>2.0000000000000001E-4</v>
      </c>
      <c r="T191" s="78">
        <f t="shared" si="2"/>
        <v>1.1938358841468532E-3</v>
      </c>
      <c r="U191" s="78">
        <f>R191/'סכום נכסי הקרן'!$C$42</f>
        <v>3.8839619699114822E-4</v>
      </c>
    </row>
    <row r="192" spans="2:21">
      <c r="B192" t="s">
        <v>753</v>
      </c>
      <c r="C192" t="s">
        <v>754</v>
      </c>
      <c r="D192" t="s">
        <v>100</v>
      </c>
      <c r="E192" t="s">
        <v>123</v>
      </c>
      <c r="F192" t="s">
        <v>747</v>
      </c>
      <c r="G192" t="s">
        <v>748</v>
      </c>
      <c r="H192" t="s">
        <v>468</v>
      </c>
      <c r="I192" t="s">
        <v>206</v>
      </c>
      <c r="J192"/>
      <c r="K192" s="77">
        <v>2.48</v>
      </c>
      <c r="L192" t="s">
        <v>102</v>
      </c>
      <c r="M192" s="78">
        <v>2.1499999999999998E-2</v>
      </c>
      <c r="N192" s="78">
        <v>5.8099999999999999E-2</v>
      </c>
      <c r="O192" s="77">
        <v>52033.09</v>
      </c>
      <c r="P192" s="77">
        <v>91.65</v>
      </c>
      <c r="Q192" s="77">
        <v>2.8913899999999999</v>
      </c>
      <c r="R192" s="77">
        <v>50.579716984999997</v>
      </c>
      <c r="S192" s="78">
        <v>1E-4</v>
      </c>
      <c r="T192" s="78">
        <f t="shared" si="2"/>
        <v>1.2910729922466395E-3</v>
      </c>
      <c r="U192" s="78">
        <f>R192/'סכום נכסי הקרן'!$C$42</f>
        <v>4.200307989442995E-4</v>
      </c>
    </row>
    <row r="193" spans="2:21">
      <c r="B193" t="s">
        <v>755</v>
      </c>
      <c r="C193" t="s">
        <v>756</v>
      </c>
      <c r="D193" t="s">
        <v>100</v>
      </c>
      <c r="E193" t="s">
        <v>123</v>
      </c>
      <c r="F193" t="s">
        <v>757</v>
      </c>
      <c r="G193" t="s">
        <v>112</v>
      </c>
      <c r="H193" t="s">
        <v>544</v>
      </c>
      <c r="I193" t="s">
        <v>206</v>
      </c>
      <c r="J193"/>
      <c r="K193" s="77">
        <v>3.37</v>
      </c>
      <c r="L193" t="s">
        <v>102</v>
      </c>
      <c r="M193" s="78">
        <v>0.04</v>
      </c>
      <c r="N193" s="78">
        <v>5.4600000000000003E-2</v>
      </c>
      <c r="O193" s="77">
        <v>0.01</v>
      </c>
      <c r="P193" s="77">
        <v>96.22</v>
      </c>
      <c r="Q193" s="77">
        <v>0</v>
      </c>
      <c r="R193" s="77">
        <v>9.6220000000000004E-6</v>
      </c>
      <c r="S193" s="78">
        <v>0</v>
      </c>
      <c r="T193" s="78">
        <f t="shared" si="2"/>
        <v>2.4560644210566187E-10</v>
      </c>
      <c r="U193" s="78">
        <f>R193/'סכום נכסי הקרן'!$C$42</f>
        <v>7.9904289473201572E-11</v>
      </c>
    </row>
    <row r="194" spans="2:21">
      <c r="B194" t="s">
        <v>758</v>
      </c>
      <c r="C194" t="s">
        <v>759</v>
      </c>
      <c r="D194" t="s">
        <v>100</v>
      </c>
      <c r="E194" t="s">
        <v>123</v>
      </c>
      <c r="F194" t="s">
        <v>549</v>
      </c>
      <c r="G194" t="s">
        <v>550</v>
      </c>
      <c r="H194" t="s">
        <v>551</v>
      </c>
      <c r="I194" t="s">
        <v>149</v>
      </c>
      <c r="J194"/>
      <c r="K194" s="77">
        <v>1.06</v>
      </c>
      <c r="L194" t="s">
        <v>102</v>
      </c>
      <c r="M194" s="78">
        <v>3.0499999999999999E-2</v>
      </c>
      <c r="N194" s="78">
        <v>5.8700000000000002E-2</v>
      </c>
      <c r="O194" s="77">
        <v>3862.6</v>
      </c>
      <c r="P194" s="77">
        <v>97.91</v>
      </c>
      <c r="Q194" s="77">
        <v>0</v>
      </c>
      <c r="R194" s="77">
        <v>3.7818716600000002</v>
      </c>
      <c r="S194" s="78">
        <v>1E-4</v>
      </c>
      <c r="T194" s="78">
        <f t="shared" si="2"/>
        <v>9.6534196935443099E-5</v>
      </c>
      <c r="U194" s="78">
        <f>R194/'סכום נכסי הקרן'!$C$42</f>
        <v>3.1405920585235641E-5</v>
      </c>
    </row>
    <row r="195" spans="2:21">
      <c r="B195" t="s">
        <v>760</v>
      </c>
      <c r="C195" t="s">
        <v>761</v>
      </c>
      <c r="D195" t="s">
        <v>100</v>
      </c>
      <c r="E195" t="s">
        <v>123</v>
      </c>
      <c r="F195" t="s">
        <v>549</v>
      </c>
      <c r="G195" t="s">
        <v>550</v>
      </c>
      <c r="H195" t="s">
        <v>551</v>
      </c>
      <c r="I195" t="s">
        <v>149</v>
      </c>
      <c r="J195"/>
      <c r="K195" s="77">
        <v>2.68</v>
      </c>
      <c r="L195" t="s">
        <v>102</v>
      </c>
      <c r="M195" s="78">
        <v>2.58E-2</v>
      </c>
      <c r="N195" s="78">
        <v>5.8599999999999999E-2</v>
      </c>
      <c r="O195" s="77">
        <v>56140.47</v>
      </c>
      <c r="P195" s="77">
        <v>92.5</v>
      </c>
      <c r="Q195" s="77">
        <v>0</v>
      </c>
      <c r="R195" s="77">
        <v>51.929934750000001</v>
      </c>
      <c r="S195" s="78">
        <v>2.0000000000000001E-4</v>
      </c>
      <c r="T195" s="78">
        <f t="shared" si="2"/>
        <v>1.3255379871883887E-3</v>
      </c>
      <c r="U195" s="78">
        <f>R195/'סכום נכסי הקרן'!$C$42</f>
        <v>4.312434565151184E-4</v>
      </c>
    </row>
    <row r="196" spans="2:21">
      <c r="B196" t="s">
        <v>762</v>
      </c>
      <c r="C196" t="s">
        <v>763</v>
      </c>
      <c r="D196" t="s">
        <v>100</v>
      </c>
      <c r="E196" t="s">
        <v>123</v>
      </c>
      <c r="F196" t="s">
        <v>564</v>
      </c>
      <c r="G196" t="s">
        <v>132</v>
      </c>
      <c r="H196" t="s">
        <v>544</v>
      </c>
      <c r="I196" t="s">
        <v>206</v>
      </c>
      <c r="J196"/>
      <c r="K196" s="77">
        <v>1.78</v>
      </c>
      <c r="L196" t="s">
        <v>102</v>
      </c>
      <c r="M196" s="78">
        <v>3.5499999999999997E-2</v>
      </c>
      <c r="N196" s="78">
        <v>0.06</v>
      </c>
      <c r="O196" s="77">
        <v>52614</v>
      </c>
      <c r="P196" s="77">
        <v>96.81</v>
      </c>
      <c r="Q196" s="77">
        <v>0</v>
      </c>
      <c r="R196" s="77">
        <v>50.935613400000001</v>
      </c>
      <c r="S196" s="78">
        <v>1E-4</v>
      </c>
      <c r="T196" s="78">
        <f t="shared" si="2"/>
        <v>1.3001574291876404E-3</v>
      </c>
      <c r="U196" s="78">
        <f>R196/'סכום נכסי הקרן'!$C$42</f>
        <v>4.2298628118984461E-4</v>
      </c>
    </row>
    <row r="197" spans="2:21">
      <c r="B197" t="s">
        <v>764</v>
      </c>
      <c r="C197" t="s">
        <v>765</v>
      </c>
      <c r="D197" t="s">
        <v>100</v>
      </c>
      <c r="E197" t="s">
        <v>123</v>
      </c>
      <c r="F197" t="s">
        <v>564</v>
      </c>
      <c r="G197" t="s">
        <v>132</v>
      </c>
      <c r="H197" t="s">
        <v>544</v>
      </c>
      <c r="I197" t="s">
        <v>206</v>
      </c>
      <c r="J197"/>
      <c r="K197" s="77">
        <v>2.2799999999999998</v>
      </c>
      <c r="L197" t="s">
        <v>102</v>
      </c>
      <c r="M197" s="78">
        <v>2.5000000000000001E-2</v>
      </c>
      <c r="N197" s="78">
        <v>5.96E-2</v>
      </c>
      <c r="O197" s="77">
        <v>226736.74</v>
      </c>
      <c r="P197" s="77">
        <v>94.31</v>
      </c>
      <c r="Q197" s="77">
        <v>0</v>
      </c>
      <c r="R197" s="77">
        <v>213.83541949400001</v>
      </c>
      <c r="S197" s="78">
        <v>2.0000000000000001E-4</v>
      </c>
      <c r="T197" s="78">
        <f t="shared" si="2"/>
        <v>5.4582578027533813E-3</v>
      </c>
      <c r="U197" s="78">
        <f>R197/'סכום נכסי הקרן'!$C$42</f>
        <v>1.7757604717181527E-3</v>
      </c>
    </row>
    <row r="198" spans="2:21">
      <c r="B198" t="s">
        <v>766</v>
      </c>
      <c r="C198" t="s">
        <v>767</v>
      </c>
      <c r="D198" t="s">
        <v>100</v>
      </c>
      <c r="E198" t="s">
        <v>123</v>
      </c>
      <c r="F198" t="s">
        <v>564</v>
      </c>
      <c r="G198" t="s">
        <v>132</v>
      </c>
      <c r="H198" t="s">
        <v>544</v>
      </c>
      <c r="I198" t="s">
        <v>206</v>
      </c>
      <c r="J198"/>
      <c r="K198" s="77">
        <v>4.07</v>
      </c>
      <c r="L198" t="s">
        <v>102</v>
      </c>
      <c r="M198" s="78">
        <v>4.7300000000000002E-2</v>
      </c>
      <c r="N198" s="78">
        <v>0.06</v>
      </c>
      <c r="O198" s="77">
        <v>105985.69</v>
      </c>
      <c r="P198" s="77">
        <v>96.34</v>
      </c>
      <c r="Q198" s="77">
        <v>0</v>
      </c>
      <c r="R198" s="77">
        <v>102.10661374599999</v>
      </c>
      <c r="S198" s="78">
        <v>2.9999999999999997E-4</v>
      </c>
      <c r="T198" s="78">
        <f t="shared" si="2"/>
        <v>2.6063232298495246E-3</v>
      </c>
      <c r="U198" s="78">
        <f>R198/'סכום נכסי הקרן'!$C$42</f>
        <v>8.4792729389822959E-4</v>
      </c>
    </row>
    <row r="199" spans="2:21">
      <c r="B199" t="s">
        <v>768</v>
      </c>
      <c r="C199" t="s">
        <v>769</v>
      </c>
      <c r="D199" t="s">
        <v>100</v>
      </c>
      <c r="E199" t="s">
        <v>123</v>
      </c>
      <c r="F199" t="s">
        <v>567</v>
      </c>
      <c r="G199" t="s">
        <v>328</v>
      </c>
      <c r="H199" t="s">
        <v>544</v>
      </c>
      <c r="I199" t="s">
        <v>206</v>
      </c>
      <c r="J199"/>
      <c r="K199" s="77">
        <v>4.6900000000000004</v>
      </c>
      <c r="L199" t="s">
        <v>102</v>
      </c>
      <c r="M199" s="78">
        <v>2.4299999999999999E-2</v>
      </c>
      <c r="N199" s="78">
        <v>5.5100000000000003E-2</v>
      </c>
      <c r="O199" s="77">
        <v>173834.23</v>
      </c>
      <c r="P199" s="77">
        <v>87.67</v>
      </c>
      <c r="Q199" s="77">
        <v>0</v>
      </c>
      <c r="R199" s="77">
        <v>152.40046944100001</v>
      </c>
      <c r="S199" s="78">
        <v>1E-4</v>
      </c>
      <c r="T199" s="78">
        <f t="shared" si="2"/>
        <v>3.8900994673286907E-3</v>
      </c>
      <c r="U199" s="78">
        <f>R199/'סכום נכסי הקרן'!$C$42</f>
        <v>1.2655842055773721E-3</v>
      </c>
    </row>
    <row r="200" spans="2:21">
      <c r="B200" t="s">
        <v>770</v>
      </c>
      <c r="C200" t="s">
        <v>771</v>
      </c>
      <c r="D200" t="s">
        <v>100</v>
      </c>
      <c r="E200" t="s">
        <v>123</v>
      </c>
      <c r="F200" t="s">
        <v>772</v>
      </c>
      <c r="G200" t="s">
        <v>132</v>
      </c>
      <c r="H200" t="s">
        <v>544</v>
      </c>
      <c r="I200" t="s">
        <v>206</v>
      </c>
      <c r="J200"/>
      <c r="K200" s="77">
        <v>2.71</v>
      </c>
      <c r="L200" t="s">
        <v>102</v>
      </c>
      <c r="M200" s="78">
        <v>0.04</v>
      </c>
      <c r="N200" s="78">
        <v>5.3999999999999999E-2</v>
      </c>
      <c r="O200" s="77">
        <v>0.01</v>
      </c>
      <c r="P200" s="77">
        <v>97.49</v>
      </c>
      <c r="Q200" s="77">
        <v>0</v>
      </c>
      <c r="R200" s="77">
        <v>9.7489999999999993E-6</v>
      </c>
      <c r="S200" s="78">
        <v>0</v>
      </c>
      <c r="T200" s="78">
        <f t="shared" si="2"/>
        <v>2.4884818167616895E-10</v>
      </c>
      <c r="U200" s="78">
        <f>R200/'סכום נכסי הקרן'!$C$42</f>
        <v>8.0958939729187484E-11</v>
      </c>
    </row>
    <row r="201" spans="2:21">
      <c r="B201" t="s">
        <v>773</v>
      </c>
      <c r="C201" t="s">
        <v>774</v>
      </c>
      <c r="D201" t="s">
        <v>100</v>
      </c>
      <c r="E201" t="s">
        <v>123</v>
      </c>
      <c r="F201" t="s">
        <v>572</v>
      </c>
      <c r="G201" t="s">
        <v>127</v>
      </c>
      <c r="H201" t="s">
        <v>544</v>
      </c>
      <c r="I201" t="s">
        <v>206</v>
      </c>
      <c r="J201"/>
      <c r="K201" s="77">
        <v>1.58</v>
      </c>
      <c r="L201" t="s">
        <v>102</v>
      </c>
      <c r="M201" s="78">
        <v>3.2500000000000001E-2</v>
      </c>
      <c r="N201" s="78">
        <v>6.6799999999999998E-2</v>
      </c>
      <c r="O201" s="77">
        <v>1060.76</v>
      </c>
      <c r="P201" s="77">
        <v>95.65</v>
      </c>
      <c r="Q201" s="77">
        <v>0</v>
      </c>
      <c r="R201" s="77">
        <v>1.01461694</v>
      </c>
      <c r="S201" s="78">
        <v>0</v>
      </c>
      <c r="T201" s="78">
        <f t="shared" si="2"/>
        <v>2.5898613254368512E-5</v>
      </c>
      <c r="U201" s="78">
        <f>R201/'סכום נכסי הקרן'!$C$42</f>
        <v>8.4257166574697554E-6</v>
      </c>
    </row>
    <row r="202" spans="2:21">
      <c r="B202" t="s">
        <v>775</v>
      </c>
      <c r="C202" t="s">
        <v>776</v>
      </c>
      <c r="D202" t="s">
        <v>100</v>
      </c>
      <c r="E202" t="s">
        <v>123</v>
      </c>
      <c r="F202" t="s">
        <v>572</v>
      </c>
      <c r="G202" t="s">
        <v>127</v>
      </c>
      <c r="H202" t="s">
        <v>544</v>
      </c>
      <c r="I202" t="s">
        <v>206</v>
      </c>
      <c r="J202"/>
      <c r="K202" s="77">
        <v>2.27</v>
      </c>
      <c r="L202" t="s">
        <v>102</v>
      </c>
      <c r="M202" s="78">
        <v>5.7000000000000002E-2</v>
      </c>
      <c r="N202" s="78">
        <v>6.8500000000000005E-2</v>
      </c>
      <c r="O202" s="77">
        <v>292512.21000000002</v>
      </c>
      <c r="P202" s="77">
        <v>97.89</v>
      </c>
      <c r="Q202" s="77">
        <v>0</v>
      </c>
      <c r="R202" s="77">
        <v>286.340202369</v>
      </c>
      <c r="S202" s="78">
        <v>6.9999999999999999E-4</v>
      </c>
      <c r="T202" s="78">
        <f t="shared" si="2"/>
        <v>7.3089792491857521E-3</v>
      </c>
      <c r="U202" s="78">
        <f>R202/'סכום נכסי הקרן'!$C$42</f>
        <v>2.377864312815183E-3</v>
      </c>
    </row>
    <row r="203" spans="2:21">
      <c r="B203" t="s">
        <v>777</v>
      </c>
      <c r="C203" t="s">
        <v>778</v>
      </c>
      <c r="D203" t="s">
        <v>100</v>
      </c>
      <c r="E203" t="s">
        <v>123</v>
      </c>
      <c r="F203" t="s">
        <v>577</v>
      </c>
      <c r="G203" t="s">
        <v>127</v>
      </c>
      <c r="H203" t="s">
        <v>544</v>
      </c>
      <c r="I203" t="s">
        <v>206</v>
      </c>
      <c r="J203"/>
      <c r="K203" s="77">
        <v>1.66</v>
      </c>
      <c r="L203" t="s">
        <v>102</v>
      </c>
      <c r="M203" s="78">
        <v>2.8000000000000001E-2</v>
      </c>
      <c r="N203" s="78">
        <v>6.25E-2</v>
      </c>
      <c r="O203" s="77">
        <v>61808.959999999999</v>
      </c>
      <c r="P203" s="77">
        <v>95.33</v>
      </c>
      <c r="Q203" s="77">
        <v>0</v>
      </c>
      <c r="R203" s="77">
        <v>58.922481568000002</v>
      </c>
      <c r="S203" s="78">
        <v>2.0000000000000001E-4</v>
      </c>
      <c r="T203" s="78">
        <f t="shared" ref="T203:T266" si="4">R203/$R$11</f>
        <v>1.5040262999327502E-3</v>
      </c>
      <c r="U203" s="78">
        <f>R203/'סכום נכסי הקרן'!$C$42</f>
        <v>4.8931189188202622E-4</v>
      </c>
    </row>
    <row r="204" spans="2:21">
      <c r="B204" t="s">
        <v>779</v>
      </c>
      <c r="C204" t="s">
        <v>780</v>
      </c>
      <c r="D204" t="s">
        <v>100</v>
      </c>
      <c r="E204" t="s">
        <v>123</v>
      </c>
      <c r="F204" t="s">
        <v>577</v>
      </c>
      <c r="G204" t="s">
        <v>127</v>
      </c>
      <c r="H204" t="s">
        <v>544</v>
      </c>
      <c r="I204" t="s">
        <v>206</v>
      </c>
      <c r="J204"/>
      <c r="K204" s="77">
        <v>3.44</v>
      </c>
      <c r="L204" t="s">
        <v>102</v>
      </c>
      <c r="M204" s="78">
        <v>5.6500000000000002E-2</v>
      </c>
      <c r="N204" s="78">
        <v>6.5600000000000006E-2</v>
      </c>
      <c r="O204" s="77">
        <v>148583.41</v>
      </c>
      <c r="P204" s="77">
        <v>97.13</v>
      </c>
      <c r="Q204" s="77">
        <v>9.1577900000000003</v>
      </c>
      <c r="R204" s="77">
        <v>153.47685613300001</v>
      </c>
      <c r="S204" s="78">
        <v>2.9999999999999997E-4</v>
      </c>
      <c r="T204" s="78">
        <f t="shared" si="4"/>
        <v>3.917574784908404E-3</v>
      </c>
      <c r="U204" s="78">
        <f>R204/'סכום נכסי הקרן'!$C$42</f>
        <v>1.2745228788077472E-3</v>
      </c>
    </row>
    <row r="205" spans="2:21">
      <c r="B205" t="s">
        <v>781</v>
      </c>
      <c r="C205" t="s">
        <v>782</v>
      </c>
      <c r="D205" t="s">
        <v>100</v>
      </c>
      <c r="E205" t="s">
        <v>123</v>
      </c>
      <c r="F205" t="s">
        <v>584</v>
      </c>
      <c r="G205" t="s">
        <v>112</v>
      </c>
      <c r="H205" t="s">
        <v>544</v>
      </c>
      <c r="I205" t="s">
        <v>206</v>
      </c>
      <c r="J205"/>
      <c r="K205" s="77">
        <v>4.55</v>
      </c>
      <c r="L205" t="s">
        <v>102</v>
      </c>
      <c r="M205" s="78">
        <v>5.5E-2</v>
      </c>
      <c r="N205" s="78">
        <v>6.8400000000000002E-2</v>
      </c>
      <c r="O205" s="77">
        <v>105450</v>
      </c>
      <c r="P205" s="77">
        <v>96.34</v>
      </c>
      <c r="Q205" s="77">
        <v>0</v>
      </c>
      <c r="R205" s="77">
        <v>101.59053</v>
      </c>
      <c r="S205" s="78">
        <v>4.0000000000000002E-4</v>
      </c>
      <c r="T205" s="78">
        <f t="shared" si="4"/>
        <v>2.5931499298408344E-3</v>
      </c>
      <c r="U205" s="78">
        <f>R205/'סכום נכסי הקרן'!$C$42</f>
        <v>8.4364156275784326E-4</v>
      </c>
    </row>
    <row r="206" spans="2:21">
      <c r="B206" t="s">
        <v>783</v>
      </c>
      <c r="C206" t="s">
        <v>784</v>
      </c>
      <c r="D206" t="s">
        <v>100</v>
      </c>
      <c r="E206" t="s">
        <v>123</v>
      </c>
      <c r="F206" t="s">
        <v>785</v>
      </c>
      <c r="G206" t="s">
        <v>328</v>
      </c>
      <c r="H206" t="s">
        <v>544</v>
      </c>
      <c r="I206" t="s">
        <v>206</v>
      </c>
      <c r="J206"/>
      <c r="K206" s="77">
        <v>3.09</v>
      </c>
      <c r="L206" t="s">
        <v>102</v>
      </c>
      <c r="M206" s="78">
        <v>2.7E-2</v>
      </c>
      <c r="N206" s="78">
        <v>5.7299999999999997E-2</v>
      </c>
      <c r="O206" s="77">
        <v>0.04</v>
      </c>
      <c r="P206" s="77">
        <v>91.23</v>
      </c>
      <c r="Q206" s="77">
        <v>0</v>
      </c>
      <c r="R206" s="77">
        <v>3.6492000000000002E-5</v>
      </c>
      <c r="S206" s="78">
        <v>0</v>
      </c>
      <c r="T206" s="78">
        <f t="shared" si="4"/>
        <v>9.3147685359798524E-10</v>
      </c>
      <c r="U206" s="78">
        <f>R206/'סכום נכסי הקרן'!$C$42</f>
        <v>3.0304170977510617E-10</v>
      </c>
    </row>
    <row r="207" spans="2:21">
      <c r="B207" t="s">
        <v>786</v>
      </c>
      <c r="C207" t="s">
        <v>787</v>
      </c>
      <c r="D207" t="s">
        <v>100</v>
      </c>
      <c r="E207" t="s">
        <v>123</v>
      </c>
      <c r="F207" t="s">
        <v>788</v>
      </c>
      <c r="G207" t="s">
        <v>127</v>
      </c>
      <c r="H207" t="s">
        <v>544</v>
      </c>
      <c r="I207" t="s">
        <v>206</v>
      </c>
      <c r="J207"/>
      <c r="K207" s="77">
        <v>0.74</v>
      </c>
      <c r="L207" t="s">
        <v>102</v>
      </c>
      <c r="M207" s="78">
        <v>2.9499999999999998E-2</v>
      </c>
      <c r="N207" s="78">
        <v>5.7599999999999998E-2</v>
      </c>
      <c r="O207" s="77">
        <v>21798.05</v>
      </c>
      <c r="P207" s="77">
        <v>98.74</v>
      </c>
      <c r="Q207" s="77">
        <v>0</v>
      </c>
      <c r="R207" s="77">
        <v>21.523394570000001</v>
      </c>
      <c r="S207" s="78">
        <v>4.0000000000000002E-4</v>
      </c>
      <c r="T207" s="78">
        <f t="shared" si="4"/>
        <v>5.4939558952130769E-4</v>
      </c>
      <c r="U207" s="78">
        <f>R207/'סכום נכסי הקרן'!$C$42</f>
        <v>1.7873742986564278E-4</v>
      </c>
    </row>
    <row r="208" spans="2:21">
      <c r="B208" t="s">
        <v>789</v>
      </c>
      <c r="C208" t="s">
        <v>790</v>
      </c>
      <c r="D208" t="s">
        <v>100</v>
      </c>
      <c r="E208" t="s">
        <v>123</v>
      </c>
      <c r="F208" t="s">
        <v>791</v>
      </c>
      <c r="G208" t="s">
        <v>792</v>
      </c>
      <c r="H208" t="s">
        <v>544</v>
      </c>
      <c r="I208" t="s">
        <v>206</v>
      </c>
      <c r="J208"/>
      <c r="K208" s="77">
        <v>5.86</v>
      </c>
      <c r="L208" t="s">
        <v>102</v>
      </c>
      <c r="M208" s="78">
        <v>2.3400000000000001E-2</v>
      </c>
      <c r="N208" s="78">
        <v>5.7200000000000001E-2</v>
      </c>
      <c r="O208" s="77">
        <v>138056.29</v>
      </c>
      <c r="P208" s="77">
        <v>82.62</v>
      </c>
      <c r="Q208" s="77">
        <v>0</v>
      </c>
      <c r="R208" s="77">
        <v>114.062106798</v>
      </c>
      <c r="S208" s="78">
        <v>2.0000000000000001E-4</v>
      </c>
      <c r="T208" s="78">
        <f t="shared" si="4"/>
        <v>2.911493268523468E-3</v>
      </c>
      <c r="U208" s="78">
        <f>R208/'סכום נכסי הקרן'!$C$42</f>
        <v>9.4720968608507836E-4</v>
      </c>
    </row>
    <row r="209" spans="2:21">
      <c r="B209" t="s">
        <v>793</v>
      </c>
      <c r="C209" t="s">
        <v>794</v>
      </c>
      <c r="D209" t="s">
        <v>100</v>
      </c>
      <c r="E209" t="s">
        <v>123</v>
      </c>
      <c r="F209" t="s">
        <v>791</v>
      </c>
      <c r="G209" t="s">
        <v>792</v>
      </c>
      <c r="H209" t="s">
        <v>544</v>
      </c>
      <c r="I209" t="s">
        <v>206</v>
      </c>
      <c r="J209"/>
      <c r="K209" s="77">
        <v>3.46</v>
      </c>
      <c r="L209" t="s">
        <v>102</v>
      </c>
      <c r="M209" s="78">
        <v>2.6200000000000001E-2</v>
      </c>
      <c r="N209" s="78">
        <v>5.4699999999999999E-2</v>
      </c>
      <c r="O209" s="77">
        <v>0.01</v>
      </c>
      <c r="P209" s="77">
        <v>91.29</v>
      </c>
      <c r="Q209" s="77">
        <v>0</v>
      </c>
      <c r="R209" s="77">
        <v>9.1290000000000002E-6</v>
      </c>
      <c r="S209" s="78">
        <v>0</v>
      </c>
      <c r="T209" s="78">
        <f t="shared" si="4"/>
        <v>2.3302236645007142E-10</v>
      </c>
      <c r="U209" s="78">
        <f>R209/'סכום נכסי הקרן'!$C$42</f>
        <v>7.5810253440122336E-11</v>
      </c>
    </row>
    <row r="210" spans="2:21">
      <c r="B210" t="s">
        <v>795</v>
      </c>
      <c r="C210" t="s">
        <v>796</v>
      </c>
      <c r="D210" t="s">
        <v>100</v>
      </c>
      <c r="E210" t="s">
        <v>123</v>
      </c>
      <c r="F210" t="s">
        <v>797</v>
      </c>
      <c r="G210" t="s">
        <v>550</v>
      </c>
      <c r="H210" t="s">
        <v>613</v>
      </c>
      <c r="I210" t="s">
        <v>149</v>
      </c>
      <c r="J210"/>
      <c r="K210" s="77">
        <v>1.85</v>
      </c>
      <c r="L210" t="s">
        <v>102</v>
      </c>
      <c r="M210" s="78">
        <v>2.9499999999999998E-2</v>
      </c>
      <c r="N210" s="78">
        <v>6.3100000000000003E-2</v>
      </c>
      <c r="O210" s="77">
        <v>136142.53</v>
      </c>
      <c r="P210" s="77">
        <v>94.95</v>
      </c>
      <c r="Q210" s="77">
        <v>0</v>
      </c>
      <c r="R210" s="77">
        <v>129.267332235</v>
      </c>
      <c r="S210" s="78">
        <v>2.9999999999999997E-4</v>
      </c>
      <c r="T210" s="78">
        <f t="shared" si="4"/>
        <v>3.2996143785833389E-3</v>
      </c>
      <c r="U210" s="78">
        <f>R210/'סכום נכסי הקרן'!$C$42</f>
        <v>1.0734789372618956E-3</v>
      </c>
    </row>
    <row r="211" spans="2:21">
      <c r="B211" t="s">
        <v>798</v>
      </c>
      <c r="C211" t="s">
        <v>799</v>
      </c>
      <c r="D211" t="s">
        <v>100</v>
      </c>
      <c r="E211" t="s">
        <v>123</v>
      </c>
      <c r="F211" t="s">
        <v>797</v>
      </c>
      <c r="G211" t="s">
        <v>550</v>
      </c>
      <c r="H211" t="s">
        <v>613</v>
      </c>
      <c r="I211" t="s">
        <v>149</v>
      </c>
      <c r="J211"/>
      <c r="K211" s="77">
        <v>3.18</v>
      </c>
      <c r="L211" t="s">
        <v>102</v>
      </c>
      <c r="M211" s="78">
        <v>2.5499999999999998E-2</v>
      </c>
      <c r="N211" s="78">
        <v>6.1899999999999997E-2</v>
      </c>
      <c r="O211" s="77">
        <v>12330.49</v>
      </c>
      <c r="P211" s="77">
        <v>89.91</v>
      </c>
      <c r="Q211" s="77">
        <v>0</v>
      </c>
      <c r="R211" s="77">
        <v>11.086343558999999</v>
      </c>
      <c r="S211" s="78">
        <v>0</v>
      </c>
      <c r="T211" s="78">
        <f t="shared" si="4"/>
        <v>2.8298455596414583E-4</v>
      </c>
      <c r="U211" s="78">
        <f>R211/'סכום נכסי הקרן'!$C$42</f>
        <v>9.20646856098212E-5</v>
      </c>
    </row>
    <row r="212" spans="2:21">
      <c r="B212" t="s">
        <v>800</v>
      </c>
      <c r="C212" t="s">
        <v>801</v>
      </c>
      <c r="D212" t="s">
        <v>100</v>
      </c>
      <c r="E212" t="s">
        <v>123</v>
      </c>
      <c r="F212" t="s">
        <v>802</v>
      </c>
      <c r="G212" t="s">
        <v>668</v>
      </c>
      <c r="H212" t="s">
        <v>613</v>
      </c>
      <c r="I212" t="s">
        <v>149</v>
      </c>
      <c r="J212"/>
      <c r="K212" s="77">
        <v>4.84</v>
      </c>
      <c r="L212" t="s">
        <v>102</v>
      </c>
      <c r="M212" s="78">
        <v>7.4999999999999997E-3</v>
      </c>
      <c r="N212" s="78">
        <v>5.16E-2</v>
      </c>
      <c r="O212" s="77">
        <v>156340.17000000001</v>
      </c>
      <c r="P212" s="77">
        <v>81.3</v>
      </c>
      <c r="Q212" s="77">
        <v>0</v>
      </c>
      <c r="R212" s="77">
        <v>127.10455820999999</v>
      </c>
      <c r="S212" s="78">
        <v>2.9999999999999997E-4</v>
      </c>
      <c r="T212" s="78">
        <f t="shared" si="4"/>
        <v>3.2444084719777692E-3</v>
      </c>
      <c r="U212" s="78">
        <f>R212/'סכום נכסי הקרן'!$C$42</f>
        <v>1.055518542150825E-3</v>
      </c>
    </row>
    <row r="213" spans="2:21">
      <c r="B213" t="s">
        <v>803</v>
      </c>
      <c r="C213" t="s">
        <v>804</v>
      </c>
      <c r="D213" t="s">
        <v>100</v>
      </c>
      <c r="E213" t="s">
        <v>123</v>
      </c>
      <c r="F213" t="s">
        <v>805</v>
      </c>
      <c r="G213" t="s">
        <v>668</v>
      </c>
      <c r="H213" t="s">
        <v>613</v>
      </c>
      <c r="I213" t="s">
        <v>149</v>
      </c>
      <c r="J213"/>
      <c r="K213" s="77">
        <v>3.3</v>
      </c>
      <c r="L213" t="s">
        <v>102</v>
      </c>
      <c r="M213" s="78">
        <v>2.0500000000000001E-2</v>
      </c>
      <c r="N213" s="78">
        <v>5.6800000000000003E-2</v>
      </c>
      <c r="O213" s="77">
        <v>2072.58</v>
      </c>
      <c r="P213" s="77">
        <v>89.02</v>
      </c>
      <c r="Q213" s="77">
        <v>0</v>
      </c>
      <c r="R213" s="77">
        <v>1.845010716</v>
      </c>
      <c r="S213" s="78">
        <v>0</v>
      </c>
      <c r="T213" s="78">
        <f t="shared" si="4"/>
        <v>4.7094836583203055E-5</v>
      </c>
      <c r="U213" s="78">
        <f>R213/'סכום נכסי הקרן'!$C$42</f>
        <v>1.5321582865560475E-5</v>
      </c>
    </row>
    <row r="214" spans="2:21">
      <c r="B214" t="s">
        <v>806</v>
      </c>
      <c r="C214" t="s">
        <v>807</v>
      </c>
      <c r="D214" t="s">
        <v>100</v>
      </c>
      <c r="E214" t="s">
        <v>123</v>
      </c>
      <c r="F214" t="s">
        <v>805</v>
      </c>
      <c r="G214" t="s">
        <v>668</v>
      </c>
      <c r="H214" t="s">
        <v>613</v>
      </c>
      <c r="I214" t="s">
        <v>149</v>
      </c>
      <c r="J214"/>
      <c r="K214" s="77">
        <v>3.82</v>
      </c>
      <c r="L214" t="s">
        <v>102</v>
      </c>
      <c r="M214" s="78">
        <v>2.5000000000000001E-3</v>
      </c>
      <c r="N214" s="78">
        <v>5.8400000000000001E-2</v>
      </c>
      <c r="O214" s="77">
        <v>92196.47</v>
      </c>
      <c r="P214" s="77">
        <v>81.3</v>
      </c>
      <c r="Q214" s="77">
        <v>0</v>
      </c>
      <c r="R214" s="77">
        <v>74.955730110000005</v>
      </c>
      <c r="S214" s="78">
        <v>2.0000000000000001E-4</v>
      </c>
      <c r="T214" s="78">
        <f t="shared" si="4"/>
        <v>1.9132831207388623E-3</v>
      </c>
      <c r="U214" s="78">
        <f>R214/'סכום נכסי הקרן'!$C$42</f>
        <v>6.2245732242617038E-4</v>
      </c>
    </row>
    <row r="215" spans="2:21">
      <c r="B215" t="s">
        <v>808</v>
      </c>
      <c r="C215" t="s">
        <v>809</v>
      </c>
      <c r="D215" t="s">
        <v>100</v>
      </c>
      <c r="E215" t="s">
        <v>123</v>
      </c>
      <c r="F215" t="s">
        <v>810</v>
      </c>
      <c r="G215" t="s">
        <v>550</v>
      </c>
      <c r="H215" t="s">
        <v>613</v>
      </c>
      <c r="I215" t="s">
        <v>149</v>
      </c>
      <c r="J215"/>
      <c r="K215" s="77">
        <v>2.62</v>
      </c>
      <c r="L215" t="s">
        <v>102</v>
      </c>
      <c r="M215" s="78">
        <v>2.4E-2</v>
      </c>
      <c r="N215" s="78">
        <v>6.0400000000000002E-2</v>
      </c>
      <c r="O215" s="77">
        <v>0.06</v>
      </c>
      <c r="P215" s="77">
        <v>91.2</v>
      </c>
      <c r="Q215" s="77">
        <v>0</v>
      </c>
      <c r="R215" s="77">
        <v>5.4719999999999998E-5</v>
      </c>
      <c r="S215" s="78">
        <v>0</v>
      </c>
      <c r="T215" s="78">
        <f t="shared" si="4"/>
        <v>1.3967558212452524E-9</v>
      </c>
      <c r="U215" s="78">
        <f>R215/'סכום נכסי הקרן'!$C$42</f>
        <v>4.5441308667362184E-10</v>
      </c>
    </row>
    <row r="216" spans="2:21">
      <c r="B216" t="s">
        <v>811</v>
      </c>
      <c r="C216" t="s">
        <v>812</v>
      </c>
      <c r="D216" t="s">
        <v>100</v>
      </c>
      <c r="E216" t="s">
        <v>123</v>
      </c>
      <c r="F216" t="s">
        <v>813</v>
      </c>
      <c r="G216" t="s">
        <v>433</v>
      </c>
      <c r="H216" t="s">
        <v>613</v>
      </c>
      <c r="I216" t="s">
        <v>149</v>
      </c>
      <c r="J216"/>
      <c r="K216" s="77">
        <v>2.08</v>
      </c>
      <c r="L216" t="s">
        <v>102</v>
      </c>
      <c r="M216" s="78">
        <v>3.27E-2</v>
      </c>
      <c r="N216" s="78">
        <v>5.7099999999999998E-2</v>
      </c>
      <c r="O216" s="77">
        <v>55395.71</v>
      </c>
      <c r="P216" s="77">
        <v>96.6</v>
      </c>
      <c r="Q216" s="77">
        <v>0</v>
      </c>
      <c r="R216" s="77">
        <v>53.512255860000003</v>
      </c>
      <c r="S216" s="78">
        <v>2.0000000000000001E-4</v>
      </c>
      <c r="T216" s="78">
        <f t="shared" si="4"/>
        <v>1.3659275380193783E-3</v>
      </c>
      <c r="U216" s="78">
        <f>R216/'סכום נכסי הקרן'!$C$42</f>
        <v>4.4438357748923998E-4</v>
      </c>
    </row>
    <row r="217" spans="2:21">
      <c r="B217" t="s">
        <v>814</v>
      </c>
      <c r="C217" t="s">
        <v>815</v>
      </c>
      <c r="D217" t="s">
        <v>100</v>
      </c>
      <c r="E217" t="s">
        <v>123</v>
      </c>
      <c r="F217" t="s">
        <v>624</v>
      </c>
      <c r="G217" t="s">
        <v>550</v>
      </c>
      <c r="H217" t="s">
        <v>625</v>
      </c>
      <c r="I217" t="s">
        <v>206</v>
      </c>
      <c r="J217"/>
      <c r="K217" s="77">
        <v>2.56</v>
      </c>
      <c r="L217" t="s">
        <v>102</v>
      </c>
      <c r="M217" s="78">
        <v>4.2999999999999997E-2</v>
      </c>
      <c r="N217" s="78">
        <v>6.0999999999999999E-2</v>
      </c>
      <c r="O217" s="77">
        <v>97082.02</v>
      </c>
      <c r="P217" s="77">
        <v>96.61</v>
      </c>
      <c r="Q217" s="77">
        <v>0</v>
      </c>
      <c r="R217" s="77">
        <v>93.790939522000002</v>
      </c>
      <c r="S217" s="78">
        <v>1E-4</v>
      </c>
      <c r="T217" s="78">
        <f t="shared" si="4"/>
        <v>2.3940614173504188E-3</v>
      </c>
      <c r="U217" s="78">
        <f>R217/'סכום נכסי הקרן'!$C$42</f>
        <v>7.7887116831525972E-4</v>
      </c>
    </row>
    <row r="218" spans="2:21">
      <c r="B218" t="s">
        <v>816</v>
      </c>
      <c r="C218" t="s">
        <v>817</v>
      </c>
      <c r="D218" t="s">
        <v>100</v>
      </c>
      <c r="E218" t="s">
        <v>123</v>
      </c>
      <c r="F218" t="s">
        <v>818</v>
      </c>
      <c r="G218" t="s">
        <v>612</v>
      </c>
      <c r="H218" t="s">
        <v>613</v>
      </c>
      <c r="I218" t="s">
        <v>149</v>
      </c>
      <c r="J218"/>
      <c r="K218" s="77">
        <v>1.1100000000000001</v>
      </c>
      <c r="L218" t="s">
        <v>102</v>
      </c>
      <c r="M218" s="78">
        <v>3.5000000000000003E-2</v>
      </c>
      <c r="N218" s="78">
        <v>6.0699999999999997E-2</v>
      </c>
      <c r="O218" s="77">
        <v>49210</v>
      </c>
      <c r="P218" s="77">
        <v>97.76</v>
      </c>
      <c r="Q218" s="77">
        <v>0</v>
      </c>
      <c r="R218" s="77">
        <v>48.107695999999997</v>
      </c>
      <c r="S218" s="78">
        <v>2.0000000000000001E-4</v>
      </c>
      <c r="T218" s="78">
        <f t="shared" si="4"/>
        <v>1.2279733997568884E-3</v>
      </c>
      <c r="U218" s="78">
        <f>R218/'סכום נכסי הקרן'!$C$42</f>
        <v>3.9950231418341104E-4</v>
      </c>
    </row>
    <row r="219" spans="2:21">
      <c r="B219" t="s">
        <v>819</v>
      </c>
      <c r="C219" t="s">
        <v>820</v>
      </c>
      <c r="D219" t="s">
        <v>100</v>
      </c>
      <c r="E219" t="s">
        <v>123</v>
      </c>
      <c r="F219" t="s">
        <v>818</v>
      </c>
      <c r="G219" t="s">
        <v>612</v>
      </c>
      <c r="H219" t="s">
        <v>613</v>
      </c>
      <c r="I219" t="s">
        <v>149</v>
      </c>
      <c r="J219"/>
      <c r="K219" s="77">
        <v>2.16</v>
      </c>
      <c r="L219" t="s">
        <v>102</v>
      </c>
      <c r="M219" s="78">
        <v>4.99E-2</v>
      </c>
      <c r="N219" s="78">
        <v>5.8299999999999998E-2</v>
      </c>
      <c r="O219" s="77">
        <v>32667.63</v>
      </c>
      <c r="P219" s="77">
        <v>98.22</v>
      </c>
      <c r="Q219" s="77">
        <v>4.0553100000000004</v>
      </c>
      <c r="R219" s="77">
        <v>36.141456185999999</v>
      </c>
      <c r="S219" s="78">
        <v>2.0000000000000001E-4</v>
      </c>
      <c r="T219" s="78">
        <f t="shared" si="4"/>
        <v>9.2252904451892788E-4</v>
      </c>
      <c r="U219" s="78">
        <f>R219/'סכום נכסי הקרן'!$C$42</f>
        <v>3.0013067730920548E-4</v>
      </c>
    </row>
    <row r="220" spans="2:21">
      <c r="B220" t="s">
        <v>821</v>
      </c>
      <c r="C220" t="s">
        <v>822</v>
      </c>
      <c r="D220" t="s">
        <v>100</v>
      </c>
      <c r="E220" t="s">
        <v>123</v>
      </c>
      <c r="F220" t="s">
        <v>818</v>
      </c>
      <c r="G220" t="s">
        <v>612</v>
      </c>
      <c r="H220" t="s">
        <v>613</v>
      </c>
      <c r="I220" t="s">
        <v>149</v>
      </c>
      <c r="J220"/>
      <c r="K220" s="77">
        <v>2.62</v>
      </c>
      <c r="L220" t="s">
        <v>102</v>
      </c>
      <c r="M220" s="78">
        <v>2.6499999999999999E-2</v>
      </c>
      <c r="N220" s="78">
        <v>6.3700000000000007E-2</v>
      </c>
      <c r="O220" s="77">
        <v>40354.5</v>
      </c>
      <c r="P220" s="77">
        <v>91.15</v>
      </c>
      <c r="Q220" s="77">
        <v>0</v>
      </c>
      <c r="R220" s="77">
        <v>36.783126750000001</v>
      </c>
      <c r="S220" s="78">
        <v>1E-4</v>
      </c>
      <c r="T220" s="78">
        <f t="shared" si="4"/>
        <v>9.3890801190907281E-4</v>
      </c>
      <c r="U220" s="78">
        <f>R220/'סכום נכסי הקרן'!$C$42</f>
        <v>3.0545932317204989E-4</v>
      </c>
    </row>
    <row r="221" spans="2:21">
      <c r="B221" t="s">
        <v>823</v>
      </c>
      <c r="C221" t="s">
        <v>824</v>
      </c>
      <c r="D221" t="s">
        <v>100</v>
      </c>
      <c r="E221" t="s">
        <v>123</v>
      </c>
      <c r="F221" t="s">
        <v>825</v>
      </c>
      <c r="G221" t="s">
        <v>550</v>
      </c>
      <c r="H221" t="s">
        <v>625</v>
      </c>
      <c r="I221" t="s">
        <v>206</v>
      </c>
      <c r="J221"/>
      <c r="K221" s="77">
        <v>3.68</v>
      </c>
      <c r="L221" t="s">
        <v>102</v>
      </c>
      <c r="M221" s="78">
        <v>5.3400000000000003E-2</v>
      </c>
      <c r="N221" s="78">
        <v>6.2799999999999995E-2</v>
      </c>
      <c r="O221" s="77">
        <v>152445.48000000001</v>
      </c>
      <c r="P221" s="77">
        <v>98.56</v>
      </c>
      <c r="Q221" s="77">
        <v>0</v>
      </c>
      <c r="R221" s="77">
        <v>150.25026508799999</v>
      </c>
      <c r="S221" s="78">
        <v>4.0000000000000002E-4</v>
      </c>
      <c r="T221" s="78">
        <f t="shared" si="4"/>
        <v>3.8352144079917085E-3</v>
      </c>
      <c r="U221" s="78">
        <f>R221/'סכום נכסי הקרן'!$C$42</f>
        <v>1.2477281932048246E-3</v>
      </c>
    </row>
    <row r="222" spans="2:21">
      <c r="B222" t="s">
        <v>826</v>
      </c>
      <c r="C222" t="s">
        <v>827</v>
      </c>
      <c r="D222" t="s">
        <v>100</v>
      </c>
      <c r="E222" t="s">
        <v>123</v>
      </c>
      <c r="F222" t="s">
        <v>639</v>
      </c>
      <c r="G222" t="s">
        <v>328</v>
      </c>
      <c r="H222" t="s">
        <v>640</v>
      </c>
      <c r="I222" t="s">
        <v>206</v>
      </c>
      <c r="J222"/>
      <c r="K222" s="77">
        <v>3.76</v>
      </c>
      <c r="L222" t="s">
        <v>102</v>
      </c>
      <c r="M222" s="78">
        <v>2.5000000000000001E-2</v>
      </c>
      <c r="N222" s="78">
        <v>6.3500000000000001E-2</v>
      </c>
      <c r="O222" s="77">
        <v>22147.759999999998</v>
      </c>
      <c r="P222" s="77">
        <v>86.77</v>
      </c>
      <c r="Q222" s="77">
        <v>0</v>
      </c>
      <c r="R222" s="77">
        <v>19.217611351999999</v>
      </c>
      <c r="S222" s="78">
        <v>0</v>
      </c>
      <c r="T222" s="78">
        <f t="shared" si="4"/>
        <v>4.9053930055436483E-4</v>
      </c>
      <c r="U222" s="78">
        <f>R222/'סכום נכסי הקרן'!$C$42</f>
        <v>1.5958943883326673E-4</v>
      </c>
    </row>
    <row r="223" spans="2:21">
      <c r="B223" t="s">
        <v>828</v>
      </c>
      <c r="C223" t="s">
        <v>829</v>
      </c>
      <c r="D223" t="s">
        <v>100</v>
      </c>
      <c r="E223" t="s">
        <v>123</v>
      </c>
      <c r="F223" t="s">
        <v>643</v>
      </c>
      <c r="G223" t="s">
        <v>644</v>
      </c>
      <c r="H223" t="s">
        <v>645</v>
      </c>
      <c r="I223" t="s">
        <v>149</v>
      </c>
      <c r="J223"/>
      <c r="K223" s="77">
        <v>1.66</v>
      </c>
      <c r="L223" t="s">
        <v>102</v>
      </c>
      <c r="M223" s="78">
        <v>3.7499999999999999E-2</v>
      </c>
      <c r="N223" s="78">
        <v>6.3200000000000006E-2</v>
      </c>
      <c r="O223" s="77">
        <v>27473.79</v>
      </c>
      <c r="P223" s="77">
        <v>97.06</v>
      </c>
      <c r="Q223" s="77">
        <v>0</v>
      </c>
      <c r="R223" s="77">
        <v>26.666060573999999</v>
      </c>
      <c r="S223" s="78">
        <v>1E-4</v>
      </c>
      <c r="T223" s="78">
        <f t="shared" si="4"/>
        <v>6.8066475395491617E-4</v>
      </c>
      <c r="U223" s="78">
        <f>R223/'סכום נכסי הקרן'!$C$42</f>
        <v>2.2144383945279811E-4</v>
      </c>
    </row>
    <row r="224" spans="2:21">
      <c r="B224" t="s">
        <v>830</v>
      </c>
      <c r="C224" t="s">
        <v>831</v>
      </c>
      <c r="D224" t="s">
        <v>100</v>
      </c>
      <c r="E224" t="s">
        <v>123</v>
      </c>
      <c r="F224" t="s">
        <v>643</v>
      </c>
      <c r="G224" t="s">
        <v>644</v>
      </c>
      <c r="H224" t="s">
        <v>645</v>
      </c>
      <c r="I224" t="s">
        <v>149</v>
      </c>
      <c r="J224"/>
      <c r="K224" s="77">
        <v>3.74</v>
      </c>
      <c r="L224" t="s">
        <v>102</v>
      </c>
      <c r="M224" s="78">
        <v>2.6599999999999999E-2</v>
      </c>
      <c r="N224" s="78">
        <v>6.8099999999999994E-2</v>
      </c>
      <c r="O224" s="77">
        <v>331481.15999999997</v>
      </c>
      <c r="P224" s="77">
        <v>86.05</v>
      </c>
      <c r="Q224" s="77">
        <v>0</v>
      </c>
      <c r="R224" s="77">
        <v>285.23953818000001</v>
      </c>
      <c r="S224" s="78">
        <v>4.0000000000000002E-4</v>
      </c>
      <c r="T224" s="78">
        <f t="shared" si="4"/>
        <v>7.2808842361517263E-3</v>
      </c>
      <c r="U224" s="78">
        <f>R224/'סכום נכסי הקרן'!$C$42</f>
        <v>2.3687240311720068E-3</v>
      </c>
    </row>
    <row r="225" spans="2:21">
      <c r="B225" t="s">
        <v>832</v>
      </c>
      <c r="C225" t="s">
        <v>833</v>
      </c>
      <c r="D225" t="s">
        <v>100</v>
      </c>
      <c r="E225" t="s">
        <v>123</v>
      </c>
      <c r="F225" t="s">
        <v>834</v>
      </c>
      <c r="G225" t="s">
        <v>550</v>
      </c>
      <c r="H225" t="s">
        <v>645</v>
      </c>
      <c r="I225" t="s">
        <v>149</v>
      </c>
      <c r="J225"/>
      <c r="K225" s="77">
        <v>3.12</v>
      </c>
      <c r="L225" t="s">
        <v>102</v>
      </c>
      <c r="M225" s="78">
        <v>4.53E-2</v>
      </c>
      <c r="N225" s="78">
        <v>6.7400000000000002E-2</v>
      </c>
      <c r="O225" s="77">
        <v>294753.21000000002</v>
      </c>
      <c r="P225" s="77">
        <v>95.03</v>
      </c>
      <c r="Q225" s="77">
        <v>0</v>
      </c>
      <c r="R225" s="77">
        <v>280.10397546299998</v>
      </c>
      <c r="S225" s="78">
        <v>4.0000000000000002E-4</v>
      </c>
      <c r="T225" s="78">
        <f t="shared" si="4"/>
        <v>7.14979638673031E-3</v>
      </c>
      <c r="U225" s="78">
        <f>R225/'סכום נכסי הקרן'!$C$42</f>
        <v>2.3260766096435356E-3</v>
      </c>
    </row>
    <row r="226" spans="2:21">
      <c r="B226" t="s">
        <v>835</v>
      </c>
      <c r="C226" t="s">
        <v>836</v>
      </c>
      <c r="D226" t="s">
        <v>100</v>
      </c>
      <c r="E226" t="s">
        <v>123</v>
      </c>
      <c r="F226" t="s">
        <v>630</v>
      </c>
      <c r="G226" t="s">
        <v>612</v>
      </c>
      <c r="H226" t="s">
        <v>645</v>
      </c>
      <c r="I226" t="s">
        <v>149</v>
      </c>
      <c r="J226"/>
      <c r="K226" s="77">
        <v>4.66</v>
      </c>
      <c r="L226" t="s">
        <v>102</v>
      </c>
      <c r="M226" s="78">
        <v>5.5E-2</v>
      </c>
      <c r="N226" s="78">
        <v>7.1900000000000006E-2</v>
      </c>
      <c r="O226" s="77">
        <v>105450</v>
      </c>
      <c r="P226" s="77">
        <v>93.5</v>
      </c>
      <c r="Q226" s="77">
        <v>0</v>
      </c>
      <c r="R226" s="77">
        <v>98.595749999999995</v>
      </c>
      <c r="S226" s="78">
        <v>2.0000000000000001E-4</v>
      </c>
      <c r="T226" s="78">
        <f t="shared" si="4"/>
        <v>2.5167066477072659E-3</v>
      </c>
      <c r="U226" s="78">
        <f>R226/'סכום נכסי הקרן'!$C$42</f>
        <v>8.1877191320176815E-4</v>
      </c>
    </row>
    <row r="227" spans="2:21">
      <c r="B227" t="s">
        <v>837</v>
      </c>
      <c r="C227" t="s">
        <v>838</v>
      </c>
      <c r="D227" t="s">
        <v>100</v>
      </c>
      <c r="E227" t="s">
        <v>123</v>
      </c>
      <c r="F227" t="s">
        <v>839</v>
      </c>
      <c r="G227" t="s">
        <v>550</v>
      </c>
      <c r="H227" t="s">
        <v>645</v>
      </c>
      <c r="I227" t="s">
        <v>149</v>
      </c>
      <c r="J227"/>
      <c r="K227" s="77">
        <v>3.17</v>
      </c>
      <c r="L227" t="s">
        <v>102</v>
      </c>
      <c r="M227" s="78">
        <v>2.5000000000000001E-2</v>
      </c>
      <c r="N227" s="78">
        <v>6.6299999999999998E-2</v>
      </c>
      <c r="O227" s="77">
        <v>105450</v>
      </c>
      <c r="P227" s="77">
        <v>88.69</v>
      </c>
      <c r="Q227" s="77">
        <v>0</v>
      </c>
      <c r="R227" s="77">
        <v>93.523605000000003</v>
      </c>
      <c r="S227" s="78">
        <v>5.0000000000000001E-4</v>
      </c>
      <c r="T227" s="78">
        <f t="shared" si="4"/>
        <v>2.3872375677556944E-3</v>
      </c>
      <c r="U227" s="78">
        <f>R227/'סכום נכסי הקרן'!$C$42</f>
        <v>7.7665113349588042E-4</v>
      </c>
    </row>
    <row r="228" spans="2:21">
      <c r="B228" t="s">
        <v>840</v>
      </c>
      <c r="C228" t="s">
        <v>841</v>
      </c>
      <c r="D228" t="s">
        <v>100</v>
      </c>
      <c r="E228" t="s">
        <v>123</v>
      </c>
      <c r="F228" t="s">
        <v>842</v>
      </c>
      <c r="G228" t="s">
        <v>328</v>
      </c>
      <c r="H228" t="s">
        <v>645</v>
      </c>
      <c r="I228" t="s">
        <v>149</v>
      </c>
      <c r="J228"/>
      <c r="K228" s="77">
        <v>5.01</v>
      </c>
      <c r="L228" t="s">
        <v>102</v>
      </c>
      <c r="M228" s="78">
        <v>6.7699999999999996E-2</v>
      </c>
      <c r="N228" s="78">
        <v>6.7299999999999999E-2</v>
      </c>
      <c r="O228" s="77">
        <v>140874.87</v>
      </c>
      <c r="P228" s="77">
        <v>101.88</v>
      </c>
      <c r="Q228" s="77">
        <v>0</v>
      </c>
      <c r="R228" s="77">
        <v>143.52331755599999</v>
      </c>
      <c r="S228" s="78">
        <v>0</v>
      </c>
      <c r="T228" s="78">
        <f t="shared" si="4"/>
        <v>3.663505652060927E-3</v>
      </c>
      <c r="U228" s="78">
        <f>R228/'סכום נכסי הקרן'!$C$42</f>
        <v>1.1918653826801971E-3</v>
      </c>
    </row>
    <row r="229" spans="2:21">
      <c r="B229" t="s">
        <v>843</v>
      </c>
      <c r="C229" t="s">
        <v>844</v>
      </c>
      <c r="D229" t="s">
        <v>100</v>
      </c>
      <c r="E229" t="s">
        <v>123</v>
      </c>
      <c r="F229" t="s">
        <v>845</v>
      </c>
      <c r="G229" t="s">
        <v>668</v>
      </c>
      <c r="H229" t="s">
        <v>2973</v>
      </c>
      <c r="I229" t="s">
        <v>209</v>
      </c>
      <c r="J229"/>
      <c r="K229" s="77">
        <v>3.59</v>
      </c>
      <c r="L229" t="s">
        <v>102</v>
      </c>
      <c r="M229" s="78">
        <v>6.0499999999999998E-2</v>
      </c>
      <c r="N229" s="78">
        <v>6.1400000000000003E-2</v>
      </c>
      <c r="O229" s="77">
        <v>96121.89</v>
      </c>
      <c r="P229" s="77">
        <v>99.98</v>
      </c>
      <c r="Q229" s="77">
        <v>2.9076900000000001</v>
      </c>
      <c r="R229" s="77">
        <v>99.010355622000006</v>
      </c>
      <c r="S229" s="78">
        <v>4.0000000000000002E-4</v>
      </c>
      <c r="T229" s="78">
        <f t="shared" si="4"/>
        <v>2.5272896670064165E-3</v>
      </c>
      <c r="U229" s="78">
        <f>R229/'סכום נכסי הקרן'!$C$42</f>
        <v>8.2221493623622097E-4</v>
      </c>
    </row>
    <row r="230" spans="2:21">
      <c r="B230" t="s">
        <v>846</v>
      </c>
      <c r="C230" t="s">
        <v>847</v>
      </c>
      <c r="D230" t="s">
        <v>100</v>
      </c>
      <c r="E230" t="s">
        <v>123</v>
      </c>
      <c r="F230" t="s">
        <v>845</v>
      </c>
      <c r="G230" t="s">
        <v>668</v>
      </c>
      <c r="H230" t="s">
        <v>2973</v>
      </c>
      <c r="I230" t="s">
        <v>209</v>
      </c>
      <c r="J230"/>
      <c r="K230" s="77">
        <v>1.22</v>
      </c>
      <c r="L230" t="s">
        <v>102</v>
      </c>
      <c r="M230" s="78">
        <v>3.5499999999999997E-2</v>
      </c>
      <c r="N230" s="78">
        <v>7.5700000000000003E-2</v>
      </c>
      <c r="O230" s="77">
        <v>19149.28</v>
      </c>
      <c r="P230" s="77">
        <v>96.33</v>
      </c>
      <c r="Q230" s="77">
        <v>0</v>
      </c>
      <c r="R230" s="77">
        <v>18.446501424000001</v>
      </c>
      <c r="S230" s="78">
        <v>1E-4</v>
      </c>
      <c r="T230" s="78">
        <f t="shared" si="4"/>
        <v>4.7085632758736914E-4</v>
      </c>
      <c r="U230" s="78">
        <f>R230/'סכום נכסי הקרן'!$C$42</f>
        <v>1.5318588542414477E-4</v>
      </c>
    </row>
    <row r="231" spans="2:21">
      <c r="B231" t="s">
        <v>848</v>
      </c>
      <c r="C231" t="s">
        <v>849</v>
      </c>
      <c r="D231" t="s">
        <v>100</v>
      </c>
      <c r="E231" t="s">
        <v>123</v>
      </c>
      <c r="F231" t="s">
        <v>850</v>
      </c>
      <c r="G231" t="s">
        <v>348</v>
      </c>
      <c r="H231" t="s">
        <v>2973</v>
      </c>
      <c r="I231" t="s">
        <v>209</v>
      </c>
      <c r="J231"/>
      <c r="K231" s="77">
        <v>2.23</v>
      </c>
      <c r="L231" t="s">
        <v>102</v>
      </c>
      <c r="M231" s="78">
        <v>0.01</v>
      </c>
      <c r="N231" s="78">
        <v>7.0699999999999999E-2</v>
      </c>
      <c r="O231" s="77">
        <v>29576.62</v>
      </c>
      <c r="P231" s="77">
        <v>88</v>
      </c>
      <c r="Q231" s="77">
        <v>0</v>
      </c>
      <c r="R231" s="77">
        <v>26.027425600000001</v>
      </c>
      <c r="S231" s="78">
        <v>2.0000000000000001E-4</v>
      </c>
      <c r="T231" s="78">
        <f t="shared" si="4"/>
        <v>6.64363271542904E-4</v>
      </c>
      <c r="U231" s="78">
        <f>R231/'סכום נכסי הקרן'!$C$42</f>
        <v>2.1614040213932832E-4</v>
      </c>
    </row>
    <row r="232" spans="2:21">
      <c r="B232" s="79" t="s">
        <v>309</v>
      </c>
      <c r="C232" s="16"/>
      <c r="D232" s="16"/>
      <c r="E232" s="16"/>
      <c r="F232" s="16"/>
      <c r="K232" s="81">
        <v>3.41</v>
      </c>
      <c r="N232" s="80">
        <v>5.6800000000000003E-2</v>
      </c>
      <c r="O232" s="81">
        <v>90716.76</v>
      </c>
      <c r="Q232" s="81">
        <v>0</v>
      </c>
      <c r="R232" s="81">
        <v>95.469622974999993</v>
      </c>
      <c r="T232" s="80">
        <f t="shared" si="4"/>
        <v>2.436910665979911E-3</v>
      </c>
      <c r="U232" s="80">
        <f>R232/'סכום נכסי הקרן'!$C$42</f>
        <v>7.928115142477462E-4</v>
      </c>
    </row>
    <row r="233" spans="2:21">
      <c r="B233" t="s">
        <v>851</v>
      </c>
      <c r="C233" t="s">
        <v>852</v>
      </c>
      <c r="D233" t="s">
        <v>100</v>
      </c>
      <c r="E233" t="s">
        <v>123</v>
      </c>
      <c r="F233" t="s">
        <v>692</v>
      </c>
      <c r="G233" t="s">
        <v>693</v>
      </c>
      <c r="H233" t="s">
        <v>363</v>
      </c>
      <c r="I233" t="s">
        <v>206</v>
      </c>
      <c r="J233"/>
      <c r="K233" s="77">
        <v>3.66</v>
      </c>
      <c r="L233" t="s">
        <v>102</v>
      </c>
      <c r="M233" s="78">
        <v>3.7699999999999997E-2</v>
      </c>
      <c r="N233" s="78">
        <v>6.6500000000000004E-2</v>
      </c>
      <c r="O233" s="77">
        <v>0.01</v>
      </c>
      <c r="P233" s="77">
        <v>104</v>
      </c>
      <c r="Q233" s="77">
        <v>0</v>
      </c>
      <c r="R233" s="77">
        <v>1.04E-5</v>
      </c>
      <c r="S233" s="78">
        <v>0</v>
      </c>
      <c r="T233" s="78">
        <f t="shared" si="4"/>
        <v>2.6546528766357136E-10</v>
      </c>
      <c r="U233" s="78">
        <f>R233/'סכום נכסי הקרן'!$C$42</f>
        <v>8.636506033270591E-11</v>
      </c>
    </row>
    <row r="234" spans="2:21">
      <c r="B234" t="s">
        <v>853</v>
      </c>
      <c r="C234" t="s">
        <v>854</v>
      </c>
      <c r="D234" t="s">
        <v>100</v>
      </c>
      <c r="E234" t="s">
        <v>123</v>
      </c>
      <c r="F234" t="s">
        <v>855</v>
      </c>
      <c r="G234" t="s">
        <v>684</v>
      </c>
      <c r="H234" t="s">
        <v>363</v>
      </c>
      <c r="I234" t="s">
        <v>206</v>
      </c>
      <c r="J234"/>
      <c r="K234" s="77">
        <v>3.03</v>
      </c>
      <c r="L234" t="s">
        <v>102</v>
      </c>
      <c r="M234" s="78">
        <v>2.12E-2</v>
      </c>
      <c r="N234" s="78">
        <v>5.6899999999999999E-2</v>
      </c>
      <c r="O234" s="77">
        <v>74990.899999999994</v>
      </c>
      <c r="P234" s="77">
        <v>106.21</v>
      </c>
      <c r="Q234" s="77">
        <v>0</v>
      </c>
      <c r="R234" s="77">
        <v>79.647834889999999</v>
      </c>
      <c r="S234" s="78">
        <v>5.0000000000000001E-4</v>
      </c>
      <c r="T234" s="78">
        <f t="shared" si="4"/>
        <v>2.0330514808513927E-3</v>
      </c>
      <c r="U234" s="78">
        <f>R234/'סכום נכסי הקרן'!$C$42</f>
        <v>6.6142212169656238E-4</v>
      </c>
    </row>
    <row r="235" spans="2:21">
      <c r="B235" t="s">
        <v>856</v>
      </c>
      <c r="C235" t="s">
        <v>857</v>
      </c>
      <c r="D235" t="s">
        <v>100</v>
      </c>
      <c r="E235" t="s">
        <v>123</v>
      </c>
      <c r="F235" t="s">
        <v>855</v>
      </c>
      <c r="G235" t="s">
        <v>684</v>
      </c>
      <c r="H235" t="s">
        <v>363</v>
      </c>
      <c r="I235" t="s">
        <v>206</v>
      </c>
      <c r="J235"/>
      <c r="K235" s="77">
        <v>5.31</v>
      </c>
      <c r="L235" t="s">
        <v>102</v>
      </c>
      <c r="M235" s="78">
        <v>2.6700000000000002E-2</v>
      </c>
      <c r="N235" s="78">
        <v>5.6500000000000002E-2</v>
      </c>
      <c r="O235" s="77">
        <v>15725.85</v>
      </c>
      <c r="P235" s="77">
        <v>100.61</v>
      </c>
      <c r="Q235" s="77">
        <v>0</v>
      </c>
      <c r="R235" s="77">
        <v>15.821777685000001</v>
      </c>
      <c r="S235" s="78">
        <v>1E-4</v>
      </c>
      <c r="T235" s="78">
        <f t="shared" si="4"/>
        <v>4.0385891966323071E-4</v>
      </c>
      <c r="U235" s="78">
        <f>R235/'סכום נכסי הקרן'!$C$42</f>
        <v>1.3138930618612356E-4</v>
      </c>
    </row>
    <row r="236" spans="2:21">
      <c r="B236" s="79" t="s">
        <v>858</v>
      </c>
      <c r="C236" s="16"/>
      <c r="D236" s="16"/>
      <c r="E236" s="16"/>
      <c r="F236" s="16"/>
      <c r="K236" s="81">
        <v>0</v>
      </c>
      <c r="N236" s="80">
        <v>0</v>
      </c>
      <c r="O236" s="81">
        <v>0</v>
      </c>
      <c r="Q236" s="81">
        <v>0</v>
      </c>
      <c r="R236" s="81">
        <v>0</v>
      </c>
      <c r="T236" s="80">
        <f t="shared" si="4"/>
        <v>0</v>
      </c>
      <c r="U236" s="80">
        <f>R236/'סכום נכסי הקרן'!$C$42</f>
        <v>0</v>
      </c>
    </row>
    <row r="237" spans="2:21">
      <c r="B237" t="s">
        <v>208</v>
      </c>
      <c r="C237" t="s">
        <v>208</v>
      </c>
      <c r="D237" s="16"/>
      <c r="E237" s="16"/>
      <c r="F237" s="16"/>
      <c r="G237" t="s">
        <v>208</v>
      </c>
      <c r="H237" t="s">
        <v>208</v>
      </c>
      <c r="K237" s="77">
        <v>0</v>
      </c>
      <c r="L237" t="s">
        <v>208</v>
      </c>
      <c r="M237" s="78">
        <v>0</v>
      </c>
      <c r="N237" s="78">
        <v>0</v>
      </c>
      <c r="O237" s="77">
        <v>0</v>
      </c>
      <c r="P237" s="77">
        <v>0</v>
      </c>
      <c r="R237" s="77">
        <v>0</v>
      </c>
      <c r="S237" s="78">
        <v>0</v>
      </c>
      <c r="T237" s="78">
        <f t="shared" si="4"/>
        <v>0</v>
      </c>
      <c r="U237" s="78">
        <f>R237/'סכום נכסי הקרן'!$C$42</f>
        <v>0</v>
      </c>
    </row>
    <row r="238" spans="2:21">
      <c r="B238" s="79" t="s">
        <v>216</v>
      </c>
      <c r="C238" s="16"/>
      <c r="D238" s="16"/>
      <c r="E238" s="16"/>
      <c r="F238" s="16"/>
      <c r="K238" s="81">
        <v>4.96</v>
      </c>
      <c r="N238" s="80">
        <v>7.7100000000000002E-2</v>
      </c>
      <c r="O238" s="81">
        <v>1784715.57</v>
      </c>
      <c r="Q238" s="81">
        <v>0</v>
      </c>
      <c r="R238" s="81">
        <v>6512.5243604983116</v>
      </c>
      <c r="T238" s="80">
        <f t="shared" si="4"/>
        <v>0.16623549545920197</v>
      </c>
      <c r="U238" s="80">
        <f>R238/'סכום נכסי הקרן'!$C$42</f>
        <v>5.4082169164678236E-2</v>
      </c>
    </row>
    <row r="239" spans="2:21">
      <c r="B239" s="79" t="s">
        <v>310</v>
      </c>
      <c r="C239" s="16"/>
      <c r="D239" s="16"/>
      <c r="E239" s="16"/>
      <c r="F239" s="16"/>
      <c r="K239" s="81">
        <v>5.19</v>
      </c>
      <c r="N239" s="80">
        <v>7.7399999999999997E-2</v>
      </c>
      <c r="O239" s="81">
        <v>312403.96999999997</v>
      </c>
      <c r="Q239" s="81">
        <v>0</v>
      </c>
      <c r="R239" s="81">
        <v>1135.1677212119423</v>
      </c>
      <c r="T239" s="80">
        <f t="shared" si="4"/>
        <v>2.897573323633933E-2</v>
      </c>
      <c r="U239" s="80">
        <f>R239/'סכום נכסי הקרן'!$C$42</f>
        <v>9.4268104548278532E-3</v>
      </c>
    </row>
    <row r="240" spans="2:21">
      <c r="B240" t="s">
        <v>859</v>
      </c>
      <c r="C240" t="s">
        <v>860</v>
      </c>
      <c r="D240" t="s">
        <v>123</v>
      </c>
      <c r="E240" t="s">
        <v>861</v>
      </c>
      <c r="F240" t="s">
        <v>327</v>
      </c>
      <c r="G240" t="s">
        <v>328</v>
      </c>
      <c r="H240" t="s">
        <v>862</v>
      </c>
      <c r="I240" t="s">
        <v>210</v>
      </c>
      <c r="J240"/>
      <c r="K240" s="77">
        <v>7.1</v>
      </c>
      <c r="L240" t="s">
        <v>106</v>
      </c>
      <c r="M240" s="78">
        <v>3.7499999999999999E-2</v>
      </c>
      <c r="N240" s="78">
        <v>6.4699999999999994E-2</v>
      </c>
      <c r="O240" s="77">
        <v>12067.2</v>
      </c>
      <c r="P240" s="77">
        <v>82.302999999999997</v>
      </c>
      <c r="Q240" s="77">
        <v>0</v>
      </c>
      <c r="R240" s="77">
        <v>38.226988653984002</v>
      </c>
      <c r="S240" s="78">
        <v>0</v>
      </c>
      <c r="T240" s="78">
        <f t="shared" si="4"/>
        <v>9.7576332110980209E-4</v>
      </c>
      <c r="U240" s="78">
        <f>R240/'סכום נכסי הקרן'!$C$42</f>
        <v>3.1744963283067239E-4</v>
      </c>
    </row>
    <row r="241" spans="2:21">
      <c r="B241" t="s">
        <v>863</v>
      </c>
      <c r="C241" t="s">
        <v>864</v>
      </c>
      <c r="D241" t="s">
        <v>123</v>
      </c>
      <c r="E241" t="s">
        <v>861</v>
      </c>
      <c r="F241" t="s">
        <v>324</v>
      </c>
      <c r="G241" t="s">
        <v>315</v>
      </c>
      <c r="H241" t="s">
        <v>865</v>
      </c>
      <c r="I241" t="s">
        <v>2122</v>
      </c>
      <c r="J241"/>
      <c r="K241" s="77">
        <v>2.89</v>
      </c>
      <c r="L241" t="s">
        <v>106</v>
      </c>
      <c r="M241" s="78">
        <v>3.2599999999999997E-2</v>
      </c>
      <c r="N241" s="78">
        <v>8.7300000000000003E-2</v>
      </c>
      <c r="O241" s="77">
        <v>36240.15</v>
      </c>
      <c r="P241" s="77">
        <v>85.833791642694635</v>
      </c>
      <c r="Q241" s="77">
        <v>0</v>
      </c>
      <c r="R241" s="77">
        <v>119.728128846858</v>
      </c>
      <c r="S241" s="78">
        <v>0</v>
      </c>
      <c r="T241" s="78">
        <f t="shared" si="4"/>
        <v>3.056121362091567E-3</v>
      </c>
      <c r="U241" s="78">
        <f>R241/'סכום נכסי הקרן'!$C$42</f>
        <v>9.9426221840200751E-4</v>
      </c>
    </row>
    <row r="242" spans="2:21">
      <c r="B242" t="s">
        <v>866</v>
      </c>
      <c r="C242" t="s">
        <v>867</v>
      </c>
      <c r="D242" t="s">
        <v>123</v>
      </c>
      <c r="E242" t="s">
        <v>861</v>
      </c>
      <c r="F242" t="s">
        <v>441</v>
      </c>
      <c r="G242" t="s">
        <v>315</v>
      </c>
      <c r="H242" t="s">
        <v>865</v>
      </c>
      <c r="I242" t="s">
        <v>2122</v>
      </c>
      <c r="J242"/>
      <c r="K242" s="77">
        <v>2.2400000000000002</v>
      </c>
      <c r="L242" t="s">
        <v>106</v>
      </c>
      <c r="M242" s="78">
        <v>3.2800000000000003E-2</v>
      </c>
      <c r="N242" s="78">
        <v>8.3900000000000002E-2</v>
      </c>
      <c r="O242" s="77">
        <v>51297.55</v>
      </c>
      <c r="P242" s="77">
        <v>89.480736159914073</v>
      </c>
      <c r="Q242" s="77">
        <v>0</v>
      </c>
      <c r="R242" s="77">
        <v>176.67458625682801</v>
      </c>
      <c r="S242" s="78">
        <v>1E-4</v>
      </c>
      <c r="T242" s="78">
        <f t="shared" si="4"/>
        <v>4.5097086407222403E-3</v>
      </c>
      <c r="U242" s="78">
        <f>R242/'סכום נכסי הקרן'!$C$42</f>
        <v>1.4671645482045004E-3</v>
      </c>
    </row>
    <row r="243" spans="2:21">
      <c r="B243" t="s">
        <v>868</v>
      </c>
      <c r="C243" t="s">
        <v>869</v>
      </c>
      <c r="D243" t="s">
        <v>123</v>
      </c>
      <c r="E243" t="s">
        <v>861</v>
      </c>
      <c r="F243" t="s">
        <v>441</v>
      </c>
      <c r="G243" t="s">
        <v>315</v>
      </c>
      <c r="H243" t="s">
        <v>865</v>
      </c>
      <c r="I243" t="s">
        <v>2122</v>
      </c>
      <c r="J243"/>
      <c r="K243" s="77">
        <v>4.17</v>
      </c>
      <c r="L243" t="s">
        <v>106</v>
      </c>
      <c r="M243" s="78">
        <v>7.1300000000000002E-2</v>
      </c>
      <c r="N243" s="78">
        <v>7.5800000000000006E-2</v>
      </c>
      <c r="O243" s="77">
        <v>29300.55</v>
      </c>
      <c r="P243" s="77">
        <v>99.197194457100196</v>
      </c>
      <c r="Q243" s="77">
        <v>0</v>
      </c>
      <c r="R243" s="77">
        <v>111.87243038436399</v>
      </c>
      <c r="S243" s="78">
        <v>1E-4</v>
      </c>
      <c r="T243" s="78">
        <f t="shared" si="4"/>
        <v>2.8556006647700049E-3</v>
      </c>
      <c r="U243" s="78">
        <f>R243/'סכום נכסי הקרן'!$C$42</f>
        <v>9.2902588458769594E-4</v>
      </c>
    </row>
    <row r="244" spans="2:21">
      <c r="B244" t="s">
        <v>870</v>
      </c>
      <c r="C244" t="s">
        <v>871</v>
      </c>
      <c r="D244" t="s">
        <v>123</v>
      </c>
      <c r="E244" t="s">
        <v>861</v>
      </c>
      <c r="F244" t="s">
        <v>687</v>
      </c>
      <c r="G244" t="s">
        <v>476</v>
      </c>
      <c r="H244" t="s">
        <v>872</v>
      </c>
      <c r="I244" t="s">
        <v>2122</v>
      </c>
      <c r="J244"/>
      <c r="K244" s="77">
        <v>9.4600000000000009</v>
      </c>
      <c r="L244" t="s">
        <v>106</v>
      </c>
      <c r="M244" s="78">
        <v>6.3799999999999996E-2</v>
      </c>
      <c r="N244" s="78">
        <v>6.6500000000000004E-2</v>
      </c>
      <c r="O244" s="77">
        <v>73328.47</v>
      </c>
      <c r="P244" s="77">
        <v>98.190583350095707</v>
      </c>
      <c r="Q244" s="77">
        <v>0</v>
      </c>
      <c r="R244" s="77">
        <v>277.13436029814</v>
      </c>
      <c r="S244" s="78">
        <v>1E-4</v>
      </c>
      <c r="T244" s="78">
        <f t="shared" si="4"/>
        <v>7.0739954498082276E-3</v>
      </c>
      <c r="U244" s="78">
        <f>R244/'סכום נכסי הקרן'!$C$42</f>
        <v>2.3014159372514152E-3</v>
      </c>
    </row>
    <row r="245" spans="2:21">
      <c r="B245" t="s">
        <v>873</v>
      </c>
      <c r="C245" t="s">
        <v>874</v>
      </c>
      <c r="D245" t="s">
        <v>123</v>
      </c>
      <c r="E245" t="s">
        <v>861</v>
      </c>
      <c r="F245" t="s">
        <v>875</v>
      </c>
      <c r="G245" t="s">
        <v>315</v>
      </c>
      <c r="H245" t="s">
        <v>872</v>
      </c>
      <c r="I245" t="s">
        <v>210</v>
      </c>
      <c r="J245"/>
      <c r="K245" s="77">
        <v>2.4300000000000002</v>
      </c>
      <c r="L245" t="s">
        <v>106</v>
      </c>
      <c r="M245" s="78">
        <v>3.0800000000000001E-2</v>
      </c>
      <c r="N245" s="78">
        <v>8.6900000000000005E-2</v>
      </c>
      <c r="O245" s="77">
        <v>41159.56</v>
      </c>
      <c r="P245" s="77">
        <v>88.699574905076602</v>
      </c>
      <c r="Q245" s="77">
        <v>0</v>
      </c>
      <c r="R245" s="77">
        <v>140.520657443527</v>
      </c>
      <c r="S245" s="78">
        <v>1E-4</v>
      </c>
      <c r="T245" s="78">
        <f t="shared" si="4"/>
        <v>3.5868612260500062E-3</v>
      </c>
      <c r="U245" s="78">
        <f>R245/'סכום נכסי הקרן'!$C$42</f>
        <v>1.1669302940482413E-3</v>
      </c>
    </row>
    <row r="246" spans="2:21">
      <c r="B246" t="s">
        <v>876</v>
      </c>
      <c r="C246" t="s">
        <v>877</v>
      </c>
      <c r="D246" t="s">
        <v>123</v>
      </c>
      <c r="E246" t="s">
        <v>861</v>
      </c>
      <c r="F246" t="s">
        <v>878</v>
      </c>
      <c r="G246" t="s">
        <v>879</v>
      </c>
      <c r="H246" t="s">
        <v>880</v>
      </c>
      <c r="I246" t="s">
        <v>210</v>
      </c>
      <c r="J246"/>
      <c r="K246" s="77">
        <v>5.33</v>
      </c>
      <c r="L246" t="s">
        <v>106</v>
      </c>
      <c r="M246" s="78">
        <v>8.5000000000000006E-2</v>
      </c>
      <c r="N246" s="78">
        <v>8.4699999999999998E-2</v>
      </c>
      <c r="O246" s="77">
        <v>30842.68</v>
      </c>
      <c r="P246" s="77">
        <v>101.66405569425208</v>
      </c>
      <c r="Q246" s="77">
        <v>0</v>
      </c>
      <c r="R246" s="77">
        <v>120.688933665907</v>
      </c>
      <c r="S246" s="78">
        <v>0</v>
      </c>
      <c r="T246" s="78">
        <f t="shared" si="4"/>
        <v>3.0806463935990082E-3</v>
      </c>
      <c r="U246" s="78">
        <f>R246/'סכום נכסי הקרן'!$C$42</f>
        <v>1.0022410613025E-3</v>
      </c>
    </row>
    <row r="247" spans="2:21">
      <c r="B247" t="s">
        <v>881</v>
      </c>
      <c r="C247" t="s">
        <v>882</v>
      </c>
      <c r="D247" t="s">
        <v>123</v>
      </c>
      <c r="E247" t="s">
        <v>861</v>
      </c>
      <c r="F247" t="s">
        <v>883</v>
      </c>
      <c r="G247" t="s">
        <v>884</v>
      </c>
      <c r="H247" t="s">
        <v>880</v>
      </c>
      <c r="I247" t="s">
        <v>2122</v>
      </c>
      <c r="J247"/>
      <c r="K247" s="77">
        <v>5.61</v>
      </c>
      <c r="L247" t="s">
        <v>110</v>
      </c>
      <c r="M247" s="78">
        <v>4.3799999999999999E-2</v>
      </c>
      <c r="N247" s="78">
        <v>7.0699999999999999E-2</v>
      </c>
      <c r="O247" s="77">
        <v>7710.67</v>
      </c>
      <c r="P247" s="77">
        <v>86.42223582516192</v>
      </c>
      <c r="Q247" s="77">
        <v>0</v>
      </c>
      <c r="R247" s="77">
        <v>27.038098315538299</v>
      </c>
      <c r="S247" s="78">
        <v>0</v>
      </c>
      <c r="T247" s="78">
        <f t="shared" si="4"/>
        <v>6.9016120646252872E-4</v>
      </c>
      <c r="U247" s="78">
        <f>R247/'סכום נכסי הקרן'!$C$42</f>
        <v>2.2453336464452878E-4</v>
      </c>
    </row>
    <row r="248" spans="2:21">
      <c r="B248" t="s">
        <v>885</v>
      </c>
      <c r="C248" t="s">
        <v>886</v>
      </c>
      <c r="D248" t="s">
        <v>123</v>
      </c>
      <c r="E248" t="s">
        <v>861</v>
      </c>
      <c r="F248" t="s">
        <v>883</v>
      </c>
      <c r="G248" t="s">
        <v>884</v>
      </c>
      <c r="H248" t="s">
        <v>880</v>
      </c>
      <c r="I248" t="s">
        <v>2122</v>
      </c>
      <c r="J248"/>
      <c r="K248" s="77">
        <v>4.82</v>
      </c>
      <c r="L248" t="s">
        <v>110</v>
      </c>
      <c r="M248" s="78">
        <v>7.3800000000000004E-2</v>
      </c>
      <c r="N248" s="78">
        <v>6.93E-2</v>
      </c>
      <c r="O248" s="77">
        <v>15806.87</v>
      </c>
      <c r="P248" s="77">
        <v>101.42931964455968</v>
      </c>
      <c r="Q248" s="77">
        <v>0</v>
      </c>
      <c r="R248" s="77">
        <v>65.053088832540794</v>
      </c>
      <c r="S248" s="78">
        <v>0</v>
      </c>
      <c r="T248" s="78">
        <f t="shared" si="4"/>
        <v>1.6605131673398368E-3</v>
      </c>
      <c r="U248" s="78">
        <f>R248/'סכום נכסי הקרן'!$C$42</f>
        <v>5.4022249440877524E-4</v>
      </c>
    </row>
    <row r="249" spans="2:21">
      <c r="B249" t="s">
        <v>887</v>
      </c>
      <c r="C249" t="s">
        <v>888</v>
      </c>
      <c r="D249" t="s">
        <v>123</v>
      </c>
      <c r="E249" t="s">
        <v>861</v>
      </c>
      <c r="F249" t="s">
        <v>883</v>
      </c>
      <c r="G249" t="s">
        <v>884</v>
      </c>
      <c r="H249" t="s">
        <v>880</v>
      </c>
      <c r="I249" t="s">
        <v>2122</v>
      </c>
      <c r="J249"/>
      <c r="K249" s="77">
        <v>5.91</v>
      </c>
      <c r="L249" t="s">
        <v>106</v>
      </c>
      <c r="M249" s="78">
        <v>8.1299999999999997E-2</v>
      </c>
      <c r="N249" s="78">
        <v>7.5300000000000006E-2</v>
      </c>
      <c r="O249" s="77">
        <v>14650.27</v>
      </c>
      <c r="P249" s="77">
        <v>103.26581940059808</v>
      </c>
      <c r="Q249" s="77">
        <v>0</v>
      </c>
      <c r="R249" s="77">
        <v>58.230448514255102</v>
      </c>
      <c r="S249" s="78">
        <v>0</v>
      </c>
      <c r="T249" s="78">
        <f t="shared" si="4"/>
        <v>1.4863618043861068E-3</v>
      </c>
      <c r="U249" s="78">
        <f>R249/'סכום נכסי הקרן'!$C$42</f>
        <v>4.8356501914751607E-4</v>
      </c>
    </row>
    <row r="250" spans="2:21">
      <c r="B250" s="79" t="s">
        <v>311</v>
      </c>
      <c r="C250" s="16"/>
      <c r="D250" s="16"/>
      <c r="E250" s="16"/>
      <c r="F250" s="16"/>
      <c r="K250" s="81">
        <v>4.91</v>
      </c>
      <c r="N250" s="80">
        <v>7.7100000000000002E-2</v>
      </c>
      <c r="O250" s="81">
        <v>1472311.6</v>
      </c>
      <c r="Q250" s="81">
        <v>0</v>
      </c>
      <c r="R250" s="81">
        <v>5377.3566392863695</v>
      </c>
      <c r="T250" s="80">
        <f t="shared" si="4"/>
        <v>0.13725976222286262</v>
      </c>
      <c r="U250" s="80">
        <f>R250/'סכום נכסי הקרן'!$C$42</f>
        <v>4.4655358709850386E-2</v>
      </c>
    </row>
    <row r="251" spans="2:21">
      <c r="B251" t="s">
        <v>889</v>
      </c>
      <c r="C251" t="s">
        <v>890</v>
      </c>
      <c r="D251" t="s">
        <v>123</v>
      </c>
      <c r="E251" t="s">
        <v>861</v>
      </c>
      <c r="F251"/>
      <c r="G251" t="s">
        <v>891</v>
      </c>
      <c r="H251" t="s">
        <v>892</v>
      </c>
      <c r="I251" t="s">
        <v>210</v>
      </c>
      <c r="J251"/>
      <c r="K251" s="77">
        <v>7.28</v>
      </c>
      <c r="L251" t="s">
        <v>110</v>
      </c>
      <c r="M251" s="78">
        <v>4.2500000000000003E-2</v>
      </c>
      <c r="N251" s="78">
        <v>5.57E-2</v>
      </c>
      <c r="O251" s="77">
        <v>15421.34</v>
      </c>
      <c r="P251" s="77">
        <v>90.961191513837321</v>
      </c>
      <c r="Q251" s="77">
        <v>0</v>
      </c>
      <c r="R251" s="77">
        <v>56.916315935755499</v>
      </c>
      <c r="S251" s="78">
        <v>0</v>
      </c>
      <c r="T251" s="78">
        <f t="shared" si="4"/>
        <v>1.4528179021765428E-3</v>
      </c>
      <c r="U251" s="78">
        <f>R251/'סכום נכסי הקרן'!$C$42</f>
        <v>4.7265202497181487E-4</v>
      </c>
    </row>
    <row r="252" spans="2:21">
      <c r="B252" t="s">
        <v>893</v>
      </c>
      <c r="C252" t="s">
        <v>894</v>
      </c>
      <c r="D252" t="s">
        <v>123</v>
      </c>
      <c r="E252" t="s">
        <v>861</v>
      </c>
      <c r="F252"/>
      <c r="G252" t="s">
        <v>891</v>
      </c>
      <c r="H252" t="s">
        <v>895</v>
      </c>
      <c r="I252" t="s">
        <v>210</v>
      </c>
      <c r="J252"/>
      <c r="K252" s="77">
        <v>0.94</v>
      </c>
      <c r="L252" t="s">
        <v>106</v>
      </c>
      <c r="M252" s="78">
        <v>4.4999999999999998E-2</v>
      </c>
      <c r="N252" s="78">
        <v>8.7599999999999997E-2</v>
      </c>
      <c r="O252" s="77">
        <v>10.02</v>
      </c>
      <c r="P252" s="77">
        <v>91.944574850299404</v>
      </c>
      <c r="Q252" s="77">
        <v>0</v>
      </c>
      <c r="R252" s="77">
        <v>3.54602457936E-2</v>
      </c>
      <c r="S252" s="78">
        <v>0</v>
      </c>
      <c r="T252" s="78">
        <f t="shared" si="4"/>
        <v>9.0514080290567019E-7</v>
      </c>
      <c r="U252" s="78">
        <f>R252/'סכום נכסי הקרן'!$C$42</f>
        <v>2.9447367955546586E-7</v>
      </c>
    </row>
    <row r="253" spans="2:21">
      <c r="B253" t="s">
        <v>896</v>
      </c>
      <c r="C253" t="s">
        <v>897</v>
      </c>
      <c r="D253" t="s">
        <v>123</v>
      </c>
      <c r="E253" t="s">
        <v>861</v>
      </c>
      <c r="F253"/>
      <c r="G253" t="s">
        <v>891</v>
      </c>
      <c r="H253" t="s">
        <v>898</v>
      </c>
      <c r="I253" t="s">
        <v>302</v>
      </c>
      <c r="J253"/>
      <c r="K253" s="77">
        <v>6.63</v>
      </c>
      <c r="L253" t="s">
        <v>106</v>
      </c>
      <c r="M253" s="78">
        <v>0.03</v>
      </c>
      <c r="N253" s="78">
        <v>7.0999999999999994E-2</v>
      </c>
      <c r="O253" s="77">
        <v>28529.48</v>
      </c>
      <c r="P253" s="77">
        <v>77.449999964948532</v>
      </c>
      <c r="Q253" s="77">
        <v>0</v>
      </c>
      <c r="R253" s="77">
        <v>85.047820580250004</v>
      </c>
      <c r="S253" s="78">
        <v>0</v>
      </c>
      <c r="T253" s="78">
        <f t="shared" si="4"/>
        <v>2.1708888611053725E-3</v>
      </c>
      <c r="U253" s="78">
        <f>R253/'סכום נכסי הקרן'!$C$42</f>
        <v>7.0626539957484996E-4</v>
      </c>
    </row>
    <row r="254" spans="2:21">
      <c r="B254" t="s">
        <v>899</v>
      </c>
      <c r="C254" t="s">
        <v>900</v>
      </c>
      <c r="D254" t="s">
        <v>123</v>
      </c>
      <c r="E254" t="s">
        <v>861</v>
      </c>
      <c r="F254"/>
      <c r="G254" t="s">
        <v>891</v>
      </c>
      <c r="H254" t="s">
        <v>898</v>
      </c>
      <c r="I254" t="s">
        <v>302</v>
      </c>
      <c r="J254"/>
      <c r="K254" s="77">
        <v>7.26</v>
      </c>
      <c r="L254" t="s">
        <v>106</v>
      </c>
      <c r="M254" s="78">
        <v>3.5000000000000003E-2</v>
      </c>
      <c r="N254" s="78">
        <v>7.0499999999999993E-2</v>
      </c>
      <c r="O254" s="77">
        <v>11566.01</v>
      </c>
      <c r="P254" s="77">
        <v>78.415444562126439</v>
      </c>
      <c r="Q254" s="77">
        <v>0</v>
      </c>
      <c r="R254" s="77">
        <v>34.908652376300402</v>
      </c>
      <c r="S254" s="78">
        <v>0</v>
      </c>
      <c r="T254" s="78">
        <f t="shared" si="4"/>
        <v>8.9106110048290386E-4</v>
      </c>
      <c r="U254" s="78">
        <f>R254/'סכום נכסי הקרן'!$C$42</f>
        <v>2.898930642896771E-4</v>
      </c>
    </row>
    <row r="255" spans="2:21">
      <c r="B255" t="s">
        <v>901</v>
      </c>
      <c r="C255" t="s">
        <v>902</v>
      </c>
      <c r="D255" t="s">
        <v>123</v>
      </c>
      <c r="E255" t="s">
        <v>861</v>
      </c>
      <c r="F255"/>
      <c r="G255" t="s">
        <v>891</v>
      </c>
      <c r="H255" t="s">
        <v>903</v>
      </c>
      <c r="I255" t="s">
        <v>302</v>
      </c>
      <c r="J255"/>
      <c r="K255" s="77">
        <v>3.78</v>
      </c>
      <c r="L255" t="s">
        <v>106</v>
      </c>
      <c r="M255" s="78">
        <v>3.2000000000000001E-2</v>
      </c>
      <c r="N255" s="78">
        <v>0.12590000000000001</v>
      </c>
      <c r="O255" s="77">
        <v>24674.14</v>
      </c>
      <c r="P255" s="77">
        <v>72.494555476300292</v>
      </c>
      <c r="Q255" s="77">
        <v>0</v>
      </c>
      <c r="R255" s="77">
        <v>68.848633817699394</v>
      </c>
      <c r="S255" s="78">
        <v>0</v>
      </c>
      <c r="T255" s="78">
        <f t="shared" si="4"/>
        <v>1.7573963828518709E-3</v>
      </c>
      <c r="U255" s="78">
        <f>R255/'סכום נכסי הקרן'!$C$42</f>
        <v>5.7174196283557544E-4</v>
      </c>
    </row>
    <row r="256" spans="2:21">
      <c r="B256" t="s">
        <v>904</v>
      </c>
      <c r="C256" t="s">
        <v>905</v>
      </c>
      <c r="D256" t="s">
        <v>123</v>
      </c>
      <c r="E256" t="s">
        <v>861</v>
      </c>
      <c r="F256"/>
      <c r="G256" t="s">
        <v>891</v>
      </c>
      <c r="H256" t="s">
        <v>906</v>
      </c>
      <c r="I256" t="s">
        <v>2122</v>
      </c>
      <c r="J256"/>
      <c r="K256" s="77">
        <v>7.35</v>
      </c>
      <c r="L256" t="s">
        <v>110</v>
      </c>
      <c r="M256" s="78">
        <v>4.2500000000000003E-2</v>
      </c>
      <c r="N256" s="78">
        <v>5.6800000000000003E-2</v>
      </c>
      <c r="O256" s="77">
        <v>30842.68</v>
      </c>
      <c r="P256" s="77">
        <v>91.418054685260813</v>
      </c>
      <c r="Q256" s="77">
        <v>0</v>
      </c>
      <c r="R256" s="77">
        <v>114.404369514156</v>
      </c>
      <c r="S256" s="78">
        <v>0</v>
      </c>
      <c r="T256" s="78">
        <f t="shared" si="4"/>
        <v>2.9202296983697053E-3</v>
      </c>
      <c r="U256" s="78">
        <f>R256/'סכום נכסי הקרן'!$C$42</f>
        <v>9.5005194955915997E-4</v>
      </c>
    </row>
    <row r="257" spans="2:21">
      <c r="B257" t="s">
        <v>907</v>
      </c>
      <c r="C257" t="s">
        <v>908</v>
      </c>
      <c r="D257" t="s">
        <v>123</v>
      </c>
      <c r="E257" t="s">
        <v>861</v>
      </c>
      <c r="F257"/>
      <c r="G257" t="s">
        <v>909</v>
      </c>
      <c r="H257" t="s">
        <v>906</v>
      </c>
      <c r="I257" t="s">
        <v>210</v>
      </c>
      <c r="J257"/>
      <c r="K257" s="77">
        <v>7.64</v>
      </c>
      <c r="L257" t="s">
        <v>106</v>
      </c>
      <c r="M257" s="78">
        <v>5.8799999999999998E-2</v>
      </c>
      <c r="N257" s="78">
        <v>6.4899999999999999E-2</v>
      </c>
      <c r="O257" s="77">
        <v>15421.34</v>
      </c>
      <c r="P257" s="77">
        <v>97.17620810772604</v>
      </c>
      <c r="Q257" s="77">
        <v>0</v>
      </c>
      <c r="R257" s="77">
        <v>57.680626914438598</v>
      </c>
      <c r="S257" s="78">
        <v>0</v>
      </c>
      <c r="T257" s="78">
        <f t="shared" si="4"/>
        <v>1.4723273285054404E-3</v>
      </c>
      <c r="U257" s="78">
        <f>R257/'סכום נכסי הקרן'!$C$42</f>
        <v>4.7899911764363363E-4</v>
      </c>
    </row>
    <row r="258" spans="2:21">
      <c r="B258" t="s">
        <v>910</v>
      </c>
      <c r="C258" t="s">
        <v>911</v>
      </c>
      <c r="D258" t="s">
        <v>123</v>
      </c>
      <c r="E258" t="s">
        <v>861</v>
      </c>
      <c r="F258"/>
      <c r="G258" t="s">
        <v>912</v>
      </c>
      <c r="H258" t="s">
        <v>906</v>
      </c>
      <c r="I258" t="s">
        <v>210</v>
      </c>
      <c r="J258"/>
      <c r="K258" s="77">
        <v>3.57</v>
      </c>
      <c r="L258" t="s">
        <v>113</v>
      </c>
      <c r="M258" s="78">
        <v>4.6300000000000001E-2</v>
      </c>
      <c r="N258" s="78">
        <v>7.0099999999999996E-2</v>
      </c>
      <c r="O258" s="77">
        <v>23132.01</v>
      </c>
      <c r="P258" s="77">
        <v>92.050652667450834</v>
      </c>
      <c r="Q258" s="77">
        <v>0</v>
      </c>
      <c r="R258" s="77">
        <v>100.084268996324</v>
      </c>
      <c r="S258" s="78">
        <v>0</v>
      </c>
      <c r="T258" s="78">
        <f t="shared" si="4"/>
        <v>2.554701851894943E-3</v>
      </c>
      <c r="U258" s="78">
        <f>R258/'סכום נכסי הקרן'!$C$42</f>
        <v>8.3113307021368172E-4</v>
      </c>
    </row>
    <row r="259" spans="2:21">
      <c r="B259" t="s">
        <v>913</v>
      </c>
      <c r="C259" t="s">
        <v>914</v>
      </c>
      <c r="D259" t="s">
        <v>123</v>
      </c>
      <c r="E259" t="s">
        <v>861</v>
      </c>
      <c r="F259"/>
      <c r="G259" t="s">
        <v>912</v>
      </c>
      <c r="H259" t="s">
        <v>862</v>
      </c>
      <c r="I259" t="s">
        <v>210</v>
      </c>
      <c r="J259"/>
      <c r="K259" s="77">
        <v>6.85</v>
      </c>
      <c r="L259" t="s">
        <v>106</v>
      </c>
      <c r="M259" s="78">
        <v>6.7400000000000002E-2</v>
      </c>
      <c r="N259" s="78">
        <v>6.6799999999999998E-2</v>
      </c>
      <c r="O259" s="77">
        <v>11566.01</v>
      </c>
      <c r="P259" s="77">
        <v>101.79805528267744</v>
      </c>
      <c r="Q259" s="77">
        <v>0</v>
      </c>
      <c r="R259" s="77">
        <v>45.318023053876203</v>
      </c>
      <c r="S259" s="78">
        <v>0</v>
      </c>
      <c r="T259" s="78">
        <f t="shared" si="4"/>
        <v>1.1567655794559235E-3</v>
      </c>
      <c r="U259" s="78">
        <f>R259/'סכום נכסי הקרן'!$C$42</f>
        <v>3.7633594184682459E-4</v>
      </c>
    </row>
    <row r="260" spans="2:21">
      <c r="B260" t="s">
        <v>915</v>
      </c>
      <c r="C260" t="s">
        <v>916</v>
      </c>
      <c r="D260" t="s">
        <v>123</v>
      </c>
      <c r="E260" t="s">
        <v>861</v>
      </c>
      <c r="F260"/>
      <c r="G260" t="s">
        <v>912</v>
      </c>
      <c r="H260" t="s">
        <v>862</v>
      </c>
      <c r="I260" t="s">
        <v>210</v>
      </c>
      <c r="J260"/>
      <c r="K260" s="77">
        <v>5.17</v>
      </c>
      <c r="L260" t="s">
        <v>106</v>
      </c>
      <c r="M260" s="78">
        <v>3.9300000000000002E-2</v>
      </c>
      <c r="N260" s="78">
        <v>6.8599999999999994E-2</v>
      </c>
      <c r="O260" s="77">
        <v>24018.74</v>
      </c>
      <c r="P260" s="77">
        <v>85.446800202675078</v>
      </c>
      <c r="Q260" s="77">
        <v>0</v>
      </c>
      <c r="R260" s="77">
        <v>78.993969154371001</v>
      </c>
      <c r="S260" s="78">
        <v>0</v>
      </c>
      <c r="T260" s="78">
        <f t="shared" si="4"/>
        <v>2.0163612255050365E-3</v>
      </c>
      <c r="U260" s="78">
        <f>R260/'סכום נכסי הקרן'!$C$42</f>
        <v>6.5599220307088085E-4</v>
      </c>
    </row>
    <row r="261" spans="2:21">
      <c r="B261" t="s">
        <v>917</v>
      </c>
      <c r="C261" t="s">
        <v>918</v>
      </c>
      <c r="D261" t="s">
        <v>123</v>
      </c>
      <c r="E261" t="s">
        <v>861</v>
      </c>
      <c r="F261"/>
      <c r="G261" t="s">
        <v>919</v>
      </c>
      <c r="H261" t="s">
        <v>862</v>
      </c>
      <c r="I261" t="s">
        <v>2122</v>
      </c>
      <c r="J261"/>
      <c r="K261" s="77">
        <v>2.8</v>
      </c>
      <c r="L261" t="s">
        <v>106</v>
      </c>
      <c r="M261" s="78">
        <v>4.7500000000000001E-2</v>
      </c>
      <c r="N261" s="78">
        <v>8.6099999999999996E-2</v>
      </c>
      <c r="O261" s="77">
        <v>17734.54</v>
      </c>
      <c r="P261" s="77">
        <v>89.601777799706113</v>
      </c>
      <c r="Q261" s="77">
        <v>0</v>
      </c>
      <c r="R261" s="77">
        <v>61.162392566585403</v>
      </c>
      <c r="S261" s="78">
        <v>0</v>
      </c>
      <c r="T261" s="78">
        <f t="shared" si="4"/>
        <v>1.5612011670077762E-3</v>
      </c>
      <c r="U261" s="78">
        <f>R261/'סכום נכסי הקרן'!$C$42</f>
        <v>5.0791285808709542E-4</v>
      </c>
    </row>
    <row r="262" spans="2:21">
      <c r="B262" t="s">
        <v>920</v>
      </c>
      <c r="C262" t="s">
        <v>921</v>
      </c>
      <c r="D262" t="s">
        <v>123</v>
      </c>
      <c r="E262" t="s">
        <v>861</v>
      </c>
      <c r="F262"/>
      <c r="G262" t="s">
        <v>919</v>
      </c>
      <c r="H262" t="s">
        <v>862</v>
      </c>
      <c r="I262" t="s">
        <v>2122</v>
      </c>
      <c r="J262"/>
      <c r="K262" s="77">
        <v>5.91</v>
      </c>
      <c r="L262" t="s">
        <v>106</v>
      </c>
      <c r="M262" s="78">
        <v>5.1299999999999998E-2</v>
      </c>
      <c r="N262" s="78">
        <v>8.2199999999999995E-2</v>
      </c>
      <c r="O262" s="77">
        <v>12684.05</v>
      </c>
      <c r="P262" s="77">
        <v>83.415944745566279</v>
      </c>
      <c r="Q262" s="77">
        <v>0</v>
      </c>
      <c r="R262" s="77">
        <v>40.724422016935499</v>
      </c>
      <c r="S262" s="78">
        <v>0</v>
      </c>
      <c r="T262" s="78">
        <f t="shared" si="4"/>
        <v>1.0395115774671597E-3</v>
      </c>
      <c r="U262" s="78">
        <f>R262/'סכום נכסי הקרן'!$C$42</f>
        <v>3.3818915043338572E-4</v>
      </c>
    </row>
    <row r="263" spans="2:21">
      <c r="B263" t="s">
        <v>922</v>
      </c>
      <c r="C263" t="s">
        <v>923</v>
      </c>
      <c r="D263" t="s">
        <v>123</v>
      </c>
      <c r="E263" t="s">
        <v>861</v>
      </c>
      <c r="F263"/>
      <c r="G263" t="s">
        <v>924</v>
      </c>
      <c r="H263" t="s">
        <v>865</v>
      </c>
      <c r="I263" t="s">
        <v>2122</v>
      </c>
      <c r="J263"/>
      <c r="K263" s="77">
        <v>7.15</v>
      </c>
      <c r="L263" t="s">
        <v>106</v>
      </c>
      <c r="M263" s="78">
        <v>3.3000000000000002E-2</v>
      </c>
      <c r="N263" s="78">
        <v>6.5000000000000002E-2</v>
      </c>
      <c r="O263" s="77">
        <v>23132.01</v>
      </c>
      <c r="P263" s="77">
        <v>79.729666725027357</v>
      </c>
      <c r="Q263" s="77">
        <v>0</v>
      </c>
      <c r="R263" s="77">
        <v>70.987393672750201</v>
      </c>
      <c r="S263" s="78">
        <v>0</v>
      </c>
      <c r="T263" s="78">
        <f t="shared" si="4"/>
        <v>1.8119893155599824E-3</v>
      </c>
      <c r="U263" s="78">
        <f>R263/'סכום נכסי הקרן'!$C$42</f>
        <v>5.8950293628929013E-4</v>
      </c>
    </row>
    <row r="264" spans="2:21">
      <c r="B264" t="s">
        <v>925</v>
      </c>
      <c r="C264" t="s">
        <v>926</v>
      </c>
      <c r="D264" t="s">
        <v>123</v>
      </c>
      <c r="E264" t="s">
        <v>861</v>
      </c>
      <c r="F264"/>
      <c r="G264" t="s">
        <v>891</v>
      </c>
      <c r="H264" t="s">
        <v>927</v>
      </c>
      <c r="I264" t="s">
        <v>302</v>
      </c>
      <c r="J264"/>
      <c r="K264" s="77">
        <v>6.62</v>
      </c>
      <c r="L264" t="s">
        <v>110</v>
      </c>
      <c r="M264" s="78">
        <v>5.8000000000000003E-2</v>
      </c>
      <c r="N264" s="78">
        <v>5.3900000000000003E-2</v>
      </c>
      <c r="O264" s="77">
        <v>11566.01</v>
      </c>
      <c r="P264" s="77">
        <v>103.26079479958949</v>
      </c>
      <c r="Q264" s="77">
        <v>0</v>
      </c>
      <c r="R264" s="77">
        <v>48.459346756924504</v>
      </c>
      <c r="S264" s="78">
        <v>0</v>
      </c>
      <c r="T264" s="78">
        <f t="shared" si="4"/>
        <v>1.2369494641168959E-3</v>
      </c>
      <c r="U264" s="78">
        <f>R264/'סכום נכסי הקרן'!$C$42</f>
        <v>4.024225390716636E-4</v>
      </c>
    </row>
    <row r="265" spans="2:21">
      <c r="B265" t="s">
        <v>928</v>
      </c>
      <c r="C265" t="s">
        <v>929</v>
      </c>
      <c r="D265" t="s">
        <v>123</v>
      </c>
      <c r="E265" t="s">
        <v>861</v>
      </c>
      <c r="F265"/>
      <c r="G265" t="s">
        <v>912</v>
      </c>
      <c r="H265" t="s">
        <v>865</v>
      </c>
      <c r="I265" t="s">
        <v>210</v>
      </c>
      <c r="J265"/>
      <c r="K265" s="77">
        <v>7.19</v>
      </c>
      <c r="L265" t="s">
        <v>106</v>
      </c>
      <c r="M265" s="78">
        <v>6.1699999999999998E-2</v>
      </c>
      <c r="N265" s="78">
        <v>6.7900000000000002E-2</v>
      </c>
      <c r="O265" s="77">
        <v>11566.01</v>
      </c>
      <c r="P265" s="77">
        <v>97.597450017767585</v>
      </c>
      <c r="Q265" s="77">
        <v>0</v>
      </c>
      <c r="R265" s="77">
        <v>43.448015560051203</v>
      </c>
      <c r="S265" s="78">
        <v>0</v>
      </c>
      <c r="T265" s="78">
        <f t="shared" si="4"/>
        <v>1.1090326874096459E-3</v>
      </c>
      <c r="U265" s="78">
        <f>R265/'סכום נכסי הקרן'!$C$42</f>
        <v>3.6080677742116995E-4</v>
      </c>
    </row>
    <row r="266" spans="2:21">
      <c r="B266" t="s">
        <v>930</v>
      </c>
      <c r="C266" t="s">
        <v>931</v>
      </c>
      <c r="D266" t="s">
        <v>123</v>
      </c>
      <c r="E266" t="s">
        <v>861</v>
      </c>
      <c r="F266"/>
      <c r="G266" t="s">
        <v>932</v>
      </c>
      <c r="H266" t="s">
        <v>865</v>
      </c>
      <c r="I266" t="s">
        <v>2122</v>
      </c>
      <c r="J266"/>
      <c r="K266" s="77">
        <v>6.93</v>
      </c>
      <c r="L266" t="s">
        <v>106</v>
      </c>
      <c r="M266" s="78">
        <v>6.4000000000000001E-2</v>
      </c>
      <c r="N266" s="78">
        <v>6.7500000000000004E-2</v>
      </c>
      <c r="O266" s="77">
        <v>10023.870000000001</v>
      </c>
      <c r="P266" s="77">
        <v>98.832999720666763</v>
      </c>
      <c r="Q266" s="77">
        <v>0</v>
      </c>
      <c r="R266" s="77">
        <v>38.131625033625902</v>
      </c>
      <c r="S266" s="78">
        <v>0</v>
      </c>
      <c r="T266" s="78">
        <f t="shared" si="4"/>
        <v>9.7332911621451337E-4</v>
      </c>
      <c r="U266" s="78">
        <f>R266/'סכום נכסי הקרן'!$C$42</f>
        <v>3.1665770159742499E-4</v>
      </c>
    </row>
    <row r="267" spans="2:21">
      <c r="B267" t="s">
        <v>933</v>
      </c>
      <c r="C267" t="s">
        <v>934</v>
      </c>
      <c r="D267" t="s">
        <v>123</v>
      </c>
      <c r="E267" t="s">
        <v>861</v>
      </c>
      <c r="F267"/>
      <c r="G267" t="s">
        <v>912</v>
      </c>
      <c r="H267" t="s">
        <v>865</v>
      </c>
      <c r="I267" t="s">
        <v>210</v>
      </c>
      <c r="J267"/>
      <c r="K267" s="77">
        <v>4.3499999999999996</v>
      </c>
      <c r="L267" t="s">
        <v>110</v>
      </c>
      <c r="M267" s="78">
        <v>4.1300000000000003E-2</v>
      </c>
      <c r="N267" s="78">
        <v>5.45E-2</v>
      </c>
      <c r="O267" s="77">
        <v>22900.69</v>
      </c>
      <c r="P267" s="77">
        <v>94.02254790707174</v>
      </c>
      <c r="Q267" s="77">
        <v>0</v>
      </c>
      <c r="R267" s="77">
        <v>87.365328108212196</v>
      </c>
      <c r="S267" s="78">
        <v>0</v>
      </c>
      <c r="T267" s="78">
        <f t="shared" ref="T267:T330" si="5">R267/$R$11</f>
        <v>2.2300444190450817E-3</v>
      </c>
      <c r="U267" s="78">
        <f>R267/'סכום נכסי הקרן'!$C$42</f>
        <v>7.2551075317811478E-4</v>
      </c>
    </row>
    <row r="268" spans="2:21">
      <c r="B268" t="s">
        <v>935</v>
      </c>
      <c r="C268" t="s">
        <v>936</v>
      </c>
      <c r="D268" t="s">
        <v>123</v>
      </c>
      <c r="E268" t="s">
        <v>861</v>
      </c>
      <c r="F268"/>
      <c r="G268" t="s">
        <v>937</v>
      </c>
      <c r="H268" t="s">
        <v>865</v>
      </c>
      <c r="I268" t="s">
        <v>210</v>
      </c>
      <c r="J268"/>
      <c r="K268" s="77">
        <v>6.95</v>
      </c>
      <c r="L268" t="s">
        <v>106</v>
      </c>
      <c r="M268" s="78">
        <v>6.8000000000000005E-2</v>
      </c>
      <c r="N268" s="78">
        <v>7.0699999999999999E-2</v>
      </c>
      <c r="O268" s="77">
        <v>37011.22</v>
      </c>
      <c r="P268" s="77">
        <v>98.876833217062284</v>
      </c>
      <c r="Q268" s="77">
        <v>0</v>
      </c>
      <c r="R268" s="77">
        <v>140.85616522107901</v>
      </c>
      <c r="S268" s="78">
        <v>0</v>
      </c>
      <c r="T268" s="78">
        <f t="shared" si="5"/>
        <v>3.5954252326539688E-3</v>
      </c>
      <c r="U268" s="78">
        <f>R268/'סכום נכסי הקרן'!$C$42</f>
        <v>1.1697164622646232E-3</v>
      </c>
    </row>
    <row r="269" spans="2:21">
      <c r="B269" t="s">
        <v>938</v>
      </c>
      <c r="C269" t="s">
        <v>939</v>
      </c>
      <c r="D269" t="s">
        <v>123</v>
      </c>
      <c r="E269" t="s">
        <v>861</v>
      </c>
      <c r="F269"/>
      <c r="G269" t="s">
        <v>891</v>
      </c>
      <c r="H269" t="s">
        <v>865</v>
      </c>
      <c r="I269" t="s">
        <v>2122</v>
      </c>
      <c r="J269"/>
      <c r="K269" s="77">
        <v>6.83</v>
      </c>
      <c r="L269" t="s">
        <v>106</v>
      </c>
      <c r="M269" s="78">
        <v>0.06</v>
      </c>
      <c r="N269" s="78">
        <v>7.3200000000000001E-2</v>
      </c>
      <c r="O269" s="77">
        <v>19276.68</v>
      </c>
      <c r="P269" s="77">
        <v>91.490835764249866</v>
      </c>
      <c r="Q269" s="77">
        <v>0</v>
      </c>
      <c r="R269" s="77">
        <v>67.882486816820403</v>
      </c>
      <c r="S269" s="78">
        <v>0</v>
      </c>
      <c r="T269" s="78">
        <f t="shared" si="5"/>
        <v>1.7327349894370979E-3</v>
      </c>
      <c r="U269" s="78">
        <f>R269/'סכום נכסי הקרן'!$C$42</f>
        <v>5.6371875667969302E-4</v>
      </c>
    </row>
    <row r="270" spans="2:21">
      <c r="B270" t="s">
        <v>940</v>
      </c>
      <c r="C270" t="s">
        <v>941</v>
      </c>
      <c r="D270" t="s">
        <v>123</v>
      </c>
      <c r="E270" t="s">
        <v>861</v>
      </c>
      <c r="F270"/>
      <c r="G270" t="s">
        <v>932</v>
      </c>
      <c r="H270" t="s">
        <v>865</v>
      </c>
      <c r="I270" t="s">
        <v>210</v>
      </c>
      <c r="J270"/>
      <c r="K270" s="77">
        <v>6.84</v>
      </c>
      <c r="L270" t="s">
        <v>106</v>
      </c>
      <c r="M270" s="78">
        <v>6.3799999999999996E-2</v>
      </c>
      <c r="N270" s="78">
        <v>6.6199999999999995E-2</v>
      </c>
      <c r="O270" s="77">
        <v>6476.96</v>
      </c>
      <c r="P270" s="77">
        <v>98.030452088634178</v>
      </c>
      <c r="Q270" s="77">
        <v>0</v>
      </c>
      <c r="R270" s="77">
        <v>24.438814309790398</v>
      </c>
      <c r="S270" s="78">
        <v>0</v>
      </c>
      <c r="T270" s="78">
        <f t="shared" si="5"/>
        <v>6.2381316066395314E-4</v>
      </c>
      <c r="U270" s="78">
        <f>R270/'סכום נכסי הקרן'!$C$42</f>
        <v>2.0294804541585041E-4</v>
      </c>
    </row>
    <row r="271" spans="2:21">
      <c r="B271" t="s">
        <v>942</v>
      </c>
      <c r="C271" t="s">
        <v>943</v>
      </c>
      <c r="D271" t="s">
        <v>123</v>
      </c>
      <c r="E271" t="s">
        <v>861</v>
      </c>
      <c r="F271"/>
      <c r="G271" t="s">
        <v>912</v>
      </c>
      <c r="H271" t="s">
        <v>865</v>
      </c>
      <c r="I271" t="s">
        <v>210</v>
      </c>
      <c r="J271"/>
      <c r="K271" s="77">
        <v>3.46</v>
      </c>
      <c r="L271" t="s">
        <v>106</v>
      </c>
      <c r="M271" s="78">
        <v>8.1299999999999997E-2</v>
      </c>
      <c r="N271" s="78">
        <v>8.1600000000000006E-2</v>
      </c>
      <c r="O271" s="77">
        <v>15421.34</v>
      </c>
      <c r="P271" s="77">
        <v>100.7210276201679</v>
      </c>
      <c r="Q271" s="77">
        <v>0</v>
      </c>
      <c r="R271" s="77">
        <v>59.784716132959197</v>
      </c>
      <c r="S271" s="78">
        <v>0</v>
      </c>
      <c r="T271" s="78">
        <f t="shared" si="5"/>
        <v>1.5260352755885546E-3</v>
      </c>
      <c r="U271" s="78">
        <f>R271/'סכום נכסי הקרן'!$C$42</f>
        <v>4.9647217459583819E-4</v>
      </c>
    </row>
    <row r="272" spans="2:21">
      <c r="B272" t="s">
        <v>944</v>
      </c>
      <c r="C272" t="s">
        <v>945</v>
      </c>
      <c r="D272" t="s">
        <v>123</v>
      </c>
      <c r="E272" t="s">
        <v>861</v>
      </c>
      <c r="F272"/>
      <c r="G272" t="s">
        <v>912</v>
      </c>
      <c r="H272" t="s">
        <v>872</v>
      </c>
      <c r="I272" t="s">
        <v>210</v>
      </c>
      <c r="J272"/>
      <c r="K272" s="77">
        <v>4.2</v>
      </c>
      <c r="L272" t="s">
        <v>110</v>
      </c>
      <c r="M272" s="78">
        <v>7.2499999999999995E-2</v>
      </c>
      <c r="N272" s="78">
        <v>7.5999999999999998E-2</v>
      </c>
      <c r="O272" s="77">
        <v>27527.09</v>
      </c>
      <c r="P272" s="77">
        <v>97.695694624822082</v>
      </c>
      <c r="Q272" s="77">
        <v>0</v>
      </c>
      <c r="R272" s="77">
        <v>109.117462094666</v>
      </c>
      <c r="S272" s="78">
        <v>0</v>
      </c>
      <c r="T272" s="78">
        <f t="shared" si="5"/>
        <v>2.7852786984691683E-3</v>
      </c>
      <c r="U272" s="78">
        <f>R272/'סכום נכסי הקרן'!$C$42</f>
        <v>9.0614771126515186E-4</v>
      </c>
    </row>
    <row r="273" spans="2:21">
      <c r="B273" t="s">
        <v>946</v>
      </c>
      <c r="C273" t="s">
        <v>947</v>
      </c>
      <c r="D273" t="s">
        <v>123</v>
      </c>
      <c r="E273" t="s">
        <v>861</v>
      </c>
      <c r="F273"/>
      <c r="G273" t="s">
        <v>912</v>
      </c>
      <c r="H273" t="s">
        <v>872</v>
      </c>
      <c r="I273" t="s">
        <v>210</v>
      </c>
      <c r="J273"/>
      <c r="K273" s="77">
        <v>7</v>
      </c>
      <c r="L273" t="s">
        <v>106</v>
      </c>
      <c r="M273" s="78">
        <v>7.1199999999999999E-2</v>
      </c>
      <c r="N273" s="78">
        <v>7.6600000000000001E-2</v>
      </c>
      <c r="O273" s="77">
        <v>15421.34</v>
      </c>
      <c r="P273" s="77">
        <v>97.467525203386998</v>
      </c>
      <c r="Q273" s="77">
        <v>0</v>
      </c>
      <c r="R273" s="77">
        <v>57.853543238668799</v>
      </c>
      <c r="S273" s="78">
        <v>0</v>
      </c>
      <c r="T273" s="78">
        <f t="shared" si="5"/>
        <v>1.4767411055971228E-3</v>
      </c>
      <c r="U273" s="78">
        <f>R273/'סכום נכסי הקרן'!$C$42</f>
        <v>4.8043507233350391E-4</v>
      </c>
    </row>
    <row r="274" spans="2:21">
      <c r="B274" t="s">
        <v>948</v>
      </c>
      <c r="C274" t="s">
        <v>949</v>
      </c>
      <c r="D274" t="s">
        <v>123</v>
      </c>
      <c r="E274" t="s">
        <v>861</v>
      </c>
      <c r="F274"/>
      <c r="G274" t="s">
        <v>937</v>
      </c>
      <c r="H274" t="s">
        <v>872</v>
      </c>
      <c r="I274" t="s">
        <v>210</v>
      </c>
      <c r="J274"/>
      <c r="K274" s="77">
        <v>3.05</v>
      </c>
      <c r="L274" t="s">
        <v>106</v>
      </c>
      <c r="M274" s="78">
        <v>2.63E-2</v>
      </c>
      <c r="N274" s="78">
        <v>7.4999999999999997E-2</v>
      </c>
      <c r="O274" s="77">
        <v>19550.400000000001</v>
      </c>
      <c r="P274" s="77">
        <v>86.68604192241591</v>
      </c>
      <c r="Q274" s="77">
        <v>0</v>
      </c>
      <c r="R274" s="77">
        <v>65.230804101060002</v>
      </c>
      <c r="S274" s="78">
        <v>0</v>
      </c>
      <c r="T274" s="78">
        <f t="shared" si="5"/>
        <v>1.6650494399244196E-3</v>
      </c>
      <c r="U274" s="78">
        <f>R274/'סכום נכסי הקרן'!$C$42</f>
        <v>5.416983011287469E-4</v>
      </c>
    </row>
    <row r="275" spans="2:21">
      <c r="B275" t="s">
        <v>950</v>
      </c>
      <c r="C275" t="s">
        <v>951</v>
      </c>
      <c r="D275" t="s">
        <v>123</v>
      </c>
      <c r="E275" t="s">
        <v>861</v>
      </c>
      <c r="F275"/>
      <c r="G275" t="s">
        <v>937</v>
      </c>
      <c r="H275" t="s">
        <v>872</v>
      </c>
      <c r="I275" t="s">
        <v>210</v>
      </c>
      <c r="J275"/>
      <c r="K275" s="77">
        <v>1.89</v>
      </c>
      <c r="L275" t="s">
        <v>106</v>
      </c>
      <c r="M275" s="78">
        <v>7.0499999999999993E-2</v>
      </c>
      <c r="N275" s="78">
        <v>7.0699999999999999E-2</v>
      </c>
      <c r="O275" s="77">
        <v>7710.67</v>
      </c>
      <c r="P275" s="77">
        <v>103.55541652022457</v>
      </c>
      <c r="Q275" s="77">
        <v>0</v>
      </c>
      <c r="R275" s="77">
        <v>30.733558458314999</v>
      </c>
      <c r="S275" s="78">
        <v>0</v>
      </c>
      <c r="T275" s="78">
        <f t="shared" si="5"/>
        <v>7.8448970548670939E-4</v>
      </c>
      <c r="U275" s="78">
        <f>R275/'סכום נכסי הקרן'!$C$42</f>
        <v>2.5522169523953069E-4</v>
      </c>
    </row>
    <row r="276" spans="2:21">
      <c r="B276" t="s">
        <v>952</v>
      </c>
      <c r="C276" t="s">
        <v>953</v>
      </c>
      <c r="D276" t="s">
        <v>123</v>
      </c>
      <c r="E276" t="s">
        <v>861</v>
      </c>
      <c r="F276"/>
      <c r="G276" t="s">
        <v>879</v>
      </c>
      <c r="H276" t="s">
        <v>872</v>
      </c>
      <c r="I276" t="s">
        <v>2122</v>
      </c>
      <c r="J276"/>
      <c r="K276" s="77">
        <v>3.4</v>
      </c>
      <c r="L276" t="s">
        <v>106</v>
      </c>
      <c r="M276" s="78">
        <v>5.5E-2</v>
      </c>
      <c r="N276" s="78">
        <v>9.5399999999999999E-2</v>
      </c>
      <c r="O276" s="77">
        <v>5397.47</v>
      </c>
      <c r="P276" s="77">
        <v>88.2552780839912</v>
      </c>
      <c r="Q276" s="77">
        <v>0</v>
      </c>
      <c r="R276" s="77">
        <v>18.334912256142001</v>
      </c>
      <c r="S276" s="78">
        <v>0</v>
      </c>
      <c r="T276" s="78">
        <f t="shared" si="5"/>
        <v>4.6800795734260351E-4</v>
      </c>
      <c r="U276" s="78">
        <f>R276/'סכום נכסי הקרן'!$C$42</f>
        <v>1.5225921184582432E-4</v>
      </c>
    </row>
    <row r="277" spans="2:21">
      <c r="B277" t="s">
        <v>954</v>
      </c>
      <c r="C277" t="s">
        <v>955</v>
      </c>
      <c r="D277" t="s">
        <v>123</v>
      </c>
      <c r="E277" t="s">
        <v>861</v>
      </c>
      <c r="F277"/>
      <c r="G277" t="s">
        <v>879</v>
      </c>
      <c r="H277" t="s">
        <v>872</v>
      </c>
      <c r="I277" t="s">
        <v>2122</v>
      </c>
      <c r="J277"/>
      <c r="K277" s="77">
        <v>2.98</v>
      </c>
      <c r="L277" t="s">
        <v>106</v>
      </c>
      <c r="M277" s="78">
        <v>0.06</v>
      </c>
      <c r="N277" s="78">
        <v>9.0700000000000003E-2</v>
      </c>
      <c r="O277" s="77">
        <v>24296.32</v>
      </c>
      <c r="P277" s="77">
        <v>92.206876830729925</v>
      </c>
      <c r="Q277" s="77">
        <v>0</v>
      </c>
      <c r="R277" s="77">
        <v>86.228676870823193</v>
      </c>
      <c r="S277" s="78">
        <v>0</v>
      </c>
      <c r="T277" s="78">
        <f t="shared" si="5"/>
        <v>2.2010308183040596E-3</v>
      </c>
      <c r="U277" s="78">
        <f>R277/'סכום נכסי הקרן'!$C$42</f>
        <v>7.160716231113508E-4</v>
      </c>
    </row>
    <row r="278" spans="2:21">
      <c r="B278" t="s">
        <v>956</v>
      </c>
      <c r="C278" t="s">
        <v>957</v>
      </c>
      <c r="D278" t="s">
        <v>123</v>
      </c>
      <c r="E278" t="s">
        <v>861</v>
      </c>
      <c r="F278"/>
      <c r="G278" t="s">
        <v>958</v>
      </c>
      <c r="H278" t="s">
        <v>872</v>
      </c>
      <c r="I278" t="s">
        <v>2122</v>
      </c>
      <c r="J278"/>
      <c r="K278" s="77">
        <v>6.14</v>
      </c>
      <c r="L278" t="s">
        <v>110</v>
      </c>
      <c r="M278" s="78">
        <v>6.6299999999999998E-2</v>
      </c>
      <c r="N278" s="78">
        <v>6.4799999999999996E-2</v>
      </c>
      <c r="O278" s="77">
        <v>30842.68</v>
      </c>
      <c r="P278" s="77">
        <v>101.65115078974979</v>
      </c>
      <c r="Q278" s="77">
        <v>0</v>
      </c>
      <c r="R278" s="77">
        <v>127.21049311897799</v>
      </c>
      <c r="S278" s="78">
        <v>0</v>
      </c>
      <c r="T278" s="78">
        <f t="shared" si="5"/>
        <v>3.2471125143898323E-3</v>
      </c>
      <c r="U278" s="78">
        <f>R278/'סכום נכסי הקרן'!$C$42</f>
        <v>1.0563982608820966E-3</v>
      </c>
    </row>
    <row r="279" spans="2:21">
      <c r="B279" t="s">
        <v>959</v>
      </c>
      <c r="C279" t="s">
        <v>960</v>
      </c>
      <c r="D279" t="s">
        <v>123</v>
      </c>
      <c r="E279" t="s">
        <v>861</v>
      </c>
      <c r="F279"/>
      <c r="G279" t="s">
        <v>937</v>
      </c>
      <c r="H279" t="s">
        <v>872</v>
      </c>
      <c r="I279" t="s">
        <v>2122</v>
      </c>
      <c r="J279"/>
      <c r="K279" s="77">
        <v>1.33</v>
      </c>
      <c r="L279" t="s">
        <v>106</v>
      </c>
      <c r="M279" s="78">
        <v>4.2500000000000003E-2</v>
      </c>
      <c r="N279" s="78">
        <v>7.6200000000000004E-2</v>
      </c>
      <c r="O279" s="77">
        <v>16963.47</v>
      </c>
      <c r="P279" s="77">
        <v>96.071444429706901</v>
      </c>
      <c r="Q279" s="77">
        <v>0</v>
      </c>
      <c r="R279" s="77">
        <v>62.727347968785601</v>
      </c>
      <c r="S279" s="78">
        <v>0</v>
      </c>
      <c r="T279" s="78">
        <f t="shared" si="5"/>
        <v>1.6011474493179431E-3</v>
      </c>
      <c r="U279" s="78">
        <f>R279/'סכום נכסי הקרן'!$C$42</f>
        <v>5.2090876844565438E-4</v>
      </c>
    </row>
    <row r="280" spans="2:21">
      <c r="B280" t="s">
        <v>961</v>
      </c>
      <c r="C280" t="s">
        <v>962</v>
      </c>
      <c r="D280" t="s">
        <v>123</v>
      </c>
      <c r="E280" t="s">
        <v>861</v>
      </c>
      <c r="F280"/>
      <c r="G280" t="s">
        <v>937</v>
      </c>
      <c r="H280" t="s">
        <v>872</v>
      </c>
      <c r="I280" t="s">
        <v>2122</v>
      </c>
      <c r="J280"/>
      <c r="K280" s="77">
        <v>4.5599999999999996</v>
      </c>
      <c r="L280" t="s">
        <v>106</v>
      </c>
      <c r="M280" s="78">
        <v>3.1300000000000001E-2</v>
      </c>
      <c r="N280" s="78">
        <v>7.6600000000000001E-2</v>
      </c>
      <c r="O280" s="77">
        <v>7710.67</v>
      </c>
      <c r="P280" s="77">
        <v>82.596972055606059</v>
      </c>
      <c r="Q280" s="77">
        <v>0</v>
      </c>
      <c r="R280" s="77">
        <v>24.5134340090748</v>
      </c>
      <c r="S280" s="78">
        <v>0</v>
      </c>
      <c r="T280" s="78">
        <f t="shared" si="5"/>
        <v>6.2571786642702065E-4</v>
      </c>
      <c r="U280" s="78">
        <f>R280/'סכום נכסי הקרן'!$C$42</f>
        <v>2.0356771222649519E-4</v>
      </c>
    </row>
    <row r="281" spans="2:21">
      <c r="B281" t="s">
        <v>963</v>
      </c>
      <c r="C281" t="s">
        <v>964</v>
      </c>
      <c r="D281" t="s">
        <v>123</v>
      </c>
      <c r="E281" t="s">
        <v>861</v>
      </c>
      <c r="F281"/>
      <c r="G281" t="s">
        <v>958</v>
      </c>
      <c r="H281" t="s">
        <v>872</v>
      </c>
      <c r="I281" t="s">
        <v>210</v>
      </c>
      <c r="J281"/>
      <c r="K281" s="77">
        <v>4.3600000000000003</v>
      </c>
      <c r="L281" t="s">
        <v>110</v>
      </c>
      <c r="M281" s="78">
        <v>4.8800000000000003E-2</v>
      </c>
      <c r="N281" s="78">
        <v>5.5500000000000001E-2</v>
      </c>
      <c r="O281" s="77">
        <v>21127.24</v>
      </c>
      <c r="P281" s="77">
        <v>96.776150785431511</v>
      </c>
      <c r="Q281" s="77">
        <v>0</v>
      </c>
      <c r="R281" s="77">
        <v>82.960171011054001</v>
      </c>
      <c r="S281" s="78">
        <v>0</v>
      </c>
      <c r="T281" s="78">
        <f t="shared" si="5"/>
        <v>2.1176005444296657E-3</v>
      </c>
      <c r="U281" s="78">
        <f>R281/'סכום נכסי הקרן'!$C$42</f>
        <v>6.8892886294050757E-4</v>
      </c>
    </row>
    <row r="282" spans="2:21">
      <c r="B282" t="s">
        <v>965</v>
      </c>
      <c r="C282" t="s">
        <v>966</v>
      </c>
      <c r="D282" t="s">
        <v>123</v>
      </c>
      <c r="E282" t="s">
        <v>861</v>
      </c>
      <c r="F282"/>
      <c r="G282" t="s">
        <v>967</v>
      </c>
      <c r="H282" t="s">
        <v>872</v>
      </c>
      <c r="I282" t="s">
        <v>210</v>
      </c>
      <c r="J282"/>
      <c r="K282" s="77">
        <v>7.31</v>
      </c>
      <c r="L282" t="s">
        <v>106</v>
      </c>
      <c r="M282" s="78">
        <v>5.8999999999999997E-2</v>
      </c>
      <c r="N282" s="78">
        <v>6.6400000000000001E-2</v>
      </c>
      <c r="O282" s="77">
        <v>21589.88</v>
      </c>
      <c r="P282" s="77">
        <v>94.923499911995805</v>
      </c>
      <c r="Q282" s="77">
        <v>0</v>
      </c>
      <c r="R282" s="77">
        <v>78.8809045630572</v>
      </c>
      <c r="S282" s="78">
        <v>0</v>
      </c>
      <c r="T282" s="78">
        <f t="shared" si="5"/>
        <v>2.0134751943264133E-3</v>
      </c>
      <c r="U282" s="78">
        <f>R282/'סכום נכסי הקרן'!$C$42</f>
        <v>6.5505327708527427E-4</v>
      </c>
    </row>
    <row r="283" spans="2:21">
      <c r="B283" t="s">
        <v>968</v>
      </c>
      <c r="C283" t="s">
        <v>969</v>
      </c>
      <c r="D283" t="s">
        <v>123</v>
      </c>
      <c r="E283" t="s">
        <v>861</v>
      </c>
      <c r="F283"/>
      <c r="G283" t="s">
        <v>970</v>
      </c>
      <c r="H283" t="s">
        <v>872</v>
      </c>
      <c r="I283" t="s">
        <v>210</v>
      </c>
      <c r="J283"/>
      <c r="K283" s="77">
        <v>6.86</v>
      </c>
      <c r="L283" t="s">
        <v>106</v>
      </c>
      <c r="M283" s="78">
        <v>3.15E-2</v>
      </c>
      <c r="N283" s="78">
        <v>7.1900000000000006E-2</v>
      </c>
      <c r="O283" s="77">
        <v>15421.34</v>
      </c>
      <c r="P283" s="77">
        <v>76.969250248032921</v>
      </c>
      <c r="Q283" s="77">
        <v>0</v>
      </c>
      <c r="R283" s="77">
        <v>45.686435948593797</v>
      </c>
      <c r="S283" s="78">
        <v>0</v>
      </c>
      <c r="T283" s="78">
        <f t="shared" si="5"/>
        <v>1.1661695059054596E-3</v>
      </c>
      <c r="U283" s="78">
        <f>R283/'סכום נכסי הקרן'!$C$42</f>
        <v>3.7939536510448146E-4</v>
      </c>
    </row>
    <row r="284" spans="2:21">
      <c r="B284" t="s">
        <v>971</v>
      </c>
      <c r="C284" t="s">
        <v>972</v>
      </c>
      <c r="D284" t="s">
        <v>123</v>
      </c>
      <c r="E284" t="s">
        <v>861</v>
      </c>
      <c r="F284"/>
      <c r="G284" t="s">
        <v>973</v>
      </c>
      <c r="H284" t="s">
        <v>872</v>
      </c>
      <c r="I284" t="s">
        <v>2122</v>
      </c>
      <c r="J284"/>
      <c r="K284" s="77">
        <v>7.21</v>
      </c>
      <c r="L284" t="s">
        <v>106</v>
      </c>
      <c r="M284" s="78">
        <v>6.25E-2</v>
      </c>
      <c r="N284" s="78">
        <v>6.7400000000000002E-2</v>
      </c>
      <c r="O284" s="77">
        <v>19276.68</v>
      </c>
      <c r="P284" s="77">
        <v>98.218777864238035</v>
      </c>
      <c r="Q284" s="77">
        <v>0</v>
      </c>
      <c r="R284" s="77">
        <v>72.874346789371202</v>
      </c>
      <c r="S284" s="78">
        <v>0</v>
      </c>
      <c r="T284" s="78">
        <f t="shared" si="5"/>
        <v>1.8601547532437774E-3</v>
      </c>
      <c r="U284" s="78">
        <f>R284/'סכום נכסי הקרן'!$C$42</f>
        <v>6.0517282280486316E-4</v>
      </c>
    </row>
    <row r="285" spans="2:21">
      <c r="B285" t="s">
        <v>974</v>
      </c>
      <c r="C285" t="s">
        <v>975</v>
      </c>
      <c r="D285" t="s">
        <v>123</v>
      </c>
      <c r="E285" t="s">
        <v>861</v>
      </c>
      <c r="F285"/>
      <c r="G285" t="s">
        <v>924</v>
      </c>
      <c r="H285" t="s">
        <v>872</v>
      </c>
      <c r="I285" t="s">
        <v>2122</v>
      </c>
      <c r="J285"/>
      <c r="K285" s="77">
        <v>4.37</v>
      </c>
      <c r="L285" t="s">
        <v>106</v>
      </c>
      <c r="M285" s="78">
        <v>4.4999999999999998E-2</v>
      </c>
      <c r="N285" s="78">
        <v>6.9800000000000001E-2</v>
      </c>
      <c r="O285" s="77">
        <v>23253.07</v>
      </c>
      <c r="P285" s="77">
        <v>90.378500209649744</v>
      </c>
      <c r="Q285" s="77">
        <v>0</v>
      </c>
      <c r="R285" s="77">
        <v>80.889721511076303</v>
      </c>
      <c r="S285" s="78">
        <v>0</v>
      </c>
      <c r="T285" s="78">
        <f t="shared" si="5"/>
        <v>2.0647512682657738E-3</v>
      </c>
      <c r="U285" s="78">
        <f>R285/'סכום נכסי הקרן'!$C$42</f>
        <v>6.7173516140383498E-4</v>
      </c>
    </row>
    <row r="286" spans="2:21">
      <c r="B286" t="s">
        <v>976</v>
      </c>
      <c r="C286" t="s">
        <v>977</v>
      </c>
      <c r="D286" t="s">
        <v>123</v>
      </c>
      <c r="E286" t="s">
        <v>861</v>
      </c>
      <c r="F286"/>
      <c r="G286" t="s">
        <v>879</v>
      </c>
      <c r="H286" t="s">
        <v>872</v>
      </c>
      <c r="I286" t="s">
        <v>2122</v>
      </c>
      <c r="J286"/>
      <c r="K286" s="77">
        <v>6.93</v>
      </c>
      <c r="L286" t="s">
        <v>106</v>
      </c>
      <c r="M286" s="78">
        <v>0.04</v>
      </c>
      <c r="N286" s="78">
        <v>6.5500000000000003E-2</v>
      </c>
      <c r="O286" s="77">
        <v>11566.01</v>
      </c>
      <c r="P286" s="77">
        <v>84.485111178357968</v>
      </c>
      <c r="Q286" s="77">
        <v>0</v>
      </c>
      <c r="R286" s="77">
        <v>37.610720612082602</v>
      </c>
      <c r="S286" s="78">
        <v>0</v>
      </c>
      <c r="T286" s="78">
        <f t="shared" si="5"/>
        <v>9.6003276601160775E-4</v>
      </c>
      <c r="U286" s="78">
        <f>R286/'סכום נכסי הקרן'!$C$42</f>
        <v>3.1233193796337115E-4</v>
      </c>
    </row>
    <row r="287" spans="2:21">
      <c r="B287" t="s">
        <v>978</v>
      </c>
      <c r="C287" t="s">
        <v>979</v>
      </c>
      <c r="D287" t="s">
        <v>123</v>
      </c>
      <c r="E287" t="s">
        <v>861</v>
      </c>
      <c r="F287"/>
      <c r="G287" t="s">
        <v>879</v>
      </c>
      <c r="H287" t="s">
        <v>872</v>
      </c>
      <c r="I287" t="s">
        <v>2122</v>
      </c>
      <c r="J287"/>
      <c r="K287" s="77">
        <v>2.95</v>
      </c>
      <c r="L287" t="s">
        <v>106</v>
      </c>
      <c r="M287" s="78">
        <v>6.88E-2</v>
      </c>
      <c r="N287" s="78">
        <v>6.8400000000000002E-2</v>
      </c>
      <c r="O287" s="77">
        <v>19276.68</v>
      </c>
      <c r="P287" s="77">
        <v>101.33809742756533</v>
      </c>
      <c r="Q287" s="77">
        <v>0</v>
      </c>
      <c r="R287" s="77">
        <v>75.1887553021608</v>
      </c>
      <c r="S287" s="78">
        <v>0</v>
      </c>
      <c r="T287" s="78">
        <f t="shared" si="5"/>
        <v>1.9192312072455764E-3</v>
      </c>
      <c r="U287" s="78">
        <f>R287/'סכום נכסי הקרן'!$C$42</f>
        <v>6.2439244115501723E-4</v>
      </c>
    </row>
    <row r="288" spans="2:21">
      <c r="B288" t="s">
        <v>980</v>
      </c>
      <c r="C288" t="s">
        <v>981</v>
      </c>
      <c r="D288" t="s">
        <v>123</v>
      </c>
      <c r="E288" t="s">
        <v>861</v>
      </c>
      <c r="F288"/>
      <c r="G288" t="s">
        <v>932</v>
      </c>
      <c r="H288" t="s">
        <v>872</v>
      </c>
      <c r="I288" t="s">
        <v>2122</v>
      </c>
      <c r="J288"/>
      <c r="K288" s="77">
        <v>4.25</v>
      </c>
      <c r="L288" t="s">
        <v>106</v>
      </c>
      <c r="M288" s="78">
        <v>7.0499999999999993E-2</v>
      </c>
      <c r="N288" s="78">
        <v>7.0599999999999996E-2</v>
      </c>
      <c r="O288" s="77">
        <v>2313.1999999999998</v>
      </c>
      <c r="P288" s="77">
        <v>100.07035466021097</v>
      </c>
      <c r="Q288" s="77">
        <v>0</v>
      </c>
      <c r="R288" s="77">
        <v>8.9097708319559992</v>
      </c>
      <c r="S288" s="78">
        <v>0</v>
      </c>
      <c r="T288" s="78">
        <f t="shared" si="5"/>
        <v>2.2742643047324009E-4</v>
      </c>
      <c r="U288" s="78">
        <f>R288/'סכום נכסי הקרן'!$C$42</f>
        <v>7.3989701485813772E-5</v>
      </c>
    </row>
    <row r="289" spans="2:21">
      <c r="B289" t="s">
        <v>982</v>
      </c>
      <c r="C289" t="s">
        <v>983</v>
      </c>
      <c r="D289" t="s">
        <v>123</v>
      </c>
      <c r="E289" t="s">
        <v>861</v>
      </c>
      <c r="F289"/>
      <c r="G289" t="s">
        <v>912</v>
      </c>
      <c r="H289" t="s">
        <v>872</v>
      </c>
      <c r="I289" t="s">
        <v>210</v>
      </c>
      <c r="J289"/>
      <c r="K289" s="77">
        <v>3.76</v>
      </c>
      <c r="L289" t="s">
        <v>113</v>
      </c>
      <c r="M289" s="78">
        <v>7.4200000000000002E-2</v>
      </c>
      <c r="N289" s="78">
        <v>7.5800000000000006E-2</v>
      </c>
      <c r="O289" s="77">
        <v>26216.28</v>
      </c>
      <c r="P289" s="77">
        <v>101.21023022030589</v>
      </c>
      <c r="Q289" s="77">
        <v>0</v>
      </c>
      <c r="R289" s="77">
        <v>124.71567958024301</v>
      </c>
      <c r="S289" s="78">
        <v>0</v>
      </c>
      <c r="T289" s="78">
        <f t="shared" si="5"/>
        <v>3.1834311303775963E-3</v>
      </c>
      <c r="U289" s="78">
        <f>R289/'סכום נכסי הקרן'!$C$42</f>
        <v>1.0356804991713564E-3</v>
      </c>
    </row>
    <row r="290" spans="2:21">
      <c r="B290" t="s">
        <v>984</v>
      </c>
      <c r="C290" t="s">
        <v>985</v>
      </c>
      <c r="D290" t="s">
        <v>123</v>
      </c>
      <c r="E290" t="s">
        <v>861</v>
      </c>
      <c r="F290"/>
      <c r="G290" t="s">
        <v>909</v>
      </c>
      <c r="H290" t="s">
        <v>872</v>
      </c>
      <c r="I290" t="s">
        <v>210</v>
      </c>
      <c r="J290"/>
      <c r="K290" s="77">
        <v>3.1</v>
      </c>
      <c r="L290" t="s">
        <v>106</v>
      </c>
      <c r="M290" s="78">
        <v>4.7E-2</v>
      </c>
      <c r="N290" s="78">
        <v>7.7399999999999997E-2</v>
      </c>
      <c r="O290" s="77">
        <v>14650.27</v>
      </c>
      <c r="P290" s="77">
        <v>91.355777730376303</v>
      </c>
      <c r="Q290" s="77">
        <v>0</v>
      </c>
      <c r="R290" s="77">
        <v>51.514508309586901</v>
      </c>
      <c r="S290" s="78">
        <v>0</v>
      </c>
      <c r="T290" s="78">
        <f t="shared" si="5"/>
        <v>1.3149340160819158E-3</v>
      </c>
      <c r="U290" s="78">
        <f>R290/'סכום נכסי הקרן'!$C$42</f>
        <v>4.2779361713145698E-4</v>
      </c>
    </row>
    <row r="291" spans="2:21">
      <c r="B291" t="s">
        <v>986</v>
      </c>
      <c r="C291" t="s">
        <v>987</v>
      </c>
      <c r="D291" t="s">
        <v>123</v>
      </c>
      <c r="E291" t="s">
        <v>861</v>
      </c>
      <c r="F291"/>
      <c r="G291" t="s">
        <v>937</v>
      </c>
      <c r="H291" t="s">
        <v>872</v>
      </c>
      <c r="I291" t="s">
        <v>210</v>
      </c>
      <c r="J291"/>
      <c r="K291" s="77">
        <v>3.91</v>
      </c>
      <c r="L291" t="s">
        <v>106</v>
      </c>
      <c r="M291" s="78">
        <v>7.9500000000000001E-2</v>
      </c>
      <c r="N291" s="78">
        <v>8.1799999999999998E-2</v>
      </c>
      <c r="O291" s="77">
        <v>11566.01</v>
      </c>
      <c r="P291" s="77">
        <v>101.18391685723944</v>
      </c>
      <c r="Q291" s="77">
        <v>0</v>
      </c>
      <c r="R291" s="77">
        <v>45.044623535142897</v>
      </c>
      <c r="S291" s="78">
        <v>0</v>
      </c>
      <c r="T291" s="78">
        <f t="shared" si="5"/>
        <v>1.1497869177359602E-3</v>
      </c>
      <c r="U291" s="78">
        <f>R291/'סכום נכסי הקרן'!$C$42</f>
        <v>3.7406554127660007E-4</v>
      </c>
    </row>
    <row r="292" spans="2:21">
      <c r="B292" t="s">
        <v>988</v>
      </c>
      <c r="C292" t="s">
        <v>989</v>
      </c>
      <c r="D292" t="s">
        <v>123</v>
      </c>
      <c r="E292" t="s">
        <v>861</v>
      </c>
      <c r="F292"/>
      <c r="G292" t="s">
        <v>912</v>
      </c>
      <c r="H292" t="s">
        <v>990</v>
      </c>
      <c r="I292" t="s">
        <v>302</v>
      </c>
      <c r="J292"/>
      <c r="K292" s="77">
        <v>3.29</v>
      </c>
      <c r="L292" t="s">
        <v>106</v>
      </c>
      <c r="M292" s="78">
        <v>6.88E-2</v>
      </c>
      <c r="N292" s="78">
        <v>8.5599999999999996E-2</v>
      </c>
      <c r="O292" s="77">
        <v>8327.52</v>
      </c>
      <c r="P292" s="77">
        <v>96.035205775549016</v>
      </c>
      <c r="Q292" s="77">
        <v>0</v>
      </c>
      <c r="R292" s="77">
        <v>30.781803875832001</v>
      </c>
      <c r="S292" s="78">
        <v>0</v>
      </c>
      <c r="T292" s="78">
        <f t="shared" si="5"/>
        <v>7.8572119429820943E-4</v>
      </c>
      <c r="U292" s="78">
        <f>R292/'סכום נכסי הקרן'!$C$42</f>
        <v>2.5562234123901453E-4</v>
      </c>
    </row>
    <row r="293" spans="2:21">
      <c r="B293" t="s">
        <v>991</v>
      </c>
      <c r="C293" t="s">
        <v>992</v>
      </c>
      <c r="D293" t="s">
        <v>123</v>
      </c>
      <c r="E293" t="s">
        <v>861</v>
      </c>
      <c r="F293"/>
      <c r="G293" t="s">
        <v>891</v>
      </c>
      <c r="H293" t="s">
        <v>872</v>
      </c>
      <c r="I293" t="s">
        <v>2122</v>
      </c>
      <c r="J293"/>
      <c r="K293" s="77">
        <v>1.81</v>
      </c>
      <c r="L293" t="s">
        <v>106</v>
      </c>
      <c r="M293" s="78">
        <v>5.7500000000000002E-2</v>
      </c>
      <c r="N293" s="78">
        <v>7.9100000000000004E-2</v>
      </c>
      <c r="O293" s="77">
        <v>6534.79</v>
      </c>
      <c r="P293" s="77">
        <v>96.63180554386598</v>
      </c>
      <c r="Q293" s="77">
        <v>0</v>
      </c>
      <c r="R293" s="77">
        <v>24.3052247416095</v>
      </c>
      <c r="S293" s="78">
        <v>0</v>
      </c>
      <c r="T293" s="78">
        <f t="shared" si="5"/>
        <v>6.2040321901529977E-4</v>
      </c>
      <c r="U293" s="78">
        <f>R293/'סכום נכסי הקרן'!$C$42</f>
        <v>2.0183867319318086E-4</v>
      </c>
    </row>
    <row r="294" spans="2:21">
      <c r="B294" t="s">
        <v>994</v>
      </c>
      <c r="C294" t="s">
        <v>995</v>
      </c>
      <c r="D294" t="s">
        <v>123</v>
      </c>
      <c r="E294" t="s">
        <v>861</v>
      </c>
      <c r="F294"/>
      <c r="G294" t="s">
        <v>958</v>
      </c>
      <c r="H294" t="s">
        <v>872</v>
      </c>
      <c r="I294" t="s">
        <v>210</v>
      </c>
      <c r="J294"/>
      <c r="K294" s="77">
        <v>3.95</v>
      </c>
      <c r="L294" t="s">
        <v>110</v>
      </c>
      <c r="M294" s="78">
        <v>0.04</v>
      </c>
      <c r="N294" s="78">
        <v>6.0100000000000001E-2</v>
      </c>
      <c r="O294" s="77">
        <v>18505.61</v>
      </c>
      <c r="P294" s="77">
        <v>93.55244452249886</v>
      </c>
      <c r="Q294" s="77">
        <v>0</v>
      </c>
      <c r="R294" s="77">
        <v>70.245268020606005</v>
      </c>
      <c r="S294" s="78">
        <v>0</v>
      </c>
      <c r="T294" s="78">
        <f t="shared" si="5"/>
        <v>1.7930461809706579E-3</v>
      </c>
      <c r="U294" s="78">
        <f>R294/'סכום נכסי הקרן'!$C$42</f>
        <v>5.8334007795064757E-4</v>
      </c>
    </row>
    <row r="295" spans="2:21">
      <c r="B295" t="s">
        <v>996</v>
      </c>
      <c r="C295" t="s">
        <v>997</v>
      </c>
      <c r="D295" t="s">
        <v>123</v>
      </c>
      <c r="E295" t="s">
        <v>861</v>
      </c>
      <c r="F295"/>
      <c r="G295" t="s">
        <v>998</v>
      </c>
      <c r="H295" t="s">
        <v>872</v>
      </c>
      <c r="I295" t="s">
        <v>210</v>
      </c>
      <c r="J295"/>
      <c r="K295" s="77">
        <v>3.74</v>
      </c>
      <c r="L295" t="s">
        <v>110</v>
      </c>
      <c r="M295" s="78">
        <v>4.6300000000000001E-2</v>
      </c>
      <c r="N295" s="78">
        <v>5.7099999999999998E-2</v>
      </c>
      <c r="O295" s="77">
        <v>15806.87</v>
      </c>
      <c r="P295" s="77">
        <v>100.28508986409074</v>
      </c>
      <c r="Q295" s="77">
        <v>0</v>
      </c>
      <c r="R295" s="77">
        <v>64.319221329391496</v>
      </c>
      <c r="S295" s="78">
        <v>0</v>
      </c>
      <c r="T295" s="78">
        <f t="shared" si="5"/>
        <v>1.6417808262022913E-3</v>
      </c>
      <c r="U295" s="78">
        <f>R295/'סכום נכסי הקרן'!$C$42</f>
        <v>5.3412821448707321E-4</v>
      </c>
    </row>
    <row r="296" spans="2:21">
      <c r="B296" t="s">
        <v>999</v>
      </c>
      <c r="C296" t="s">
        <v>1000</v>
      </c>
      <c r="D296" t="s">
        <v>123</v>
      </c>
      <c r="E296" t="s">
        <v>861</v>
      </c>
      <c r="F296"/>
      <c r="G296" t="s">
        <v>932</v>
      </c>
      <c r="H296" t="s">
        <v>872</v>
      </c>
      <c r="I296" t="s">
        <v>210</v>
      </c>
      <c r="J296"/>
      <c r="K296" s="77">
        <v>4.28</v>
      </c>
      <c r="L296" t="s">
        <v>110</v>
      </c>
      <c r="M296" s="78">
        <v>4.6300000000000001E-2</v>
      </c>
      <c r="N296" s="78">
        <v>7.3700000000000002E-2</v>
      </c>
      <c r="O296" s="77">
        <v>10872.04</v>
      </c>
      <c r="P296" s="77">
        <v>89.980944694831877</v>
      </c>
      <c r="Q296" s="77">
        <v>0</v>
      </c>
      <c r="R296" s="77">
        <v>39.693566145627003</v>
      </c>
      <c r="S296" s="78">
        <v>0</v>
      </c>
      <c r="T296" s="78">
        <f t="shared" si="5"/>
        <v>1.0131984572347953E-3</v>
      </c>
      <c r="U296" s="78">
        <f>R296/'סכום נכסי הקרן'!$C$42</f>
        <v>3.2962858028724317E-4</v>
      </c>
    </row>
    <row r="297" spans="2:21">
      <c r="B297" t="s">
        <v>1001</v>
      </c>
      <c r="C297" t="s">
        <v>1002</v>
      </c>
      <c r="D297" t="s">
        <v>123</v>
      </c>
      <c r="E297" t="s">
        <v>861</v>
      </c>
      <c r="F297"/>
      <c r="G297" t="s">
        <v>958</v>
      </c>
      <c r="H297" t="s">
        <v>872</v>
      </c>
      <c r="I297" t="s">
        <v>210</v>
      </c>
      <c r="J297"/>
      <c r="K297" s="77">
        <v>6.72</v>
      </c>
      <c r="L297" t="s">
        <v>110</v>
      </c>
      <c r="M297" s="78">
        <v>7.8799999999999995E-2</v>
      </c>
      <c r="N297" s="78">
        <v>7.6200000000000004E-2</v>
      </c>
      <c r="O297" s="77">
        <v>20818.810000000001</v>
      </c>
      <c r="P297" s="77">
        <v>101.24165777342706</v>
      </c>
      <c r="Q297" s="77">
        <v>0</v>
      </c>
      <c r="R297" s="77">
        <v>85.521178722230303</v>
      </c>
      <c r="S297" s="78">
        <v>0</v>
      </c>
      <c r="T297" s="78">
        <f t="shared" si="5"/>
        <v>2.1829715683485159E-3</v>
      </c>
      <c r="U297" s="78">
        <f>R297/'סכום נכסי הקרן'!$C$42</f>
        <v>7.1019632308361007E-4</v>
      </c>
    </row>
    <row r="298" spans="2:21">
      <c r="B298" s="88" t="s">
        <v>2226</v>
      </c>
      <c r="C298" t="s">
        <v>1003</v>
      </c>
      <c r="D298" t="s">
        <v>123</v>
      </c>
      <c r="E298" t="s">
        <v>861</v>
      </c>
      <c r="F298"/>
      <c r="G298" t="s">
        <v>1004</v>
      </c>
      <c r="H298" t="s">
        <v>872</v>
      </c>
      <c r="I298" t="s">
        <v>2122</v>
      </c>
      <c r="J298"/>
      <c r="K298" s="77">
        <v>7.03</v>
      </c>
      <c r="L298" t="s">
        <v>106</v>
      </c>
      <c r="M298" s="78">
        <v>4.2799999999999998E-2</v>
      </c>
      <c r="N298" s="78">
        <v>6.6600000000000006E-2</v>
      </c>
      <c r="O298" s="77">
        <v>30842.68</v>
      </c>
      <c r="P298" s="77">
        <v>84.876519321926295</v>
      </c>
      <c r="Q298" s="77">
        <v>0</v>
      </c>
      <c r="R298" s="77">
        <v>100.75986581770999</v>
      </c>
      <c r="S298" s="78">
        <v>0</v>
      </c>
      <c r="T298" s="78">
        <f t="shared" si="5"/>
        <v>2.5719468042539649E-3</v>
      </c>
      <c r="U298" s="78">
        <f>R298/'סכום נכסי הקרן'!$C$42</f>
        <v>8.3674345100594953E-4</v>
      </c>
    </row>
    <row r="299" spans="2:21">
      <c r="B299" t="s">
        <v>1005</v>
      </c>
      <c r="C299" t="s">
        <v>1006</v>
      </c>
      <c r="D299" t="s">
        <v>123</v>
      </c>
      <c r="E299" t="s">
        <v>861</v>
      </c>
      <c r="F299"/>
      <c r="G299" t="s">
        <v>924</v>
      </c>
      <c r="H299" t="s">
        <v>1007</v>
      </c>
      <c r="I299" t="s">
        <v>2122</v>
      </c>
      <c r="J299"/>
      <c r="K299" s="77">
        <v>1.61</v>
      </c>
      <c r="L299" t="s">
        <v>106</v>
      </c>
      <c r="M299" s="78">
        <v>6.5000000000000002E-2</v>
      </c>
      <c r="N299" s="78">
        <v>7.85E-2</v>
      </c>
      <c r="O299" s="77">
        <v>7710.67</v>
      </c>
      <c r="P299" s="77">
        <v>99.320721658429164</v>
      </c>
      <c r="Q299" s="77">
        <v>0</v>
      </c>
      <c r="R299" s="77">
        <v>29.476770098406298</v>
      </c>
      <c r="S299" s="78">
        <v>0</v>
      </c>
      <c r="T299" s="78">
        <f t="shared" si="5"/>
        <v>7.5240954361215258E-4</v>
      </c>
      <c r="U299" s="78">
        <f>R299/'סכום נכסי הקרן'!$C$42</f>
        <v>2.4478490653482323E-4</v>
      </c>
    </row>
    <row r="300" spans="2:21">
      <c r="B300" t="s">
        <v>1008</v>
      </c>
      <c r="C300" t="s">
        <v>1009</v>
      </c>
      <c r="D300" t="s">
        <v>123</v>
      </c>
      <c r="E300" t="s">
        <v>861</v>
      </c>
      <c r="F300"/>
      <c r="G300" t="s">
        <v>958</v>
      </c>
      <c r="H300" t="s">
        <v>1007</v>
      </c>
      <c r="I300" t="s">
        <v>2122</v>
      </c>
      <c r="J300"/>
      <c r="K300" s="77">
        <v>4.2300000000000004</v>
      </c>
      <c r="L300" t="s">
        <v>106</v>
      </c>
      <c r="M300" s="78">
        <v>4.1300000000000003E-2</v>
      </c>
      <c r="N300" s="78">
        <v>7.5300000000000006E-2</v>
      </c>
      <c r="O300" s="77">
        <v>27604.2</v>
      </c>
      <c r="P300" s="77">
        <v>86.911208446540741</v>
      </c>
      <c r="Q300" s="77">
        <v>0</v>
      </c>
      <c r="R300" s="77">
        <v>92.341912493897993</v>
      </c>
      <c r="S300" s="78">
        <v>1E-4</v>
      </c>
      <c r="T300" s="78">
        <f t="shared" si="5"/>
        <v>2.3570742657304774E-3</v>
      </c>
      <c r="U300" s="78">
        <f>R300/'סכום נכסי הקרן'!$C$42</f>
        <v>7.6683796574739907E-4</v>
      </c>
    </row>
    <row r="301" spans="2:21">
      <c r="B301" t="s">
        <v>1010</v>
      </c>
      <c r="C301" t="s">
        <v>1011</v>
      </c>
      <c r="D301" t="s">
        <v>123</v>
      </c>
      <c r="E301" t="s">
        <v>861</v>
      </c>
      <c r="F301"/>
      <c r="G301" t="s">
        <v>1012</v>
      </c>
      <c r="H301" t="s">
        <v>1007</v>
      </c>
      <c r="I301" t="s">
        <v>210</v>
      </c>
      <c r="J301"/>
      <c r="K301" s="77">
        <v>3.79</v>
      </c>
      <c r="L301" t="s">
        <v>110</v>
      </c>
      <c r="M301" s="78">
        <v>3.1300000000000001E-2</v>
      </c>
      <c r="N301" s="78">
        <v>6.6600000000000006E-2</v>
      </c>
      <c r="O301" s="77">
        <v>11566.01</v>
      </c>
      <c r="P301" s="77">
        <v>89.36372614583594</v>
      </c>
      <c r="Q301" s="77">
        <v>0</v>
      </c>
      <c r="R301" s="77">
        <v>41.937579515987998</v>
      </c>
      <c r="S301" s="78">
        <v>0</v>
      </c>
      <c r="T301" s="78">
        <f t="shared" si="5"/>
        <v>1.0704780394351588E-3</v>
      </c>
      <c r="U301" s="78">
        <f>R301/'סכום נכסי הקרן'!$C$42</f>
        <v>3.4826361395249569E-4</v>
      </c>
    </row>
    <row r="302" spans="2:21">
      <c r="B302" t="s">
        <v>1013</v>
      </c>
      <c r="C302" t="s">
        <v>1014</v>
      </c>
      <c r="D302" t="s">
        <v>123</v>
      </c>
      <c r="E302" t="s">
        <v>861</v>
      </c>
      <c r="F302"/>
      <c r="G302" t="s">
        <v>1015</v>
      </c>
      <c r="H302" t="s">
        <v>1007</v>
      </c>
      <c r="I302" t="s">
        <v>210</v>
      </c>
      <c r="J302"/>
      <c r="K302" s="77">
        <v>4.57</v>
      </c>
      <c r="L302" t="s">
        <v>110</v>
      </c>
      <c r="M302" s="78">
        <v>6.6299999999999998E-2</v>
      </c>
      <c r="N302" s="78">
        <v>6.8400000000000002E-2</v>
      </c>
      <c r="O302" s="77">
        <v>13108.14</v>
      </c>
      <c r="P302" s="77">
        <v>98.622356509771791</v>
      </c>
      <c r="Q302" s="77">
        <v>0</v>
      </c>
      <c r="R302" s="77">
        <v>52.453560752749503</v>
      </c>
      <c r="S302" s="78">
        <v>0</v>
      </c>
      <c r="T302" s="78">
        <f t="shared" si="5"/>
        <v>1.3389038071353139E-3</v>
      </c>
      <c r="U302" s="78">
        <f>R302/'סכום נכסי הקרן'!$C$42</f>
        <v>4.3559182106504477E-4</v>
      </c>
    </row>
    <row r="303" spans="2:21">
      <c r="B303" t="s">
        <v>1016</v>
      </c>
      <c r="C303" t="s">
        <v>1017</v>
      </c>
      <c r="D303" t="s">
        <v>123</v>
      </c>
      <c r="E303" t="s">
        <v>861</v>
      </c>
      <c r="F303"/>
      <c r="G303" t="s">
        <v>912</v>
      </c>
      <c r="H303" t="s">
        <v>1018</v>
      </c>
      <c r="I303" t="s">
        <v>302</v>
      </c>
      <c r="J303"/>
      <c r="K303" s="77">
        <v>4.8099999999999996</v>
      </c>
      <c r="L303" t="s">
        <v>106</v>
      </c>
      <c r="M303" s="78">
        <v>7.7499999999999999E-2</v>
      </c>
      <c r="N303" s="78">
        <v>8.77E-2</v>
      </c>
      <c r="O303" s="77">
        <v>15920.22</v>
      </c>
      <c r="P303" s="77">
        <v>95.504166525336956</v>
      </c>
      <c r="Q303" s="77">
        <v>0</v>
      </c>
      <c r="R303" s="77">
        <v>58.522018193580003</v>
      </c>
      <c r="S303" s="78">
        <v>0</v>
      </c>
      <c r="T303" s="78">
        <f t="shared" si="5"/>
        <v>1.4938042686934109E-3</v>
      </c>
      <c r="U303" s="78">
        <f>R303/'סכום נכסי הקרן'!$C$42</f>
        <v>4.8598631077694708E-4</v>
      </c>
    </row>
    <row r="304" spans="2:21">
      <c r="B304" t="s">
        <v>1019</v>
      </c>
      <c r="C304" t="s">
        <v>1020</v>
      </c>
      <c r="D304" t="s">
        <v>123</v>
      </c>
      <c r="E304" t="s">
        <v>861</v>
      </c>
      <c r="F304"/>
      <c r="G304" t="s">
        <v>998</v>
      </c>
      <c r="H304" t="s">
        <v>1007</v>
      </c>
      <c r="I304" t="s">
        <v>2122</v>
      </c>
      <c r="J304"/>
      <c r="K304" s="77">
        <v>4.33</v>
      </c>
      <c r="L304" t="s">
        <v>113</v>
      </c>
      <c r="M304" s="78">
        <v>8.3799999999999999E-2</v>
      </c>
      <c r="N304" s="78">
        <v>8.3599999999999994E-2</v>
      </c>
      <c r="O304" s="77">
        <v>23132.01</v>
      </c>
      <c r="P304" s="77">
        <v>101.91552045023359</v>
      </c>
      <c r="Q304" s="77">
        <v>0</v>
      </c>
      <c r="R304" s="77">
        <v>110.810081928385</v>
      </c>
      <c r="S304" s="78">
        <v>0</v>
      </c>
      <c r="T304" s="78">
        <f t="shared" si="5"/>
        <v>2.8284836803021763E-3</v>
      </c>
      <c r="U304" s="78">
        <f>R304/'סכום נכסי הקרן'!$C$42</f>
        <v>9.2020378954010156E-4</v>
      </c>
    </row>
    <row r="305" spans="2:21">
      <c r="B305" t="s">
        <v>1021</v>
      </c>
      <c r="C305" t="s">
        <v>1022</v>
      </c>
      <c r="D305" t="s">
        <v>123</v>
      </c>
      <c r="E305" t="s">
        <v>861</v>
      </c>
      <c r="F305"/>
      <c r="G305" t="s">
        <v>932</v>
      </c>
      <c r="H305" t="s">
        <v>1007</v>
      </c>
      <c r="I305" t="s">
        <v>210</v>
      </c>
      <c r="J305"/>
      <c r="K305" s="77">
        <v>6.93</v>
      </c>
      <c r="L305" t="s">
        <v>106</v>
      </c>
      <c r="M305" s="78">
        <v>6.0999999999999999E-2</v>
      </c>
      <c r="N305" s="78">
        <v>7.0000000000000007E-2</v>
      </c>
      <c r="O305" s="77">
        <v>3855.34</v>
      </c>
      <c r="P305" s="77">
        <v>94.239834063921734</v>
      </c>
      <c r="Q305" s="77">
        <v>0</v>
      </c>
      <c r="R305" s="77">
        <v>13.9844409055914</v>
      </c>
      <c r="S305" s="78">
        <v>0</v>
      </c>
      <c r="T305" s="78">
        <f t="shared" si="5"/>
        <v>3.5695996421317649E-4</v>
      </c>
      <c r="U305" s="78">
        <f>R305/'סכום נכסי הקרן'!$C$42</f>
        <v>1.1613145024332325E-4</v>
      </c>
    </row>
    <row r="306" spans="2:21">
      <c r="B306" t="s">
        <v>1023</v>
      </c>
      <c r="C306" t="s">
        <v>1024</v>
      </c>
      <c r="D306" t="s">
        <v>123</v>
      </c>
      <c r="E306" t="s">
        <v>861</v>
      </c>
      <c r="F306"/>
      <c r="G306" t="s">
        <v>932</v>
      </c>
      <c r="H306" t="s">
        <v>1007</v>
      </c>
      <c r="I306" t="s">
        <v>210</v>
      </c>
      <c r="J306"/>
      <c r="K306" s="77">
        <v>4.08</v>
      </c>
      <c r="L306" t="s">
        <v>110</v>
      </c>
      <c r="M306" s="78">
        <v>6.13E-2</v>
      </c>
      <c r="N306" s="78">
        <v>5.4600000000000003E-2</v>
      </c>
      <c r="O306" s="77">
        <v>15421.34</v>
      </c>
      <c r="P306" s="77">
        <v>104.69084745683578</v>
      </c>
      <c r="Q306" s="77">
        <v>0</v>
      </c>
      <c r="R306" s="77">
        <v>65.507248204074003</v>
      </c>
      <c r="S306" s="78">
        <v>0</v>
      </c>
      <c r="T306" s="78">
        <f t="shared" si="5"/>
        <v>1.6721058162061033E-3</v>
      </c>
      <c r="U306" s="78">
        <f>R306/'סכום נכסי הקרן'!$C$42</f>
        <v>5.4399398493984539E-4</v>
      </c>
    </row>
    <row r="307" spans="2:21">
      <c r="B307" t="s">
        <v>1025</v>
      </c>
      <c r="C307" t="s">
        <v>1026</v>
      </c>
      <c r="D307" t="s">
        <v>123</v>
      </c>
      <c r="E307" t="s">
        <v>861</v>
      </c>
      <c r="F307"/>
      <c r="G307" t="s">
        <v>932</v>
      </c>
      <c r="H307" t="s">
        <v>1007</v>
      </c>
      <c r="I307" t="s">
        <v>210</v>
      </c>
      <c r="J307"/>
      <c r="K307" s="77">
        <v>3.44</v>
      </c>
      <c r="L307" t="s">
        <v>106</v>
      </c>
      <c r="M307" s="78">
        <v>7.3499999999999996E-2</v>
      </c>
      <c r="N307" s="78">
        <v>6.7299999999999999E-2</v>
      </c>
      <c r="O307" s="77">
        <v>12337.07</v>
      </c>
      <c r="P307" s="77">
        <v>104.10700034043739</v>
      </c>
      <c r="Q307" s="77">
        <v>0</v>
      </c>
      <c r="R307" s="77">
        <v>49.435607248058098</v>
      </c>
      <c r="S307" s="78">
        <v>0</v>
      </c>
      <c r="T307" s="78">
        <f t="shared" si="5"/>
        <v>1.2618690095124111E-3</v>
      </c>
      <c r="U307" s="78">
        <f>R307/'סכום נכסי הקרן'!$C$42</f>
        <v>4.1052973101562414E-4</v>
      </c>
    </row>
    <row r="308" spans="2:21">
      <c r="B308" t="s">
        <v>1027</v>
      </c>
      <c r="C308" t="s">
        <v>1028</v>
      </c>
      <c r="D308" t="s">
        <v>123</v>
      </c>
      <c r="E308" t="s">
        <v>861</v>
      </c>
      <c r="F308"/>
      <c r="G308" t="s">
        <v>912</v>
      </c>
      <c r="H308" t="s">
        <v>1018</v>
      </c>
      <c r="I308" t="s">
        <v>302</v>
      </c>
      <c r="J308"/>
      <c r="K308" s="77">
        <v>4.18</v>
      </c>
      <c r="L308" t="s">
        <v>106</v>
      </c>
      <c r="M308" s="78">
        <v>7.4999999999999997E-2</v>
      </c>
      <c r="N308" s="78">
        <v>9.4100000000000003E-2</v>
      </c>
      <c r="O308" s="77">
        <v>18505.61</v>
      </c>
      <c r="P308" s="77">
        <v>93.90800013509417</v>
      </c>
      <c r="Q308" s="77">
        <v>0</v>
      </c>
      <c r="R308" s="77">
        <v>66.888877567366194</v>
      </c>
      <c r="S308" s="78">
        <v>0</v>
      </c>
      <c r="T308" s="78">
        <f t="shared" si="5"/>
        <v>1.7073726081648338E-3</v>
      </c>
      <c r="U308" s="78">
        <f>R308/'סכום נכסי הקרן'!$C$42</f>
        <v>5.554674948742847E-4</v>
      </c>
    </row>
    <row r="309" spans="2:21">
      <c r="B309" t="s">
        <v>1029</v>
      </c>
      <c r="C309" t="s">
        <v>1030</v>
      </c>
      <c r="D309" t="s">
        <v>123</v>
      </c>
      <c r="E309" t="s">
        <v>861</v>
      </c>
      <c r="F309"/>
      <c r="G309" t="s">
        <v>973</v>
      </c>
      <c r="H309" t="s">
        <v>1007</v>
      </c>
      <c r="I309" t="s">
        <v>2122</v>
      </c>
      <c r="J309"/>
      <c r="K309" s="77">
        <v>4.97</v>
      </c>
      <c r="L309" t="s">
        <v>106</v>
      </c>
      <c r="M309" s="78">
        <v>3.7499999999999999E-2</v>
      </c>
      <c r="N309" s="78">
        <v>6.59E-2</v>
      </c>
      <c r="O309" s="77">
        <v>7710.67</v>
      </c>
      <c r="P309" s="77">
        <v>88.756750283697784</v>
      </c>
      <c r="Q309" s="77">
        <v>0</v>
      </c>
      <c r="R309" s="77">
        <v>26.341555710717898</v>
      </c>
      <c r="S309" s="78">
        <v>0</v>
      </c>
      <c r="T309" s="78">
        <f t="shared" si="5"/>
        <v>6.7238160233189595E-4</v>
      </c>
      <c r="U309" s="78">
        <f>R309/'סכום נכסי הקרן'!$C$42</f>
        <v>2.1874904309745051E-4</v>
      </c>
    </row>
    <row r="310" spans="2:21">
      <c r="B310" t="s">
        <v>1031</v>
      </c>
      <c r="C310" t="s">
        <v>1032</v>
      </c>
      <c r="D310" t="s">
        <v>123</v>
      </c>
      <c r="E310" t="s">
        <v>861</v>
      </c>
      <c r="F310"/>
      <c r="G310" t="s">
        <v>1004</v>
      </c>
      <c r="H310" t="s">
        <v>1007</v>
      </c>
      <c r="I310" t="s">
        <v>210</v>
      </c>
      <c r="J310"/>
      <c r="K310" s="77">
        <v>6.84</v>
      </c>
      <c r="L310" t="s">
        <v>106</v>
      </c>
      <c r="M310" s="78">
        <v>5.1299999999999998E-2</v>
      </c>
      <c r="N310" s="78">
        <v>7.1099999999999997E-2</v>
      </c>
      <c r="O310" s="77">
        <v>16577.939999999999</v>
      </c>
      <c r="P310" s="77">
        <v>87.877152655878831</v>
      </c>
      <c r="Q310" s="77">
        <v>0</v>
      </c>
      <c r="R310" s="77">
        <v>56.073085096208999</v>
      </c>
      <c r="S310" s="78">
        <v>0</v>
      </c>
      <c r="T310" s="78">
        <f t="shared" si="5"/>
        <v>1.431294006273946E-3</v>
      </c>
      <c r="U310" s="78">
        <f>R310/'סכום נכסי הקרן'!$C$42</f>
        <v>4.6564955551683105E-4</v>
      </c>
    </row>
    <row r="311" spans="2:21">
      <c r="B311" t="s">
        <v>1033</v>
      </c>
      <c r="C311" t="s">
        <v>1034</v>
      </c>
      <c r="D311" t="s">
        <v>123</v>
      </c>
      <c r="E311" t="s">
        <v>861</v>
      </c>
      <c r="F311"/>
      <c r="G311" t="s">
        <v>924</v>
      </c>
      <c r="H311" t="s">
        <v>1007</v>
      </c>
      <c r="I311" t="s">
        <v>210</v>
      </c>
      <c r="J311"/>
      <c r="K311" s="77">
        <v>7.01</v>
      </c>
      <c r="L311" t="s">
        <v>106</v>
      </c>
      <c r="M311" s="78">
        <v>6.4000000000000001E-2</v>
      </c>
      <c r="N311" s="78">
        <v>6.9400000000000003E-2</v>
      </c>
      <c r="O311" s="77">
        <v>19276.68</v>
      </c>
      <c r="P311" s="77">
        <v>98.792777521855427</v>
      </c>
      <c r="Q311" s="77">
        <v>0</v>
      </c>
      <c r="R311" s="77">
        <v>73.300231238514002</v>
      </c>
      <c r="S311" s="78">
        <v>0</v>
      </c>
      <c r="T311" s="78">
        <f t="shared" si="5"/>
        <v>1.8710256703402327E-3</v>
      </c>
      <c r="U311" s="78">
        <f>R311/'סכום נכסי הקרן'!$C$42</f>
        <v>6.0870950897264965E-4</v>
      </c>
    </row>
    <row r="312" spans="2:21">
      <c r="B312" t="s">
        <v>1035</v>
      </c>
      <c r="C312" t="s">
        <v>1036</v>
      </c>
      <c r="D312" t="s">
        <v>123</v>
      </c>
      <c r="E312" t="s">
        <v>861</v>
      </c>
      <c r="F312"/>
      <c r="G312" t="s">
        <v>912</v>
      </c>
      <c r="H312" t="s">
        <v>1018</v>
      </c>
      <c r="I312" t="s">
        <v>302</v>
      </c>
      <c r="J312"/>
      <c r="K312" s="77">
        <v>4.2300000000000004</v>
      </c>
      <c r="L312" t="s">
        <v>106</v>
      </c>
      <c r="M312" s="78">
        <v>7.6300000000000007E-2</v>
      </c>
      <c r="N312" s="78">
        <v>9.5500000000000002E-2</v>
      </c>
      <c r="O312" s="77">
        <v>23132.01</v>
      </c>
      <c r="P312" s="77">
        <v>92.700986238549959</v>
      </c>
      <c r="Q312" s="77">
        <v>0</v>
      </c>
      <c r="R312" s="77">
        <v>82.536421814773206</v>
      </c>
      <c r="S312" s="78">
        <v>0</v>
      </c>
      <c r="T312" s="78">
        <f t="shared" si="5"/>
        <v>2.106784130748138E-3</v>
      </c>
      <c r="U312" s="78">
        <f>R312/'סכום נכסי הקרן'!$C$42</f>
        <v>6.8540990862293774E-4</v>
      </c>
    </row>
    <row r="313" spans="2:21">
      <c r="B313" t="s">
        <v>1037</v>
      </c>
      <c r="C313" t="s">
        <v>1038</v>
      </c>
      <c r="D313" t="s">
        <v>123</v>
      </c>
      <c r="E313" t="s">
        <v>861</v>
      </c>
      <c r="F313"/>
      <c r="G313" t="s">
        <v>879</v>
      </c>
      <c r="H313" t="s">
        <v>1018</v>
      </c>
      <c r="I313" t="s">
        <v>302</v>
      </c>
      <c r="J313"/>
      <c r="K313" s="77">
        <v>3.17</v>
      </c>
      <c r="L313" t="s">
        <v>106</v>
      </c>
      <c r="M313" s="78">
        <v>5.2999999999999999E-2</v>
      </c>
      <c r="N313" s="78">
        <v>0.10100000000000001</v>
      </c>
      <c r="O313" s="77">
        <v>23864.52</v>
      </c>
      <c r="P313" s="77">
        <v>86.103388722672818</v>
      </c>
      <c r="Q313" s="77">
        <v>0</v>
      </c>
      <c r="R313" s="77">
        <v>79.0898694658176</v>
      </c>
      <c r="S313" s="78">
        <v>0</v>
      </c>
      <c r="T313" s="78">
        <f t="shared" si="5"/>
        <v>2.0188091297132288E-3</v>
      </c>
      <c r="U313" s="78">
        <f>R313/'סכום נכסי הקרן'!$C$42</f>
        <v>6.5678859116549736E-4</v>
      </c>
    </row>
    <row r="314" spans="2:21">
      <c r="B314" t="s">
        <v>1039</v>
      </c>
      <c r="C314" t="s">
        <v>1040</v>
      </c>
      <c r="D314" t="s">
        <v>123</v>
      </c>
      <c r="E314" t="s">
        <v>861</v>
      </c>
      <c r="F314"/>
      <c r="G314" t="s">
        <v>998</v>
      </c>
      <c r="H314" t="s">
        <v>1007</v>
      </c>
      <c r="I314" t="s">
        <v>2122</v>
      </c>
      <c r="J314"/>
      <c r="K314" s="77">
        <v>6.19</v>
      </c>
      <c r="L314" t="s">
        <v>106</v>
      </c>
      <c r="M314" s="78">
        <v>4.1300000000000003E-2</v>
      </c>
      <c r="N314" s="78">
        <v>8.4199999999999997E-2</v>
      </c>
      <c r="O314" s="77">
        <v>8096.2</v>
      </c>
      <c r="P314" s="77">
        <v>77.034249845606581</v>
      </c>
      <c r="Q314" s="77">
        <v>0</v>
      </c>
      <c r="R314" s="77">
        <v>24.005623856663998</v>
      </c>
      <c r="S314" s="78">
        <v>0</v>
      </c>
      <c r="T314" s="78">
        <f t="shared" si="5"/>
        <v>6.1275575410123077E-4</v>
      </c>
      <c r="U314" s="78">
        <f>R314/'סכום נכסי הקרן'!$C$42</f>
        <v>1.9935068776009908E-4</v>
      </c>
    </row>
    <row r="315" spans="2:21">
      <c r="B315" t="s">
        <v>1041</v>
      </c>
      <c r="C315" t="s">
        <v>1042</v>
      </c>
      <c r="D315" t="s">
        <v>123</v>
      </c>
      <c r="E315" t="s">
        <v>861</v>
      </c>
      <c r="F315"/>
      <c r="G315" t="s">
        <v>998</v>
      </c>
      <c r="H315" t="s">
        <v>1007</v>
      </c>
      <c r="I315" t="s">
        <v>2122</v>
      </c>
      <c r="J315"/>
      <c r="K315" s="77">
        <v>4.88</v>
      </c>
      <c r="L315" t="s">
        <v>110</v>
      </c>
      <c r="M315" s="78">
        <v>6.5000000000000002E-2</v>
      </c>
      <c r="N315" s="78">
        <v>6.3700000000000007E-2</v>
      </c>
      <c r="O315" s="77">
        <v>9252.7999999999993</v>
      </c>
      <c r="P315" s="77">
        <v>100.9024382673353</v>
      </c>
      <c r="Q315" s="77">
        <v>0</v>
      </c>
      <c r="R315" s="77">
        <v>37.882040528460003</v>
      </c>
      <c r="S315" s="78">
        <v>0</v>
      </c>
      <c r="T315" s="78">
        <f t="shared" si="5"/>
        <v>9.6695834482410608E-4</v>
      </c>
      <c r="U315" s="78">
        <f>R315/'סכום נכסי הקרן'!$C$42</f>
        <v>3.1458506882369797E-4</v>
      </c>
    </row>
    <row r="316" spans="2:21">
      <c r="B316" t="s">
        <v>1043</v>
      </c>
      <c r="C316" t="s">
        <v>1044</v>
      </c>
      <c r="D316" t="s">
        <v>123</v>
      </c>
      <c r="E316" t="s">
        <v>861</v>
      </c>
      <c r="F316"/>
      <c r="G316" t="s">
        <v>998</v>
      </c>
      <c r="H316" t="s">
        <v>1007</v>
      </c>
      <c r="I316" t="s">
        <v>2122</v>
      </c>
      <c r="J316"/>
      <c r="K316" s="77">
        <v>0.75</v>
      </c>
      <c r="L316" t="s">
        <v>106</v>
      </c>
      <c r="M316" s="78">
        <v>6.25E-2</v>
      </c>
      <c r="N316" s="78">
        <v>8.2100000000000006E-2</v>
      </c>
      <c r="O316" s="77">
        <v>20582.86</v>
      </c>
      <c r="P316" s="77">
        <v>104.23519452204407</v>
      </c>
      <c r="Q316" s="77">
        <v>0</v>
      </c>
      <c r="R316" s="77">
        <v>82.578694428760798</v>
      </c>
      <c r="S316" s="78">
        <v>0</v>
      </c>
      <c r="T316" s="78">
        <f t="shared" si="5"/>
        <v>2.1078631607128022E-3</v>
      </c>
      <c r="U316" s="78">
        <f>R316/'סכום נכסי הקרן'!$C$42</f>
        <v>6.8576095447461652E-4</v>
      </c>
    </row>
    <row r="317" spans="2:21">
      <c r="B317" t="s">
        <v>1045</v>
      </c>
      <c r="C317" t="s">
        <v>1046</v>
      </c>
      <c r="D317" t="s">
        <v>123</v>
      </c>
      <c r="E317" t="s">
        <v>861</v>
      </c>
      <c r="F317"/>
      <c r="G317" t="s">
        <v>924</v>
      </c>
      <c r="H317" t="s">
        <v>1007</v>
      </c>
      <c r="I317" t="s">
        <v>210</v>
      </c>
      <c r="J317"/>
      <c r="K317" s="77">
        <v>2.77</v>
      </c>
      <c r="L317" t="s">
        <v>110</v>
      </c>
      <c r="M317" s="78">
        <v>5.7500000000000002E-2</v>
      </c>
      <c r="N317" s="78">
        <v>5.57E-2</v>
      </c>
      <c r="O317" s="77">
        <v>7016.71</v>
      </c>
      <c r="P317" s="77">
        <v>100.33043882959393</v>
      </c>
      <c r="Q317" s="77">
        <v>0</v>
      </c>
      <c r="R317" s="77">
        <v>28.564377753828001</v>
      </c>
      <c r="S317" s="78">
        <v>0</v>
      </c>
      <c r="T317" s="78">
        <f t="shared" si="5"/>
        <v>7.2912026512989123E-4</v>
      </c>
      <c r="U317" s="78">
        <f>R317/'סכום נכסי הקרן'!$C$42</f>
        <v>2.372080969303421E-4</v>
      </c>
    </row>
    <row r="318" spans="2:21">
      <c r="B318" t="s">
        <v>1047</v>
      </c>
      <c r="C318" t="s">
        <v>1048</v>
      </c>
      <c r="D318" t="s">
        <v>123</v>
      </c>
      <c r="E318" t="s">
        <v>861</v>
      </c>
      <c r="F318"/>
      <c r="G318" t="s">
        <v>924</v>
      </c>
      <c r="H318" t="s">
        <v>1007</v>
      </c>
      <c r="I318" t="s">
        <v>210</v>
      </c>
      <c r="J318"/>
      <c r="K318" s="77">
        <v>4.7699999999999996</v>
      </c>
      <c r="L318" t="s">
        <v>110</v>
      </c>
      <c r="M318" s="78">
        <v>6.13E-2</v>
      </c>
      <c r="N318" s="78">
        <v>6.0900000000000003E-2</v>
      </c>
      <c r="O318" s="77">
        <v>15421.34</v>
      </c>
      <c r="P318" s="77">
        <v>99.869958678039652</v>
      </c>
      <c r="Q318" s="77">
        <v>0</v>
      </c>
      <c r="R318" s="77">
        <v>62.490717480821999</v>
      </c>
      <c r="S318" s="78">
        <v>0</v>
      </c>
      <c r="T318" s="78">
        <f t="shared" si="5"/>
        <v>1.5951073358028249E-3</v>
      </c>
      <c r="U318" s="78">
        <f>R318/'סכום נכסי הקרן'!$C$42</f>
        <v>5.1894371014089152E-4</v>
      </c>
    </row>
    <row r="319" spans="2:21">
      <c r="B319" t="s">
        <v>1049</v>
      </c>
      <c r="C319" t="s">
        <v>1050</v>
      </c>
      <c r="D319" t="s">
        <v>123</v>
      </c>
      <c r="E319" t="s">
        <v>861</v>
      </c>
      <c r="F319"/>
      <c r="G319" t="s">
        <v>924</v>
      </c>
      <c r="H319" t="s">
        <v>1051</v>
      </c>
      <c r="I319" t="s">
        <v>302</v>
      </c>
      <c r="J319"/>
      <c r="K319" s="77">
        <v>6.31</v>
      </c>
      <c r="L319" t="s">
        <v>106</v>
      </c>
      <c r="M319" s="78">
        <v>3.7499999999999999E-2</v>
      </c>
      <c r="N319" s="78">
        <v>7.1099999999999997E-2</v>
      </c>
      <c r="O319" s="77">
        <v>24674.14</v>
      </c>
      <c r="P319" s="77">
        <v>80.647166548459239</v>
      </c>
      <c r="Q319" s="77">
        <v>0</v>
      </c>
      <c r="R319" s="77">
        <v>76.5912309089898</v>
      </c>
      <c r="S319" s="78">
        <v>0</v>
      </c>
      <c r="T319" s="78">
        <f t="shared" si="5"/>
        <v>1.9550301101694226E-3</v>
      </c>
      <c r="U319" s="78">
        <f>R319/'סכום נכסי הקרן'!$C$42</f>
        <v>6.3603906523183786E-4</v>
      </c>
    </row>
    <row r="320" spans="2:21">
      <c r="B320" t="s">
        <v>1052</v>
      </c>
      <c r="C320" t="s">
        <v>1053</v>
      </c>
      <c r="D320" t="s">
        <v>123</v>
      </c>
      <c r="E320" t="s">
        <v>861</v>
      </c>
      <c r="F320"/>
      <c r="G320" t="s">
        <v>924</v>
      </c>
      <c r="H320" t="s">
        <v>1051</v>
      </c>
      <c r="I320" t="s">
        <v>302</v>
      </c>
      <c r="J320"/>
      <c r="K320" s="77">
        <v>4.7699999999999996</v>
      </c>
      <c r="L320" t="s">
        <v>106</v>
      </c>
      <c r="M320" s="78">
        <v>5.8799999999999998E-2</v>
      </c>
      <c r="N320" s="78">
        <v>7.0999999999999994E-2</v>
      </c>
      <c r="O320" s="77">
        <v>2313.1999999999998</v>
      </c>
      <c r="P320" s="77">
        <v>95.8253766211309</v>
      </c>
      <c r="Q320" s="77">
        <v>0</v>
      </c>
      <c r="R320" s="77">
        <v>8.5318189235880002</v>
      </c>
      <c r="S320" s="78">
        <v>0</v>
      </c>
      <c r="T320" s="78">
        <f t="shared" si="5"/>
        <v>2.1777901585036445E-4</v>
      </c>
      <c r="U320" s="78">
        <f>R320/'סכום נכסי הקרן'!$C$42</f>
        <v>7.0851063084942275E-5</v>
      </c>
    </row>
    <row r="321" spans="2:21">
      <c r="B321" t="s">
        <v>1054</v>
      </c>
      <c r="C321" t="s">
        <v>1055</v>
      </c>
      <c r="D321" t="s">
        <v>123</v>
      </c>
      <c r="E321" t="s">
        <v>861</v>
      </c>
      <c r="F321"/>
      <c r="G321" t="s">
        <v>1012</v>
      </c>
      <c r="H321" t="s">
        <v>1056</v>
      </c>
      <c r="I321" t="s">
        <v>210</v>
      </c>
      <c r="J321"/>
      <c r="K321" s="77">
        <v>6.4</v>
      </c>
      <c r="L321" t="s">
        <v>106</v>
      </c>
      <c r="M321" s="78">
        <v>0.04</v>
      </c>
      <c r="N321" s="78">
        <v>6.6799999999999998E-2</v>
      </c>
      <c r="O321" s="77">
        <v>23132.01</v>
      </c>
      <c r="P321" s="77">
        <v>83.905444430034393</v>
      </c>
      <c r="Q321" s="77">
        <v>0</v>
      </c>
      <c r="R321" s="77">
        <v>74.705301799188902</v>
      </c>
      <c r="S321" s="78">
        <v>0</v>
      </c>
      <c r="T321" s="78">
        <f t="shared" si="5"/>
        <v>1.9068908107803459E-3</v>
      </c>
      <c r="U321" s="78">
        <f>R321/'סכום נכסי הקרן'!$C$42</f>
        <v>6.2037768240961089E-4</v>
      </c>
    </row>
    <row r="322" spans="2:21">
      <c r="B322" t="s">
        <v>1057</v>
      </c>
      <c r="C322" t="s">
        <v>1058</v>
      </c>
      <c r="D322" t="s">
        <v>123</v>
      </c>
      <c r="E322" t="s">
        <v>861</v>
      </c>
      <c r="F322"/>
      <c r="G322" t="s">
        <v>932</v>
      </c>
      <c r="H322" t="s">
        <v>1056</v>
      </c>
      <c r="I322" t="s">
        <v>210</v>
      </c>
      <c r="J322"/>
      <c r="K322" s="77">
        <v>5.58</v>
      </c>
      <c r="L322" t="s">
        <v>106</v>
      </c>
      <c r="M322" s="78">
        <v>3.7499999999999999E-2</v>
      </c>
      <c r="N322" s="78">
        <v>7.0499999999999993E-2</v>
      </c>
      <c r="O322" s="77">
        <v>14650.27</v>
      </c>
      <c r="P322" s="77">
        <v>83.404750149314651</v>
      </c>
      <c r="Q322" s="77">
        <v>0</v>
      </c>
      <c r="R322" s="77">
        <v>47.031012174255302</v>
      </c>
      <c r="S322" s="78">
        <v>0</v>
      </c>
      <c r="T322" s="78">
        <f t="shared" si="5"/>
        <v>1.2004904976872703E-3</v>
      </c>
      <c r="U322" s="78">
        <f>R322/'סכום נכסי הקרן'!$C$42</f>
        <v>3.9056117345555628E-4</v>
      </c>
    </row>
    <row r="323" spans="2:21">
      <c r="B323" t="s">
        <v>1059</v>
      </c>
      <c r="C323" t="s">
        <v>1060</v>
      </c>
      <c r="D323" t="s">
        <v>123</v>
      </c>
      <c r="E323" t="s">
        <v>861</v>
      </c>
      <c r="F323"/>
      <c r="G323" t="s">
        <v>879</v>
      </c>
      <c r="H323" t="s">
        <v>1051</v>
      </c>
      <c r="I323" t="s">
        <v>302</v>
      </c>
      <c r="J323"/>
      <c r="K323" s="77">
        <v>4.1500000000000004</v>
      </c>
      <c r="L323" t="s">
        <v>106</v>
      </c>
      <c r="M323" s="78">
        <v>5.1299999999999998E-2</v>
      </c>
      <c r="N323" s="78">
        <v>7.0999999999999994E-2</v>
      </c>
      <c r="O323" s="77">
        <v>22104.18</v>
      </c>
      <c r="P323" s="77">
        <v>93.348319492512275</v>
      </c>
      <c r="Q323" s="77">
        <v>0</v>
      </c>
      <c r="R323" s="77">
        <v>79.419806304692401</v>
      </c>
      <c r="S323" s="78">
        <v>0</v>
      </c>
      <c r="T323" s="78">
        <f t="shared" si="5"/>
        <v>2.0272309352750277E-3</v>
      </c>
      <c r="U323" s="78">
        <f>R323/'סכום נכסי הקרן'!$C$42</f>
        <v>6.5952849645351701E-4</v>
      </c>
    </row>
    <row r="324" spans="2:21">
      <c r="B324" t="s">
        <v>1061</v>
      </c>
      <c r="C324" t="s">
        <v>1062</v>
      </c>
      <c r="D324" t="s">
        <v>123</v>
      </c>
      <c r="E324" t="s">
        <v>861</v>
      </c>
      <c r="F324"/>
      <c r="G324" t="s">
        <v>1063</v>
      </c>
      <c r="H324" t="s">
        <v>1051</v>
      </c>
      <c r="I324" t="s">
        <v>302</v>
      </c>
      <c r="J324"/>
      <c r="K324" s="77">
        <v>6.38</v>
      </c>
      <c r="L324" t="s">
        <v>106</v>
      </c>
      <c r="M324" s="78">
        <v>0.04</v>
      </c>
      <c r="N324" s="78">
        <v>6.7199999999999996E-2</v>
      </c>
      <c r="O324" s="77">
        <v>8867.27</v>
      </c>
      <c r="P324" s="77">
        <v>85.36433359647333</v>
      </c>
      <c r="Q324" s="77">
        <v>0</v>
      </c>
      <c r="R324" s="77">
        <v>29.1349513973013</v>
      </c>
      <c r="S324" s="78">
        <v>0</v>
      </c>
      <c r="T324" s="78">
        <f t="shared" si="5"/>
        <v>7.4368444747584229E-4</v>
      </c>
      <c r="U324" s="78">
        <f>R324/'סכום נכסי הקרן'!$C$42</f>
        <v>2.4194633030945973E-4</v>
      </c>
    </row>
    <row r="325" spans="2:21">
      <c r="B325" t="s">
        <v>1064</v>
      </c>
      <c r="C325" t="s">
        <v>1065</v>
      </c>
      <c r="D325" t="s">
        <v>123</v>
      </c>
      <c r="E325" t="s">
        <v>861</v>
      </c>
      <c r="F325"/>
      <c r="G325" t="s">
        <v>912</v>
      </c>
      <c r="H325" t="s">
        <v>1056</v>
      </c>
      <c r="I325" t="s">
        <v>210</v>
      </c>
      <c r="J325"/>
      <c r="K325" s="77">
        <v>4.72</v>
      </c>
      <c r="L325" t="s">
        <v>110</v>
      </c>
      <c r="M325" s="78">
        <v>7.8799999999999995E-2</v>
      </c>
      <c r="N325" s="78">
        <v>8.7400000000000005E-2</v>
      </c>
      <c r="O325" s="77">
        <v>22977.8</v>
      </c>
      <c r="P325" s="77">
        <v>96.7134246098408</v>
      </c>
      <c r="Q325" s="77">
        <v>0</v>
      </c>
      <c r="R325" s="77">
        <v>90.168269613600003</v>
      </c>
      <c r="S325" s="78">
        <v>0</v>
      </c>
      <c r="T325" s="78">
        <f t="shared" si="5"/>
        <v>2.301590926067383E-3</v>
      </c>
      <c r="U325" s="78">
        <f>R325/'סכום נכסי הקרן'!$C$42</f>
        <v>7.487873120456017E-4</v>
      </c>
    </row>
    <row r="326" spans="2:21">
      <c r="B326" t="s">
        <v>1066</v>
      </c>
      <c r="C326" t="s">
        <v>1067</v>
      </c>
      <c r="D326" t="s">
        <v>123</v>
      </c>
      <c r="E326" t="s">
        <v>861</v>
      </c>
      <c r="F326"/>
      <c r="G326" t="s">
        <v>998</v>
      </c>
      <c r="H326" t="s">
        <v>1056</v>
      </c>
      <c r="I326" t="s">
        <v>210</v>
      </c>
      <c r="J326"/>
      <c r="K326" s="77">
        <v>5.72</v>
      </c>
      <c r="L326" t="s">
        <v>110</v>
      </c>
      <c r="M326" s="78">
        <v>6.1400000000000003E-2</v>
      </c>
      <c r="N326" s="78">
        <v>6.6100000000000006E-2</v>
      </c>
      <c r="O326" s="77">
        <v>7710.67</v>
      </c>
      <c r="P326" s="77">
        <v>99.717739595910757</v>
      </c>
      <c r="Q326" s="77">
        <v>0</v>
      </c>
      <c r="R326" s="77">
        <v>31.1977354121228</v>
      </c>
      <c r="S326" s="78">
        <v>0</v>
      </c>
      <c r="T326" s="78">
        <f t="shared" si="5"/>
        <v>7.9633805823376596E-4</v>
      </c>
      <c r="U326" s="78">
        <f>R326/'סכום נכסי הקרן'!$C$42</f>
        <v>2.5907637510690204E-4</v>
      </c>
    </row>
    <row r="327" spans="2:21">
      <c r="B327" t="s">
        <v>1068</v>
      </c>
      <c r="C327" t="s">
        <v>1069</v>
      </c>
      <c r="D327" t="s">
        <v>123</v>
      </c>
      <c r="E327" t="s">
        <v>861</v>
      </c>
      <c r="F327"/>
      <c r="G327" t="s">
        <v>998</v>
      </c>
      <c r="H327" t="s">
        <v>1056</v>
      </c>
      <c r="I327" t="s">
        <v>210</v>
      </c>
      <c r="J327"/>
      <c r="K327" s="77">
        <v>4.0599999999999996</v>
      </c>
      <c r="L327" t="s">
        <v>110</v>
      </c>
      <c r="M327" s="78">
        <v>7.1300000000000002E-2</v>
      </c>
      <c r="N327" s="78">
        <v>6.5699999999999995E-2</v>
      </c>
      <c r="O327" s="77">
        <v>23132.01</v>
      </c>
      <c r="P327" s="77">
        <v>108.2528493723635</v>
      </c>
      <c r="Q327" s="77">
        <v>0</v>
      </c>
      <c r="R327" s="77">
        <v>101.604100715071</v>
      </c>
      <c r="S327" s="78">
        <v>0</v>
      </c>
      <c r="T327" s="78">
        <f t="shared" si="5"/>
        <v>2.5934963292427692E-3</v>
      </c>
      <c r="U327" s="78">
        <f>R327/'סכום נכסי הקרן'!$C$42</f>
        <v>8.4375425849109946E-4</v>
      </c>
    </row>
    <row r="328" spans="2:21">
      <c r="B328" t="s">
        <v>1070</v>
      </c>
      <c r="C328" t="s">
        <v>1071</v>
      </c>
      <c r="D328" t="s">
        <v>123</v>
      </c>
      <c r="E328" t="s">
        <v>861</v>
      </c>
      <c r="F328"/>
      <c r="G328" t="s">
        <v>967</v>
      </c>
      <c r="H328" t="s">
        <v>880</v>
      </c>
      <c r="I328" t="s">
        <v>210</v>
      </c>
      <c r="J328"/>
      <c r="K328" s="77">
        <v>4.0999999999999996</v>
      </c>
      <c r="L328" t="s">
        <v>106</v>
      </c>
      <c r="M328" s="78">
        <v>4.6300000000000001E-2</v>
      </c>
      <c r="N328" s="78">
        <v>7.3200000000000001E-2</v>
      </c>
      <c r="O328" s="77">
        <v>19278.990000000002</v>
      </c>
      <c r="P328" s="77">
        <v>90.797680797074946</v>
      </c>
      <c r="Q328" s="77">
        <v>0</v>
      </c>
      <c r="R328" s="77">
        <v>67.376266958433902</v>
      </c>
      <c r="S328" s="78">
        <v>0</v>
      </c>
      <c r="T328" s="78">
        <f t="shared" si="5"/>
        <v>1.7198134701748302E-3</v>
      </c>
      <c r="U328" s="78">
        <f>R328/'סכום נכסי הקרן'!$C$42</f>
        <v>5.5951493854400423E-4</v>
      </c>
    </row>
    <row r="329" spans="2:21">
      <c r="B329" t="s">
        <v>1072</v>
      </c>
      <c r="C329" t="s">
        <v>1073</v>
      </c>
      <c r="D329" t="s">
        <v>123</v>
      </c>
      <c r="E329" t="s">
        <v>861</v>
      </c>
      <c r="F329"/>
      <c r="G329" t="s">
        <v>912</v>
      </c>
      <c r="H329" t="s">
        <v>880</v>
      </c>
      <c r="I329" t="s">
        <v>210</v>
      </c>
      <c r="J329"/>
      <c r="K329" s="77">
        <v>3.67</v>
      </c>
      <c r="L329" t="s">
        <v>113</v>
      </c>
      <c r="M329" s="78">
        <v>8.8800000000000004E-2</v>
      </c>
      <c r="N329" s="78">
        <v>0.1099</v>
      </c>
      <c r="O329" s="77">
        <v>15652.66</v>
      </c>
      <c r="P329" s="77">
        <v>92.527095794580632</v>
      </c>
      <c r="Q329" s="77">
        <v>0</v>
      </c>
      <c r="R329" s="77">
        <v>68.074217934733795</v>
      </c>
      <c r="S329" s="78">
        <v>0</v>
      </c>
      <c r="T329" s="78">
        <f t="shared" si="5"/>
        <v>1.7376290237035342E-3</v>
      </c>
      <c r="U329" s="78">
        <f>R329/'סכום נכסי הקרן'!$C$42</f>
        <v>5.6531095567644756E-4</v>
      </c>
    </row>
    <row r="330" spans="2:21">
      <c r="B330" t="s">
        <v>1074</v>
      </c>
      <c r="C330" t="s">
        <v>1075</v>
      </c>
      <c r="D330" t="s">
        <v>123</v>
      </c>
      <c r="E330" t="s">
        <v>861</v>
      </c>
      <c r="F330"/>
      <c r="G330" t="s">
        <v>1012</v>
      </c>
      <c r="H330" t="s">
        <v>1076</v>
      </c>
      <c r="I330" t="s">
        <v>302</v>
      </c>
      <c r="J330"/>
      <c r="K330" s="77">
        <v>5.88</v>
      </c>
      <c r="L330" t="s">
        <v>106</v>
      </c>
      <c r="M330" s="78">
        <v>6.3799999999999996E-2</v>
      </c>
      <c r="N330" s="78">
        <v>6.8699999999999997E-2</v>
      </c>
      <c r="O330" s="77">
        <v>21589.88</v>
      </c>
      <c r="P330" s="77">
        <v>97.72937522580024</v>
      </c>
      <c r="Q330" s="77">
        <v>0</v>
      </c>
      <c r="R330" s="77">
        <v>81.212571463763993</v>
      </c>
      <c r="S330" s="78">
        <v>0</v>
      </c>
      <c r="T330" s="78">
        <f t="shared" si="5"/>
        <v>2.072992177454467E-3</v>
      </c>
      <c r="U330" s="78">
        <f>R330/'סכום נכסי הקרן'!$C$42</f>
        <v>6.7441621483097761E-4</v>
      </c>
    </row>
    <row r="331" spans="2:21">
      <c r="B331" t="s">
        <v>1077</v>
      </c>
      <c r="C331" t="s">
        <v>1078</v>
      </c>
      <c r="D331" t="s">
        <v>123</v>
      </c>
      <c r="E331" t="s">
        <v>861</v>
      </c>
      <c r="F331"/>
      <c r="G331" t="s">
        <v>912</v>
      </c>
      <c r="H331" t="s">
        <v>880</v>
      </c>
      <c r="I331" t="s">
        <v>210</v>
      </c>
      <c r="J331"/>
      <c r="K331" s="77">
        <v>4.07</v>
      </c>
      <c r="L331" t="s">
        <v>113</v>
      </c>
      <c r="M331" s="78">
        <v>8.5000000000000006E-2</v>
      </c>
      <c r="N331" s="78">
        <v>0.1046</v>
      </c>
      <c r="O331" s="77">
        <v>7710.67</v>
      </c>
      <c r="P331" s="77">
        <v>91.996287211098306</v>
      </c>
      <c r="Q331" s="77">
        <v>0</v>
      </c>
      <c r="R331" s="77">
        <v>33.341719618805698</v>
      </c>
      <c r="S331" s="78">
        <v>0</v>
      </c>
      <c r="T331" s="78">
        <f t="shared" ref="T331:T340" si="6">R331/$R$11</f>
        <v>8.510643451734996E-4</v>
      </c>
      <c r="U331" s="78">
        <f>R331/'סכום נכסי הקרן'!$C$42</f>
        <v>2.7688073331483829E-4</v>
      </c>
    </row>
    <row r="332" spans="2:21">
      <c r="B332" t="s">
        <v>1079</v>
      </c>
      <c r="C332" t="s">
        <v>1080</v>
      </c>
      <c r="D332" t="s">
        <v>123</v>
      </c>
      <c r="E332" t="s">
        <v>861</v>
      </c>
      <c r="F332"/>
      <c r="G332" t="s">
        <v>912</v>
      </c>
      <c r="H332" t="s">
        <v>880</v>
      </c>
      <c r="I332" t="s">
        <v>210</v>
      </c>
      <c r="J332"/>
      <c r="K332" s="77">
        <v>3.74</v>
      </c>
      <c r="L332" t="s">
        <v>113</v>
      </c>
      <c r="M332" s="78">
        <v>8.5000000000000006E-2</v>
      </c>
      <c r="N332" s="78">
        <v>0.1007</v>
      </c>
      <c r="O332" s="77">
        <v>7710.67</v>
      </c>
      <c r="P332" s="77">
        <v>93.167287211098284</v>
      </c>
      <c r="Q332" s="77">
        <v>0</v>
      </c>
      <c r="R332" s="77">
        <v>33.766118851179399</v>
      </c>
      <c r="S332" s="78">
        <v>0</v>
      </c>
      <c r="T332" s="78">
        <f t="shared" si="6"/>
        <v>8.6189735135679601E-4</v>
      </c>
      <c r="U332" s="78">
        <f>R332/'סכום נכסי הקרן'!$C$42</f>
        <v>2.8040508574840649E-4</v>
      </c>
    </row>
    <row r="333" spans="2:21">
      <c r="B333" t="s">
        <v>1081</v>
      </c>
      <c r="C333" t="s">
        <v>1082</v>
      </c>
      <c r="D333" t="s">
        <v>123</v>
      </c>
      <c r="E333" t="s">
        <v>861</v>
      </c>
      <c r="F333"/>
      <c r="G333" t="s">
        <v>1004</v>
      </c>
      <c r="H333" t="s">
        <v>1076</v>
      </c>
      <c r="I333" t="s">
        <v>302</v>
      </c>
      <c r="J333"/>
      <c r="K333" s="77">
        <v>5.87</v>
      </c>
      <c r="L333" t="s">
        <v>106</v>
      </c>
      <c r="M333" s="78">
        <v>4.1300000000000003E-2</v>
      </c>
      <c r="N333" s="78">
        <v>7.3499999999999996E-2</v>
      </c>
      <c r="O333" s="77">
        <v>12742.65</v>
      </c>
      <c r="P333" s="77">
        <v>82.855124742498617</v>
      </c>
      <c r="Q333" s="77">
        <v>0</v>
      </c>
      <c r="R333" s="77">
        <v>40.637505490496999</v>
      </c>
      <c r="S333" s="78">
        <v>0</v>
      </c>
      <c r="T333" s="78">
        <f t="shared" si="6"/>
        <v>1.0372929889389179E-3</v>
      </c>
      <c r="U333" s="78">
        <f>R333/'סכום נכסי הקרן'!$C$42</f>
        <v>3.3746736667860012E-4</v>
      </c>
    </row>
    <row r="334" spans="2:21">
      <c r="B334" t="s">
        <v>1083</v>
      </c>
      <c r="C334" t="s">
        <v>1084</v>
      </c>
      <c r="D334" t="s">
        <v>123</v>
      </c>
      <c r="E334" t="s">
        <v>861</v>
      </c>
      <c r="F334"/>
      <c r="G334" t="s">
        <v>919</v>
      </c>
      <c r="H334" t="s">
        <v>1085</v>
      </c>
      <c r="I334" t="s">
        <v>302</v>
      </c>
      <c r="J334"/>
      <c r="K334" s="77">
        <v>3.75</v>
      </c>
      <c r="L334" t="s">
        <v>110</v>
      </c>
      <c r="M334" s="78">
        <v>2.63E-2</v>
      </c>
      <c r="N334" s="78">
        <v>0.1071</v>
      </c>
      <c r="O334" s="77">
        <v>13917.76</v>
      </c>
      <c r="P334" s="77">
        <v>74.621410956935605</v>
      </c>
      <c r="Q334" s="77">
        <v>0</v>
      </c>
      <c r="R334" s="77">
        <v>42.139689203322</v>
      </c>
      <c r="S334" s="78">
        <v>0</v>
      </c>
      <c r="T334" s="78">
        <f t="shared" si="6"/>
        <v>1.0756369919628238E-3</v>
      </c>
      <c r="U334" s="78">
        <f>R334/'סכום נכסי הקרן'!$C$42</f>
        <v>3.4994200004292118E-4</v>
      </c>
    </row>
    <row r="335" spans="2:21">
      <c r="B335" t="s">
        <v>1086</v>
      </c>
      <c r="C335" t="s">
        <v>1087</v>
      </c>
      <c r="D335" t="s">
        <v>123</v>
      </c>
      <c r="E335" t="s">
        <v>861</v>
      </c>
      <c r="F335"/>
      <c r="G335" t="s">
        <v>1004</v>
      </c>
      <c r="H335" t="s">
        <v>1085</v>
      </c>
      <c r="I335" t="s">
        <v>302</v>
      </c>
      <c r="J335"/>
      <c r="K335" s="77">
        <v>5.59</v>
      </c>
      <c r="L335" t="s">
        <v>106</v>
      </c>
      <c r="M335" s="78">
        <v>4.7500000000000001E-2</v>
      </c>
      <c r="N335" s="78">
        <v>7.9799999999999996E-2</v>
      </c>
      <c r="O335" s="77">
        <v>1542.13</v>
      </c>
      <c r="P335" s="77">
        <v>83.687371155479752</v>
      </c>
      <c r="Q335" s="77">
        <v>0</v>
      </c>
      <c r="R335" s="77">
        <v>4.9673964506232</v>
      </c>
      <c r="S335" s="78">
        <v>0</v>
      </c>
      <c r="T335" s="78">
        <f t="shared" si="6"/>
        <v>1.2679531997150876E-4</v>
      </c>
      <c r="U335" s="78">
        <f>R335/'סכום נכסי הקרן'!$C$42</f>
        <v>4.1250912899475177E-5</v>
      </c>
    </row>
    <row r="336" spans="2:21">
      <c r="B336" t="s">
        <v>1088</v>
      </c>
      <c r="C336" t="s">
        <v>1089</v>
      </c>
      <c r="D336" t="s">
        <v>123</v>
      </c>
      <c r="E336" t="s">
        <v>861</v>
      </c>
      <c r="F336"/>
      <c r="G336" t="s">
        <v>1004</v>
      </c>
      <c r="H336" t="s">
        <v>1085</v>
      </c>
      <c r="I336" t="s">
        <v>302</v>
      </c>
      <c r="J336"/>
      <c r="K336" s="77">
        <v>5.79</v>
      </c>
      <c r="L336" t="s">
        <v>106</v>
      </c>
      <c r="M336" s="78">
        <v>7.3800000000000004E-2</v>
      </c>
      <c r="N336" s="78">
        <v>7.8100000000000003E-2</v>
      </c>
      <c r="O336" s="77">
        <v>23132.01</v>
      </c>
      <c r="P336" s="77">
        <v>96.649124868958637</v>
      </c>
      <c r="Q336" s="77">
        <v>0</v>
      </c>
      <c r="R336" s="77">
        <v>86.051651248730394</v>
      </c>
      <c r="S336" s="78">
        <v>0</v>
      </c>
      <c r="T336" s="78">
        <f t="shared" si="6"/>
        <v>2.1965121492951473E-3</v>
      </c>
      <c r="U336" s="78">
        <f>R336/'סכום נכסי הקרן'!$C$42</f>
        <v>7.1460154344476622E-4</v>
      </c>
    </row>
    <row r="337" spans="2:21">
      <c r="B337" t="s">
        <v>1090</v>
      </c>
      <c r="C337" t="s">
        <v>1091</v>
      </c>
      <c r="D337" t="s">
        <v>123</v>
      </c>
      <c r="E337" t="s">
        <v>861</v>
      </c>
      <c r="F337"/>
      <c r="G337" t="s">
        <v>958</v>
      </c>
      <c r="H337" t="s">
        <v>1092</v>
      </c>
      <c r="I337" t="s">
        <v>210</v>
      </c>
      <c r="J337"/>
      <c r="K337" s="77">
        <v>2.16</v>
      </c>
      <c r="L337" t="s">
        <v>110</v>
      </c>
      <c r="M337" s="78">
        <v>0.05</v>
      </c>
      <c r="N337" s="78">
        <v>7.0099999999999996E-2</v>
      </c>
      <c r="O337" s="77">
        <v>7710.67</v>
      </c>
      <c r="P337" s="77">
        <v>98.594959099533497</v>
      </c>
      <c r="Q337" s="77">
        <v>0</v>
      </c>
      <c r="R337" s="77">
        <v>30.846461817335999</v>
      </c>
      <c r="S337" s="78">
        <v>0</v>
      </c>
      <c r="T337" s="78">
        <f t="shared" si="6"/>
        <v>7.8737162112908375E-4</v>
      </c>
      <c r="U337" s="78">
        <f>R337/'סכום נכסי הקרן'!$C$42</f>
        <v>2.5615928229853199E-4</v>
      </c>
    </row>
    <row r="338" spans="2:21">
      <c r="B338" t="s">
        <v>1093</v>
      </c>
      <c r="C338" t="s">
        <v>1094</v>
      </c>
      <c r="D338" t="s">
        <v>123</v>
      </c>
      <c r="E338" t="s">
        <v>861</v>
      </c>
      <c r="F338"/>
      <c r="G338" t="s">
        <v>958</v>
      </c>
      <c r="H338" t="s">
        <v>1092</v>
      </c>
      <c r="I338" t="s">
        <v>210</v>
      </c>
      <c r="J338"/>
      <c r="K338" s="77">
        <v>2.17</v>
      </c>
      <c r="L338" t="s">
        <v>113</v>
      </c>
      <c r="M338" s="78">
        <v>0.06</v>
      </c>
      <c r="N338" s="78">
        <v>9.5200000000000007E-2</v>
      </c>
      <c r="O338" s="77">
        <v>18274.29</v>
      </c>
      <c r="P338" s="77">
        <v>93.010739914929715</v>
      </c>
      <c r="Q338" s="77">
        <v>0</v>
      </c>
      <c r="R338" s="77">
        <v>79.891245128742995</v>
      </c>
      <c r="S338" s="78">
        <v>0</v>
      </c>
      <c r="T338" s="78">
        <f t="shared" si="6"/>
        <v>2.0392646509521783E-3</v>
      </c>
      <c r="U338" s="78">
        <f>R338/'סכום נכסי הקרן'!$C$42</f>
        <v>6.6344348130758515E-4</v>
      </c>
    </row>
    <row r="339" spans="2:21">
      <c r="B339" t="s">
        <v>1095</v>
      </c>
      <c r="C339" t="s">
        <v>1096</v>
      </c>
      <c r="D339" t="s">
        <v>123</v>
      </c>
      <c r="E339" t="s">
        <v>861</v>
      </c>
      <c r="F339"/>
      <c r="G339" t="s">
        <v>1012</v>
      </c>
      <c r="H339" t="s">
        <v>1085</v>
      </c>
      <c r="I339" t="s">
        <v>302</v>
      </c>
      <c r="J339"/>
      <c r="K339" s="77">
        <v>6.04</v>
      </c>
      <c r="L339" t="s">
        <v>106</v>
      </c>
      <c r="M339" s="78">
        <v>5.1299999999999998E-2</v>
      </c>
      <c r="N339" s="78">
        <v>8.7999999999999995E-2</v>
      </c>
      <c r="O339" s="77">
        <v>23132.01</v>
      </c>
      <c r="P339" s="77">
        <v>81.102944446245701</v>
      </c>
      <c r="Q339" s="77">
        <v>0</v>
      </c>
      <c r="R339" s="77">
        <v>72.210092954240395</v>
      </c>
      <c r="S339" s="78">
        <v>0</v>
      </c>
      <c r="T339" s="78">
        <f t="shared" si="6"/>
        <v>1.8431993363760245E-3</v>
      </c>
      <c r="U339" s="78">
        <f>R339/'סכום נכסי הקרן'!$C$42</f>
        <v>5.9965663794454556E-4</v>
      </c>
    </row>
    <row r="340" spans="2:21">
      <c r="B340" t="s">
        <v>1097</v>
      </c>
      <c r="C340" t="s">
        <v>1098</v>
      </c>
      <c r="D340" t="s">
        <v>123</v>
      </c>
      <c r="E340" t="s">
        <v>861</v>
      </c>
      <c r="F340"/>
      <c r="G340" t="s">
        <v>919</v>
      </c>
      <c r="H340" t="s">
        <v>1099</v>
      </c>
      <c r="I340" t="s">
        <v>302</v>
      </c>
      <c r="J340"/>
      <c r="K340" s="77">
        <v>2.66</v>
      </c>
      <c r="L340" t="s">
        <v>110</v>
      </c>
      <c r="M340" s="78">
        <v>3.6299999999999999E-2</v>
      </c>
      <c r="N340" s="78">
        <v>0.46460000000000001</v>
      </c>
      <c r="O340" s="77">
        <v>23903.08</v>
      </c>
      <c r="P340" s="77">
        <v>38.052534175512108</v>
      </c>
      <c r="Q340" s="77">
        <v>0</v>
      </c>
      <c r="R340" s="77">
        <v>36.905915085944997</v>
      </c>
      <c r="S340" s="78">
        <v>1E-4</v>
      </c>
      <c r="T340" s="78">
        <f t="shared" si="6"/>
        <v>9.4204224661324299E-4</v>
      </c>
      <c r="U340" s="78">
        <f>R340/'סכום נכסי הקרן'!$C$42</f>
        <v>3.0647899836840011E-4</v>
      </c>
    </row>
    <row r="341" spans="2:21">
      <c r="B341" t="s">
        <v>218</v>
      </c>
      <c r="C341" s="16"/>
      <c r="D341" s="16"/>
      <c r="E341" s="16"/>
      <c r="F341" s="16"/>
    </row>
    <row r="342" spans="2:21">
      <c r="B342" t="s">
        <v>304</v>
      </c>
      <c r="C342" s="16"/>
      <c r="D342" s="16"/>
      <c r="E342" s="16"/>
      <c r="F342" s="16"/>
    </row>
    <row r="343" spans="2:21">
      <c r="B343" t="s">
        <v>305</v>
      </c>
      <c r="C343" s="16"/>
      <c r="D343" s="16"/>
      <c r="E343" s="16"/>
      <c r="F343" s="16"/>
    </row>
    <row r="344" spans="2:21">
      <c r="B344" t="s">
        <v>306</v>
      </c>
      <c r="C344" s="16"/>
      <c r="D344" s="16"/>
      <c r="E344" s="16"/>
      <c r="F344" s="16"/>
    </row>
    <row r="345" spans="2:21">
      <c r="B345" t="s">
        <v>307</v>
      </c>
      <c r="C345" s="16"/>
      <c r="D345" s="16"/>
      <c r="E345" s="16"/>
      <c r="F345" s="16"/>
    </row>
    <row r="346" spans="2:21">
      <c r="C346" s="16"/>
      <c r="D346" s="16"/>
      <c r="E346" s="16"/>
      <c r="F346" s="16"/>
    </row>
    <row r="347" spans="2:21">
      <c r="C347" s="16"/>
      <c r="D347" s="16"/>
      <c r="E347" s="16"/>
      <c r="F347" s="16"/>
    </row>
    <row r="348" spans="2:21">
      <c r="C348" s="16"/>
      <c r="D348" s="16"/>
      <c r="E348" s="16"/>
      <c r="F348" s="16"/>
    </row>
    <row r="349" spans="2:21">
      <c r="C349" s="16"/>
      <c r="D349" s="16"/>
      <c r="E349" s="16"/>
      <c r="F349" s="16"/>
    </row>
    <row r="350" spans="2:21">
      <c r="C350" s="16"/>
      <c r="D350" s="16"/>
      <c r="E350" s="16"/>
      <c r="F350" s="16"/>
    </row>
    <row r="351" spans="2:21">
      <c r="C351" s="16"/>
      <c r="D351" s="16"/>
      <c r="E351" s="16"/>
      <c r="F351" s="16"/>
    </row>
    <row r="352" spans="2:21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B772" s="16"/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9"/>
      <c r="C774" s="16"/>
      <c r="D774" s="16"/>
      <c r="E774" s="16"/>
      <c r="F774" s="16"/>
    </row>
    <row r="775" spans="2:6"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</sheetData>
  <mergeCells count="2">
    <mergeCell ref="B6:U6"/>
    <mergeCell ref="B7:U7"/>
  </mergeCells>
  <dataValidations count="5">
    <dataValidation allowBlank="1" showInputMessage="1" showErrorMessage="1" sqref="Q9 C1:C4" xr:uid="{00000000-0002-0000-0400-000003000000}"/>
    <dataValidation type="list" allowBlank="1" showInputMessage="1" showErrorMessage="1" sqref="L12:L804" xr:uid="{00000000-0002-0000-0400-000000000000}">
      <formula1>$BN$7:$BN$11</formula1>
    </dataValidation>
    <dataValidation type="list" allowBlank="1" showInputMessage="1" showErrorMessage="1" sqref="E12:E798" xr:uid="{00000000-0002-0000-0400-000001000000}">
      <formula1>$BI$7:$BI$11</formula1>
    </dataValidation>
    <dataValidation type="list" allowBlank="1" showInputMessage="1" showErrorMessage="1" sqref="I12:I804" xr:uid="{00000000-0002-0000-0400-000002000000}">
      <formula1>$BM$7:$BM$10</formula1>
    </dataValidation>
    <dataValidation type="list" allowBlank="1" showInputMessage="1" showErrorMessage="1" sqref="G12:G804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204" workbookViewId="0">
      <selection activeCell="F219" sqref="F219:F26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45197</v>
      </c>
    </row>
    <row r="2" spans="2:62" s="1" customFormat="1">
      <c r="B2" s="2" t="s">
        <v>1</v>
      </c>
      <c r="C2" s="12" t="s">
        <v>2161</v>
      </c>
    </row>
    <row r="3" spans="2:62" s="1" customFormat="1">
      <c r="B3" s="2" t="s">
        <v>2</v>
      </c>
      <c r="C3" s="26" t="s">
        <v>2162</v>
      </c>
    </row>
    <row r="4" spans="2:62" s="1" customFormat="1">
      <c r="B4" s="2" t="s">
        <v>3</v>
      </c>
      <c r="C4" s="83" t="s">
        <v>196</v>
      </c>
    </row>
    <row r="6" spans="2:62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  <c r="BJ6" s="19"/>
    </row>
    <row r="7" spans="2:62" ht="26.25" customHeight="1">
      <c r="B7" s="115" t="s">
        <v>91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186</v>
      </c>
      <c r="J8" s="38" t="s">
        <v>187</v>
      </c>
      <c r="K8" s="38" t="s">
        <v>191</v>
      </c>
      <c r="L8" s="38" t="s">
        <v>56</v>
      </c>
      <c r="M8" s="38" t="s">
        <v>73</v>
      </c>
      <c r="N8" s="38" t="s">
        <v>57</v>
      </c>
      <c r="O8" s="46" t="s">
        <v>182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183</v>
      </c>
      <c r="J9" s="21"/>
      <c r="K9" s="21" t="s">
        <v>184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169449.4</v>
      </c>
      <c r="J11" s="7"/>
      <c r="K11" s="75">
        <v>1.8224</v>
      </c>
      <c r="L11" s="75">
        <v>3594.9809502825178</v>
      </c>
      <c r="M11" s="7"/>
      <c r="N11" s="76">
        <v>1</v>
      </c>
      <c r="O11" s="76">
        <v>2.9899999999999999E-2</v>
      </c>
      <c r="BF11" s="16"/>
      <c r="BG11" s="19"/>
      <c r="BH11" s="16"/>
      <c r="BJ11" s="16"/>
    </row>
    <row r="12" spans="2:62">
      <c r="B12" s="79" t="s">
        <v>203</v>
      </c>
      <c r="E12" s="16"/>
      <c r="F12" s="16"/>
      <c r="G12" s="16"/>
      <c r="I12" s="81">
        <v>159275.63</v>
      </c>
      <c r="K12" s="81">
        <v>1.1947300000000001</v>
      </c>
      <c r="L12" s="81">
        <v>2534.6637111831478</v>
      </c>
      <c r="N12" s="80">
        <v>0.70509999999999995</v>
      </c>
      <c r="O12" s="80">
        <v>2.1000000000000001E-2</v>
      </c>
    </row>
    <row r="13" spans="2:62">
      <c r="B13" s="79" t="s">
        <v>1100</v>
      </c>
      <c r="E13" s="16"/>
      <c r="F13" s="16"/>
      <c r="G13" s="16"/>
      <c r="I13" s="81">
        <v>52106.09</v>
      </c>
      <c r="K13" s="81">
        <v>1.00789</v>
      </c>
      <c r="L13" s="81">
        <v>1554.7551212200001</v>
      </c>
      <c r="N13" s="80">
        <v>0.4325</v>
      </c>
      <c r="O13" s="80">
        <v>1.29E-2</v>
      </c>
    </row>
    <row r="14" spans="2:62">
      <c r="B14" t="s">
        <v>1101</v>
      </c>
      <c r="C14" t="s">
        <v>1102</v>
      </c>
      <c r="D14" t="s">
        <v>100</v>
      </c>
      <c r="E14" t="s">
        <v>123</v>
      </c>
      <c r="F14" t="s">
        <v>639</v>
      </c>
      <c r="G14" t="s">
        <v>328</v>
      </c>
      <c r="H14" t="s">
        <v>102</v>
      </c>
      <c r="I14" s="77">
        <v>1364.85</v>
      </c>
      <c r="J14" s="77">
        <v>2464</v>
      </c>
      <c r="K14" s="77">
        <v>0</v>
      </c>
      <c r="L14" s="77">
        <v>33.629904000000003</v>
      </c>
      <c r="M14" s="78">
        <v>0</v>
      </c>
      <c r="N14" s="78">
        <v>9.4000000000000004E-3</v>
      </c>
      <c r="O14" s="78">
        <v>2.9999999999999997E-4</v>
      </c>
    </row>
    <row r="15" spans="2:62">
      <c r="B15" t="s">
        <v>1103</v>
      </c>
      <c r="C15" t="s">
        <v>1104</v>
      </c>
      <c r="D15" t="s">
        <v>100</v>
      </c>
      <c r="E15" t="s">
        <v>123</v>
      </c>
      <c r="F15" t="s">
        <v>1105</v>
      </c>
      <c r="G15" t="s">
        <v>668</v>
      </c>
      <c r="H15" t="s">
        <v>102</v>
      </c>
      <c r="I15" s="77">
        <v>164.57</v>
      </c>
      <c r="J15" s="77">
        <v>26940</v>
      </c>
      <c r="K15" s="77">
        <v>0</v>
      </c>
      <c r="L15" s="77">
        <v>44.335158</v>
      </c>
      <c r="M15" s="78">
        <v>0</v>
      </c>
      <c r="N15" s="78">
        <v>1.23E-2</v>
      </c>
      <c r="O15" s="78">
        <v>4.0000000000000002E-4</v>
      </c>
    </row>
    <row r="16" spans="2:62">
      <c r="B16" t="s">
        <v>1106</v>
      </c>
      <c r="C16" t="s">
        <v>1107</v>
      </c>
      <c r="D16" t="s">
        <v>100</v>
      </c>
      <c r="E16" t="s">
        <v>123</v>
      </c>
      <c r="F16" t="s">
        <v>802</v>
      </c>
      <c r="G16" t="s">
        <v>668</v>
      </c>
      <c r="H16" t="s">
        <v>102</v>
      </c>
      <c r="I16" s="77">
        <v>516.08000000000004</v>
      </c>
      <c r="J16" s="77">
        <v>6008</v>
      </c>
      <c r="K16" s="77">
        <v>0</v>
      </c>
      <c r="L16" s="77">
        <v>31.006086400000001</v>
      </c>
      <c r="M16" s="78">
        <v>0</v>
      </c>
      <c r="N16" s="78">
        <v>8.6E-3</v>
      </c>
      <c r="O16" s="78">
        <v>2.9999999999999997E-4</v>
      </c>
    </row>
    <row r="17" spans="2:15">
      <c r="B17" t="s">
        <v>1108</v>
      </c>
      <c r="C17" t="s">
        <v>1109</v>
      </c>
      <c r="D17" t="s">
        <v>100</v>
      </c>
      <c r="E17" t="s">
        <v>123</v>
      </c>
      <c r="F17" t="s">
        <v>805</v>
      </c>
      <c r="G17" t="s">
        <v>668</v>
      </c>
      <c r="H17" t="s">
        <v>102</v>
      </c>
      <c r="I17" s="77">
        <v>2838.26</v>
      </c>
      <c r="J17" s="77">
        <v>1124</v>
      </c>
      <c r="K17" s="77">
        <v>0</v>
      </c>
      <c r="L17" s="77">
        <v>31.902042399999999</v>
      </c>
      <c r="M17" s="78">
        <v>0</v>
      </c>
      <c r="N17" s="78">
        <v>8.8999999999999999E-3</v>
      </c>
      <c r="O17" s="78">
        <v>2.9999999999999997E-4</v>
      </c>
    </row>
    <row r="18" spans="2:15">
      <c r="B18" t="s">
        <v>1110</v>
      </c>
      <c r="C18" t="s">
        <v>1111</v>
      </c>
      <c r="D18" t="s">
        <v>100</v>
      </c>
      <c r="E18" t="s">
        <v>123</v>
      </c>
      <c r="F18" t="s">
        <v>432</v>
      </c>
      <c r="G18" t="s">
        <v>433</v>
      </c>
      <c r="H18" t="s">
        <v>102</v>
      </c>
      <c r="I18" s="77">
        <v>808.68</v>
      </c>
      <c r="J18" s="77">
        <v>3962</v>
      </c>
      <c r="K18" s="77">
        <v>0</v>
      </c>
      <c r="L18" s="77">
        <v>32.0399016</v>
      </c>
      <c r="M18" s="78">
        <v>0</v>
      </c>
      <c r="N18" s="78">
        <v>8.8999999999999999E-3</v>
      </c>
      <c r="O18" s="78">
        <v>2.9999999999999997E-4</v>
      </c>
    </row>
    <row r="19" spans="2:15">
      <c r="B19" t="s">
        <v>1112</v>
      </c>
      <c r="C19" t="s">
        <v>1113</v>
      </c>
      <c r="D19" t="s">
        <v>100</v>
      </c>
      <c r="E19" t="s">
        <v>123</v>
      </c>
      <c r="F19" t="s">
        <v>702</v>
      </c>
      <c r="G19" t="s">
        <v>433</v>
      </c>
      <c r="H19" t="s">
        <v>102</v>
      </c>
      <c r="I19" s="77">
        <v>668.67</v>
      </c>
      <c r="J19" s="77">
        <v>3012</v>
      </c>
      <c r="K19" s="77">
        <v>0</v>
      </c>
      <c r="L19" s="77">
        <v>20.140340399999999</v>
      </c>
      <c r="M19" s="78">
        <v>0</v>
      </c>
      <c r="N19" s="78">
        <v>5.5999999999999999E-3</v>
      </c>
      <c r="O19" s="78">
        <v>2.0000000000000001E-4</v>
      </c>
    </row>
    <row r="20" spans="2:15">
      <c r="B20" t="s">
        <v>1114</v>
      </c>
      <c r="C20" t="s">
        <v>1115</v>
      </c>
      <c r="D20" t="s">
        <v>100</v>
      </c>
      <c r="E20" t="s">
        <v>123</v>
      </c>
      <c r="F20" t="s">
        <v>855</v>
      </c>
      <c r="G20" t="s">
        <v>684</v>
      </c>
      <c r="H20" t="s">
        <v>102</v>
      </c>
      <c r="I20" s="77">
        <v>128.29</v>
      </c>
      <c r="J20" s="77">
        <v>75810</v>
      </c>
      <c r="K20" s="77">
        <v>0</v>
      </c>
      <c r="L20" s="77">
        <v>97.256648999999996</v>
      </c>
      <c r="M20" s="78">
        <v>0</v>
      </c>
      <c r="N20" s="78">
        <v>2.7099999999999999E-2</v>
      </c>
      <c r="O20" s="78">
        <v>8.0000000000000004E-4</v>
      </c>
    </row>
    <row r="21" spans="2:15">
      <c r="B21" t="s">
        <v>1116</v>
      </c>
      <c r="C21" t="s">
        <v>1117</v>
      </c>
      <c r="D21" t="s">
        <v>100</v>
      </c>
      <c r="E21" t="s">
        <v>123</v>
      </c>
      <c r="F21" t="s">
        <v>624</v>
      </c>
      <c r="G21" t="s">
        <v>550</v>
      </c>
      <c r="H21" t="s">
        <v>102</v>
      </c>
      <c r="I21" s="77">
        <v>83.06</v>
      </c>
      <c r="J21" s="77">
        <v>5193</v>
      </c>
      <c r="K21" s="77">
        <v>0</v>
      </c>
      <c r="L21" s="77">
        <v>4.3133058000000002</v>
      </c>
      <c r="M21" s="78">
        <v>0</v>
      </c>
      <c r="N21" s="78">
        <v>1.1999999999999999E-3</v>
      </c>
      <c r="O21" s="78">
        <v>0</v>
      </c>
    </row>
    <row r="22" spans="2:15">
      <c r="B22" t="s">
        <v>1118</v>
      </c>
      <c r="C22" t="s">
        <v>1119</v>
      </c>
      <c r="D22" t="s">
        <v>100</v>
      </c>
      <c r="E22" t="s">
        <v>123</v>
      </c>
      <c r="F22" t="s">
        <v>1120</v>
      </c>
      <c r="G22" t="s">
        <v>550</v>
      </c>
      <c r="H22" t="s">
        <v>102</v>
      </c>
      <c r="I22" s="77">
        <v>2662.55</v>
      </c>
      <c r="J22" s="77">
        <v>1022</v>
      </c>
      <c r="K22" s="77">
        <v>0</v>
      </c>
      <c r="L22" s="77">
        <v>27.211261</v>
      </c>
      <c r="M22" s="78">
        <v>0</v>
      </c>
      <c r="N22" s="78">
        <v>7.6E-3</v>
      </c>
      <c r="O22" s="78">
        <v>2.0000000000000001E-4</v>
      </c>
    </row>
    <row r="23" spans="2:15">
      <c r="B23" t="s">
        <v>1121</v>
      </c>
      <c r="C23" t="s">
        <v>1122</v>
      </c>
      <c r="D23" t="s">
        <v>100</v>
      </c>
      <c r="E23" t="s">
        <v>123</v>
      </c>
      <c r="F23" t="s">
        <v>1123</v>
      </c>
      <c r="G23" t="s">
        <v>315</v>
      </c>
      <c r="H23" t="s">
        <v>102</v>
      </c>
      <c r="I23" s="77">
        <v>3744.16</v>
      </c>
      <c r="J23" s="77">
        <v>2059</v>
      </c>
      <c r="K23" s="77">
        <v>0</v>
      </c>
      <c r="L23" s="77">
        <v>77.092254400000002</v>
      </c>
      <c r="M23" s="78">
        <v>0</v>
      </c>
      <c r="N23" s="78">
        <v>2.1399999999999999E-2</v>
      </c>
      <c r="O23" s="78">
        <v>5.9999999999999995E-4</v>
      </c>
    </row>
    <row r="24" spans="2:15">
      <c r="B24" t="s">
        <v>1124</v>
      </c>
      <c r="C24" t="s">
        <v>1125</v>
      </c>
      <c r="D24" t="s">
        <v>100</v>
      </c>
      <c r="E24" t="s">
        <v>123</v>
      </c>
      <c r="F24" t="s">
        <v>324</v>
      </c>
      <c r="G24" t="s">
        <v>315</v>
      </c>
      <c r="H24" t="s">
        <v>102</v>
      </c>
      <c r="I24" s="77">
        <v>4464.17</v>
      </c>
      <c r="J24" s="77">
        <v>3389</v>
      </c>
      <c r="K24" s="77">
        <v>0</v>
      </c>
      <c r="L24" s="77">
        <v>151.2907213</v>
      </c>
      <c r="M24" s="78">
        <v>0</v>
      </c>
      <c r="N24" s="78">
        <v>4.2099999999999999E-2</v>
      </c>
      <c r="O24" s="78">
        <v>1.2999999999999999E-3</v>
      </c>
    </row>
    <row r="25" spans="2:15">
      <c r="B25" t="s">
        <v>1126</v>
      </c>
      <c r="C25" t="s">
        <v>1127</v>
      </c>
      <c r="D25" t="s">
        <v>100</v>
      </c>
      <c r="E25" t="s">
        <v>123</v>
      </c>
      <c r="F25" t="s">
        <v>441</v>
      </c>
      <c r="G25" t="s">
        <v>315</v>
      </c>
      <c r="H25" t="s">
        <v>102</v>
      </c>
      <c r="I25" s="77">
        <v>5222.34</v>
      </c>
      <c r="J25" s="77">
        <v>3151</v>
      </c>
      <c r="K25" s="77">
        <v>0</v>
      </c>
      <c r="L25" s="77">
        <v>164.55593339999999</v>
      </c>
      <c r="M25" s="78">
        <v>0</v>
      </c>
      <c r="N25" s="78">
        <v>4.58E-2</v>
      </c>
      <c r="O25" s="78">
        <v>1.4E-3</v>
      </c>
    </row>
    <row r="26" spans="2:15">
      <c r="B26" t="s">
        <v>1128</v>
      </c>
      <c r="C26" t="s">
        <v>1129</v>
      </c>
      <c r="D26" t="s">
        <v>100</v>
      </c>
      <c r="E26" t="s">
        <v>123</v>
      </c>
      <c r="F26" t="s">
        <v>875</v>
      </c>
      <c r="G26" t="s">
        <v>315</v>
      </c>
      <c r="H26" t="s">
        <v>102</v>
      </c>
      <c r="I26" s="77">
        <v>861.41</v>
      </c>
      <c r="J26" s="77">
        <v>13810</v>
      </c>
      <c r="K26" s="77">
        <v>0</v>
      </c>
      <c r="L26" s="77">
        <v>118.96072100000001</v>
      </c>
      <c r="M26" s="78">
        <v>0</v>
      </c>
      <c r="N26" s="78">
        <v>3.3099999999999997E-2</v>
      </c>
      <c r="O26" s="78">
        <v>1E-3</v>
      </c>
    </row>
    <row r="27" spans="2:15">
      <c r="B27" t="s">
        <v>1130</v>
      </c>
      <c r="C27" t="s">
        <v>1131</v>
      </c>
      <c r="D27" t="s">
        <v>100</v>
      </c>
      <c r="E27" t="s">
        <v>123</v>
      </c>
      <c r="F27" t="s">
        <v>1132</v>
      </c>
      <c r="G27" t="s">
        <v>315</v>
      </c>
      <c r="H27" t="s">
        <v>102</v>
      </c>
      <c r="I27" s="77">
        <v>138.96</v>
      </c>
      <c r="J27" s="77">
        <v>16360</v>
      </c>
      <c r="K27" s="77">
        <v>0</v>
      </c>
      <c r="L27" s="77">
        <v>22.733855999999999</v>
      </c>
      <c r="M27" s="78">
        <v>0</v>
      </c>
      <c r="N27" s="78">
        <v>6.3E-3</v>
      </c>
      <c r="O27" s="78">
        <v>2.0000000000000001E-4</v>
      </c>
    </row>
    <row r="28" spans="2:15">
      <c r="B28" t="s">
        <v>1133</v>
      </c>
      <c r="C28" t="s">
        <v>1134</v>
      </c>
      <c r="D28" t="s">
        <v>100</v>
      </c>
      <c r="E28" t="s">
        <v>123</v>
      </c>
      <c r="F28" t="s">
        <v>757</v>
      </c>
      <c r="G28" t="s">
        <v>112</v>
      </c>
      <c r="H28" t="s">
        <v>102</v>
      </c>
      <c r="I28" s="77">
        <v>32.17</v>
      </c>
      <c r="J28" s="77">
        <v>146100</v>
      </c>
      <c r="K28" s="77">
        <v>0.38229000000000002</v>
      </c>
      <c r="L28" s="77">
        <v>47.382660000000001</v>
      </c>
      <c r="M28" s="78">
        <v>0</v>
      </c>
      <c r="N28" s="78">
        <v>1.32E-2</v>
      </c>
      <c r="O28" s="78">
        <v>4.0000000000000002E-4</v>
      </c>
    </row>
    <row r="29" spans="2:15">
      <c r="B29" t="s">
        <v>1135</v>
      </c>
      <c r="C29" t="s">
        <v>1136</v>
      </c>
      <c r="D29" t="s">
        <v>100</v>
      </c>
      <c r="E29" t="s">
        <v>123</v>
      </c>
      <c r="F29" t="s">
        <v>1137</v>
      </c>
      <c r="G29" t="s">
        <v>112</v>
      </c>
      <c r="H29" t="s">
        <v>102</v>
      </c>
      <c r="I29" s="77">
        <v>15.23</v>
      </c>
      <c r="J29" s="77">
        <v>97080</v>
      </c>
      <c r="K29" s="77">
        <v>0</v>
      </c>
      <c r="L29" s="77">
        <v>14.785284000000001</v>
      </c>
      <c r="M29" s="78">
        <v>0</v>
      </c>
      <c r="N29" s="78">
        <v>4.1000000000000003E-3</v>
      </c>
      <c r="O29" s="78">
        <v>1E-4</v>
      </c>
    </row>
    <row r="30" spans="2:15">
      <c r="B30" t="s">
        <v>1138</v>
      </c>
      <c r="C30" t="s">
        <v>1139</v>
      </c>
      <c r="D30" t="s">
        <v>100</v>
      </c>
      <c r="E30" t="s">
        <v>123</v>
      </c>
      <c r="F30" t="s">
        <v>1140</v>
      </c>
      <c r="G30" t="s">
        <v>693</v>
      </c>
      <c r="H30" t="s">
        <v>102</v>
      </c>
      <c r="I30" s="77">
        <v>268.83</v>
      </c>
      <c r="J30" s="77">
        <v>5439</v>
      </c>
      <c r="K30" s="77">
        <v>0.30841000000000002</v>
      </c>
      <c r="L30" s="77">
        <v>14.930073699999999</v>
      </c>
      <c r="M30" s="78">
        <v>0</v>
      </c>
      <c r="N30" s="78">
        <v>4.1999999999999997E-3</v>
      </c>
      <c r="O30" s="78">
        <v>1E-4</v>
      </c>
    </row>
    <row r="31" spans="2:15">
      <c r="B31" t="s">
        <v>1141</v>
      </c>
      <c r="C31" t="s">
        <v>1142</v>
      </c>
      <c r="D31" t="s">
        <v>100</v>
      </c>
      <c r="E31" t="s">
        <v>123</v>
      </c>
      <c r="F31" t="s">
        <v>1143</v>
      </c>
      <c r="G31" t="s">
        <v>693</v>
      </c>
      <c r="H31" t="s">
        <v>102</v>
      </c>
      <c r="I31" s="77">
        <v>2494.2600000000002</v>
      </c>
      <c r="J31" s="77">
        <v>1147</v>
      </c>
      <c r="K31" s="77">
        <v>0</v>
      </c>
      <c r="L31" s="77">
        <v>28.6091622</v>
      </c>
      <c r="M31" s="78">
        <v>0</v>
      </c>
      <c r="N31" s="78">
        <v>8.0000000000000002E-3</v>
      </c>
      <c r="O31" s="78">
        <v>2.0000000000000001E-4</v>
      </c>
    </row>
    <row r="32" spans="2:15">
      <c r="B32" t="s">
        <v>1144</v>
      </c>
      <c r="C32" t="s">
        <v>1145</v>
      </c>
      <c r="D32" t="s">
        <v>100</v>
      </c>
      <c r="E32" t="s">
        <v>123</v>
      </c>
      <c r="F32" t="s">
        <v>1146</v>
      </c>
      <c r="G32" t="s">
        <v>693</v>
      </c>
      <c r="H32" t="s">
        <v>102</v>
      </c>
      <c r="I32" s="77">
        <v>14.38</v>
      </c>
      <c r="J32" s="77">
        <v>56570</v>
      </c>
      <c r="K32" s="77">
        <v>0</v>
      </c>
      <c r="L32" s="77">
        <v>8.1347660000000008</v>
      </c>
      <c r="M32" s="78">
        <v>0</v>
      </c>
      <c r="N32" s="78">
        <v>2.3E-3</v>
      </c>
      <c r="O32" s="78">
        <v>1E-4</v>
      </c>
    </row>
    <row r="33" spans="2:15">
      <c r="B33" t="s">
        <v>1147</v>
      </c>
      <c r="C33" t="s">
        <v>1148</v>
      </c>
      <c r="D33" t="s">
        <v>100</v>
      </c>
      <c r="E33" t="s">
        <v>123</v>
      </c>
      <c r="F33" t="s">
        <v>687</v>
      </c>
      <c r="G33" t="s">
        <v>476</v>
      </c>
      <c r="H33" t="s">
        <v>102</v>
      </c>
      <c r="I33" s="77">
        <v>5262.39</v>
      </c>
      <c r="J33" s="77">
        <v>2107</v>
      </c>
      <c r="K33" s="77">
        <v>0</v>
      </c>
      <c r="L33" s="77">
        <v>110.8785573</v>
      </c>
      <c r="M33" s="78">
        <v>0</v>
      </c>
      <c r="N33" s="78">
        <v>3.0800000000000001E-2</v>
      </c>
      <c r="O33" s="78">
        <v>8.9999999999999998E-4</v>
      </c>
    </row>
    <row r="34" spans="2:15">
      <c r="B34" t="s">
        <v>1149</v>
      </c>
      <c r="C34" t="s">
        <v>1150</v>
      </c>
      <c r="D34" t="s">
        <v>100</v>
      </c>
      <c r="E34" t="s">
        <v>123</v>
      </c>
      <c r="F34" t="s">
        <v>1151</v>
      </c>
      <c r="G34" t="s">
        <v>1152</v>
      </c>
      <c r="H34" t="s">
        <v>102</v>
      </c>
      <c r="I34" s="77">
        <v>187.32</v>
      </c>
      <c r="J34" s="77">
        <v>9321</v>
      </c>
      <c r="K34" s="77">
        <v>0</v>
      </c>
      <c r="L34" s="77">
        <v>17.4600972</v>
      </c>
      <c r="M34" s="78">
        <v>0</v>
      </c>
      <c r="N34" s="78">
        <v>4.8999999999999998E-3</v>
      </c>
      <c r="O34" s="78">
        <v>1E-4</v>
      </c>
    </row>
    <row r="35" spans="2:15">
      <c r="B35" t="s">
        <v>1153</v>
      </c>
      <c r="C35" t="s">
        <v>1154</v>
      </c>
      <c r="D35" t="s">
        <v>100</v>
      </c>
      <c r="E35" t="s">
        <v>123</v>
      </c>
      <c r="F35" t="s">
        <v>1155</v>
      </c>
      <c r="G35" t="s">
        <v>1152</v>
      </c>
      <c r="H35" t="s">
        <v>102</v>
      </c>
      <c r="I35" s="77">
        <v>36.03</v>
      </c>
      <c r="J35" s="77">
        <v>42120</v>
      </c>
      <c r="K35" s="77">
        <v>0</v>
      </c>
      <c r="L35" s="77">
        <v>15.175836</v>
      </c>
      <c r="M35" s="78">
        <v>0</v>
      </c>
      <c r="N35" s="78">
        <v>4.1999999999999997E-3</v>
      </c>
      <c r="O35" s="78">
        <v>1E-4</v>
      </c>
    </row>
    <row r="36" spans="2:15">
      <c r="B36" t="s">
        <v>1156</v>
      </c>
      <c r="C36" t="s">
        <v>1157</v>
      </c>
      <c r="D36" t="s">
        <v>100</v>
      </c>
      <c r="E36" t="s">
        <v>123</v>
      </c>
      <c r="F36" t="s">
        <v>1158</v>
      </c>
      <c r="G36" t="s">
        <v>1159</v>
      </c>
      <c r="H36" t="s">
        <v>102</v>
      </c>
      <c r="I36" s="77">
        <v>426.64</v>
      </c>
      <c r="J36" s="77">
        <v>8007</v>
      </c>
      <c r="K36" s="77">
        <v>0</v>
      </c>
      <c r="L36" s="77">
        <v>34.161064799999998</v>
      </c>
      <c r="M36" s="78">
        <v>0</v>
      </c>
      <c r="N36" s="78">
        <v>9.4999999999999998E-3</v>
      </c>
      <c r="O36" s="78">
        <v>2.9999999999999997E-4</v>
      </c>
    </row>
    <row r="37" spans="2:15">
      <c r="B37" t="s">
        <v>1160</v>
      </c>
      <c r="C37" t="s">
        <v>1161</v>
      </c>
      <c r="D37" t="s">
        <v>100</v>
      </c>
      <c r="E37" t="s">
        <v>123</v>
      </c>
      <c r="F37" t="s">
        <v>791</v>
      </c>
      <c r="G37" t="s">
        <v>792</v>
      </c>
      <c r="H37" t="s">
        <v>102</v>
      </c>
      <c r="I37" s="77">
        <v>1863.16</v>
      </c>
      <c r="J37" s="77">
        <v>2562</v>
      </c>
      <c r="K37" s="77">
        <v>0</v>
      </c>
      <c r="L37" s="77">
        <v>47.734159200000001</v>
      </c>
      <c r="M37" s="78">
        <v>0</v>
      </c>
      <c r="N37" s="78">
        <v>1.3299999999999999E-2</v>
      </c>
      <c r="O37" s="78">
        <v>4.0000000000000002E-4</v>
      </c>
    </row>
    <row r="38" spans="2:15">
      <c r="B38" t="s">
        <v>1162</v>
      </c>
      <c r="C38" t="s">
        <v>1163</v>
      </c>
      <c r="D38" t="s">
        <v>100</v>
      </c>
      <c r="E38" t="s">
        <v>123</v>
      </c>
      <c r="F38" t="s">
        <v>411</v>
      </c>
      <c r="G38" t="s">
        <v>348</v>
      </c>
      <c r="H38" t="s">
        <v>102</v>
      </c>
      <c r="I38" s="77">
        <v>373.93</v>
      </c>
      <c r="J38" s="77">
        <v>5860</v>
      </c>
      <c r="K38" s="77">
        <v>0</v>
      </c>
      <c r="L38" s="77">
        <v>21.912298</v>
      </c>
      <c r="M38" s="78">
        <v>0</v>
      </c>
      <c r="N38" s="78">
        <v>6.1000000000000004E-3</v>
      </c>
      <c r="O38" s="78">
        <v>2.0000000000000001E-4</v>
      </c>
    </row>
    <row r="39" spans="2:15">
      <c r="B39" t="s">
        <v>1164</v>
      </c>
      <c r="C39" t="s">
        <v>1165</v>
      </c>
      <c r="D39" t="s">
        <v>100</v>
      </c>
      <c r="E39" t="s">
        <v>123</v>
      </c>
      <c r="F39" t="s">
        <v>1166</v>
      </c>
      <c r="G39" t="s">
        <v>348</v>
      </c>
      <c r="H39" t="s">
        <v>102</v>
      </c>
      <c r="I39" s="77">
        <v>266.85000000000002</v>
      </c>
      <c r="J39" s="77">
        <v>2610</v>
      </c>
      <c r="K39" s="77">
        <v>0</v>
      </c>
      <c r="L39" s="77">
        <v>6.964785</v>
      </c>
      <c r="M39" s="78">
        <v>0</v>
      </c>
      <c r="N39" s="78">
        <v>1.9E-3</v>
      </c>
      <c r="O39" s="78">
        <v>1E-4</v>
      </c>
    </row>
    <row r="40" spans="2:15">
      <c r="B40" t="s">
        <v>1167</v>
      </c>
      <c r="C40" t="s">
        <v>1168</v>
      </c>
      <c r="D40" t="s">
        <v>100</v>
      </c>
      <c r="E40" t="s">
        <v>123</v>
      </c>
      <c r="F40" t="s">
        <v>414</v>
      </c>
      <c r="G40" t="s">
        <v>348</v>
      </c>
      <c r="H40" t="s">
        <v>102</v>
      </c>
      <c r="I40" s="77">
        <v>1435.43</v>
      </c>
      <c r="J40" s="77">
        <v>1845</v>
      </c>
      <c r="K40" s="77">
        <v>0</v>
      </c>
      <c r="L40" s="77">
        <v>26.483683500000001</v>
      </c>
      <c r="M40" s="78">
        <v>0</v>
      </c>
      <c r="N40" s="78">
        <v>7.4000000000000003E-3</v>
      </c>
      <c r="O40" s="78">
        <v>2.0000000000000001E-4</v>
      </c>
    </row>
    <row r="41" spans="2:15">
      <c r="B41" t="s">
        <v>1169</v>
      </c>
      <c r="C41" t="s">
        <v>1170</v>
      </c>
      <c r="D41" t="s">
        <v>100</v>
      </c>
      <c r="E41" t="s">
        <v>123</v>
      </c>
      <c r="F41" t="s">
        <v>425</v>
      </c>
      <c r="G41" t="s">
        <v>348</v>
      </c>
      <c r="H41" t="s">
        <v>102</v>
      </c>
      <c r="I41" s="77">
        <v>101.5</v>
      </c>
      <c r="J41" s="77">
        <v>31500</v>
      </c>
      <c r="K41" s="77">
        <v>0</v>
      </c>
      <c r="L41" s="77">
        <v>31.9725</v>
      </c>
      <c r="M41" s="78">
        <v>0</v>
      </c>
      <c r="N41" s="78">
        <v>8.8999999999999999E-3</v>
      </c>
      <c r="O41" s="78">
        <v>2.9999999999999997E-4</v>
      </c>
    </row>
    <row r="42" spans="2:15">
      <c r="B42" t="s">
        <v>1171</v>
      </c>
      <c r="C42" t="s">
        <v>1172</v>
      </c>
      <c r="D42" t="s">
        <v>100</v>
      </c>
      <c r="E42" t="s">
        <v>123</v>
      </c>
      <c r="F42" t="s">
        <v>370</v>
      </c>
      <c r="G42" t="s">
        <v>348</v>
      </c>
      <c r="H42" t="s">
        <v>102</v>
      </c>
      <c r="I42" s="77">
        <v>5728.66</v>
      </c>
      <c r="J42" s="77">
        <v>916.2</v>
      </c>
      <c r="K42" s="77">
        <v>0</v>
      </c>
      <c r="L42" s="77">
        <v>52.485982919999998</v>
      </c>
      <c r="M42" s="78">
        <v>0</v>
      </c>
      <c r="N42" s="78">
        <v>1.46E-2</v>
      </c>
      <c r="O42" s="78">
        <v>4.0000000000000002E-4</v>
      </c>
    </row>
    <row r="43" spans="2:15">
      <c r="B43" t="s">
        <v>1173</v>
      </c>
      <c r="C43" t="s">
        <v>1174</v>
      </c>
      <c r="D43" t="s">
        <v>100</v>
      </c>
      <c r="E43" t="s">
        <v>123</v>
      </c>
      <c r="F43" t="s">
        <v>382</v>
      </c>
      <c r="G43" t="s">
        <v>348</v>
      </c>
      <c r="H43" t="s">
        <v>102</v>
      </c>
      <c r="I43" s="77">
        <v>251.12</v>
      </c>
      <c r="J43" s="77">
        <v>23790</v>
      </c>
      <c r="K43" s="77">
        <v>0.31719000000000003</v>
      </c>
      <c r="L43" s="77">
        <v>60.058638000000002</v>
      </c>
      <c r="M43" s="78">
        <v>0</v>
      </c>
      <c r="N43" s="78">
        <v>1.67E-2</v>
      </c>
      <c r="O43" s="78">
        <v>5.0000000000000001E-4</v>
      </c>
    </row>
    <row r="44" spans="2:15">
      <c r="B44" t="s">
        <v>1175</v>
      </c>
      <c r="C44" t="s">
        <v>1176</v>
      </c>
      <c r="D44" t="s">
        <v>100</v>
      </c>
      <c r="E44" t="s">
        <v>123</v>
      </c>
      <c r="F44" t="s">
        <v>347</v>
      </c>
      <c r="G44" t="s">
        <v>348</v>
      </c>
      <c r="H44" t="s">
        <v>102</v>
      </c>
      <c r="I44" s="77">
        <v>304.68</v>
      </c>
      <c r="J44" s="77">
        <v>19540</v>
      </c>
      <c r="K44" s="77">
        <v>0</v>
      </c>
      <c r="L44" s="77">
        <v>59.534472000000001</v>
      </c>
      <c r="M44" s="78">
        <v>0</v>
      </c>
      <c r="N44" s="78">
        <v>1.66E-2</v>
      </c>
      <c r="O44" s="78">
        <v>5.0000000000000001E-4</v>
      </c>
    </row>
    <row r="45" spans="2:15">
      <c r="B45" t="s">
        <v>1177</v>
      </c>
      <c r="C45" t="s">
        <v>1178</v>
      </c>
      <c r="D45" t="s">
        <v>100</v>
      </c>
      <c r="E45" t="s">
        <v>123</v>
      </c>
      <c r="F45" t="s">
        <v>883</v>
      </c>
      <c r="G45" t="s">
        <v>884</v>
      </c>
      <c r="H45" t="s">
        <v>102</v>
      </c>
      <c r="I45" s="77">
        <v>843.24</v>
      </c>
      <c r="J45" s="77">
        <v>3863</v>
      </c>
      <c r="K45" s="77">
        <v>0</v>
      </c>
      <c r="L45" s="77">
        <v>32.574361199999998</v>
      </c>
      <c r="M45" s="78">
        <v>0</v>
      </c>
      <c r="N45" s="78">
        <v>9.1000000000000004E-3</v>
      </c>
      <c r="O45" s="78">
        <v>2.9999999999999997E-4</v>
      </c>
    </row>
    <row r="46" spans="2:15">
      <c r="B46" t="s">
        <v>1179</v>
      </c>
      <c r="C46" t="s">
        <v>1180</v>
      </c>
      <c r="D46" t="s">
        <v>100</v>
      </c>
      <c r="E46" t="s">
        <v>123</v>
      </c>
      <c r="F46" t="s">
        <v>1181</v>
      </c>
      <c r="G46" t="s">
        <v>129</v>
      </c>
      <c r="H46" t="s">
        <v>102</v>
      </c>
      <c r="I46" s="77">
        <v>33.17</v>
      </c>
      <c r="J46" s="77">
        <v>64510</v>
      </c>
      <c r="K46" s="77">
        <v>0</v>
      </c>
      <c r="L46" s="77">
        <v>21.397967000000001</v>
      </c>
      <c r="M46" s="78">
        <v>0</v>
      </c>
      <c r="N46" s="78">
        <v>6.0000000000000001E-3</v>
      </c>
      <c r="O46" s="78">
        <v>2.0000000000000001E-4</v>
      </c>
    </row>
    <row r="47" spans="2:15">
      <c r="B47" t="s">
        <v>1182</v>
      </c>
      <c r="C47" t="s">
        <v>1183</v>
      </c>
      <c r="D47" t="s">
        <v>100</v>
      </c>
      <c r="E47" t="s">
        <v>123</v>
      </c>
      <c r="F47" t="s">
        <v>479</v>
      </c>
      <c r="G47" t="s">
        <v>132</v>
      </c>
      <c r="H47" t="s">
        <v>102</v>
      </c>
      <c r="I47" s="77">
        <v>8501.0499999999993</v>
      </c>
      <c r="J47" s="77">
        <v>537</v>
      </c>
      <c r="K47" s="77">
        <v>0</v>
      </c>
      <c r="L47" s="77">
        <v>45.650638499999999</v>
      </c>
      <c r="M47" s="78">
        <v>0</v>
      </c>
      <c r="N47" s="78">
        <v>1.2699999999999999E-2</v>
      </c>
      <c r="O47" s="78">
        <v>4.0000000000000002E-4</v>
      </c>
    </row>
    <row r="48" spans="2:15">
      <c r="B48" s="79" t="s">
        <v>1184</v>
      </c>
      <c r="E48" s="16"/>
      <c r="F48" s="16"/>
      <c r="G48" s="16"/>
      <c r="I48" s="81">
        <v>87222.16</v>
      </c>
      <c r="K48" s="81">
        <v>0</v>
      </c>
      <c r="L48" s="81">
        <v>825.79243677314798</v>
      </c>
      <c r="N48" s="80">
        <v>0.22969999999999999</v>
      </c>
      <c r="O48" s="80">
        <v>6.8999999999999999E-3</v>
      </c>
    </row>
    <row r="49" spans="2:15">
      <c r="B49" t="s">
        <v>1185</v>
      </c>
      <c r="C49" t="s">
        <v>1186</v>
      </c>
      <c r="D49" t="s">
        <v>100</v>
      </c>
      <c r="E49" t="s">
        <v>123</v>
      </c>
      <c r="F49" t="s">
        <v>1187</v>
      </c>
      <c r="G49" t="s">
        <v>101</v>
      </c>
      <c r="H49" t="s">
        <v>102</v>
      </c>
      <c r="I49" s="77">
        <v>71</v>
      </c>
      <c r="J49" s="77">
        <v>14760</v>
      </c>
      <c r="K49" s="77">
        <v>0</v>
      </c>
      <c r="L49" s="77">
        <v>10.4796</v>
      </c>
      <c r="M49" s="78">
        <v>0</v>
      </c>
      <c r="N49" s="78">
        <v>2.8999999999999998E-3</v>
      </c>
      <c r="O49" s="78">
        <v>1E-4</v>
      </c>
    </row>
    <row r="50" spans="2:15">
      <c r="B50" t="s">
        <v>1188</v>
      </c>
      <c r="C50" t="s">
        <v>1189</v>
      </c>
      <c r="D50" t="s">
        <v>100</v>
      </c>
      <c r="E50" t="s">
        <v>123</v>
      </c>
      <c r="F50" t="s">
        <v>785</v>
      </c>
      <c r="G50" t="s">
        <v>328</v>
      </c>
      <c r="H50" t="s">
        <v>102</v>
      </c>
      <c r="I50" s="77">
        <v>7294.77</v>
      </c>
      <c r="J50" s="77">
        <v>125.9</v>
      </c>
      <c r="K50" s="77">
        <v>0</v>
      </c>
      <c r="L50" s="77">
        <v>9.1841154300000003</v>
      </c>
      <c r="M50" s="78">
        <v>0</v>
      </c>
      <c r="N50" s="78">
        <v>2.5999999999999999E-3</v>
      </c>
      <c r="O50" s="78">
        <v>1E-4</v>
      </c>
    </row>
    <row r="51" spans="2:15">
      <c r="B51" t="s">
        <v>1190</v>
      </c>
      <c r="C51" t="s">
        <v>1191</v>
      </c>
      <c r="D51" t="s">
        <v>100</v>
      </c>
      <c r="E51" t="s">
        <v>123</v>
      </c>
      <c r="F51" t="s">
        <v>678</v>
      </c>
      <c r="G51" t="s">
        <v>328</v>
      </c>
      <c r="H51" t="s">
        <v>102</v>
      </c>
      <c r="I51" s="77">
        <v>1454.43</v>
      </c>
      <c r="J51" s="77">
        <v>363</v>
      </c>
      <c r="K51" s="77">
        <v>0</v>
      </c>
      <c r="L51" s="77">
        <v>5.2795809</v>
      </c>
      <c r="M51" s="78">
        <v>0</v>
      </c>
      <c r="N51" s="78">
        <v>1.5E-3</v>
      </c>
      <c r="O51" s="78">
        <v>0</v>
      </c>
    </row>
    <row r="52" spans="2:15">
      <c r="B52" t="s">
        <v>1192</v>
      </c>
      <c r="C52" t="s">
        <v>1193</v>
      </c>
      <c r="D52" t="s">
        <v>100</v>
      </c>
      <c r="E52" t="s">
        <v>123</v>
      </c>
      <c r="F52" t="s">
        <v>1194</v>
      </c>
      <c r="G52" t="s">
        <v>328</v>
      </c>
      <c r="H52" t="s">
        <v>102</v>
      </c>
      <c r="I52" s="77">
        <v>79.77</v>
      </c>
      <c r="J52" s="77">
        <v>10550</v>
      </c>
      <c r="K52" s="77">
        <v>0</v>
      </c>
      <c r="L52" s="77">
        <v>8.4157349999999997</v>
      </c>
      <c r="M52" s="78">
        <v>0</v>
      </c>
      <c r="N52" s="78">
        <v>2.3E-3</v>
      </c>
      <c r="O52" s="78">
        <v>1E-4</v>
      </c>
    </row>
    <row r="53" spans="2:15">
      <c r="B53" t="s">
        <v>1195</v>
      </c>
      <c r="C53" t="s">
        <v>1196</v>
      </c>
      <c r="D53" t="s">
        <v>100</v>
      </c>
      <c r="E53" t="s">
        <v>123</v>
      </c>
      <c r="F53" t="s">
        <v>567</v>
      </c>
      <c r="G53" t="s">
        <v>328</v>
      </c>
      <c r="H53" t="s">
        <v>102</v>
      </c>
      <c r="I53" s="77">
        <v>71.31</v>
      </c>
      <c r="J53" s="77">
        <v>31450</v>
      </c>
      <c r="K53" s="77">
        <v>0</v>
      </c>
      <c r="L53" s="77">
        <v>22.426995000000002</v>
      </c>
      <c r="M53" s="78">
        <v>0</v>
      </c>
      <c r="N53" s="78">
        <v>6.1999999999999998E-3</v>
      </c>
      <c r="O53" s="78">
        <v>2.0000000000000001E-4</v>
      </c>
    </row>
    <row r="54" spans="2:15">
      <c r="B54" t="s">
        <v>1197</v>
      </c>
      <c r="C54" t="s">
        <v>1198</v>
      </c>
      <c r="D54" t="s">
        <v>100</v>
      </c>
      <c r="E54" t="s">
        <v>123</v>
      </c>
      <c r="F54" t="s">
        <v>842</v>
      </c>
      <c r="G54" t="s">
        <v>328</v>
      </c>
      <c r="H54" t="s">
        <v>102</v>
      </c>
      <c r="I54" s="77">
        <v>4284.53</v>
      </c>
      <c r="J54" s="77">
        <v>297</v>
      </c>
      <c r="K54" s="77">
        <v>0</v>
      </c>
      <c r="L54" s="77">
        <v>12.725054099999999</v>
      </c>
      <c r="M54" s="78">
        <v>0</v>
      </c>
      <c r="N54" s="78">
        <v>3.5000000000000001E-3</v>
      </c>
      <c r="O54" s="78">
        <v>1E-4</v>
      </c>
    </row>
    <row r="55" spans="2:15">
      <c r="B55" t="s">
        <v>1199</v>
      </c>
      <c r="C55" t="s">
        <v>1200</v>
      </c>
      <c r="D55" t="s">
        <v>100</v>
      </c>
      <c r="E55" t="s">
        <v>123</v>
      </c>
      <c r="F55" t="s">
        <v>667</v>
      </c>
      <c r="G55" t="s">
        <v>668</v>
      </c>
      <c r="H55" t="s">
        <v>102</v>
      </c>
      <c r="I55" s="77">
        <v>163</v>
      </c>
      <c r="J55" s="77">
        <v>8861</v>
      </c>
      <c r="K55" s="77">
        <v>0</v>
      </c>
      <c r="L55" s="77">
        <v>14.443429999999999</v>
      </c>
      <c r="M55" s="78">
        <v>0</v>
      </c>
      <c r="N55" s="78">
        <v>4.0000000000000001E-3</v>
      </c>
      <c r="O55" s="78">
        <v>1E-4</v>
      </c>
    </row>
    <row r="56" spans="2:15">
      <c r="B56" t="s">
        <v>1201</v>
      </c>
      <c r="C56" t="s">
        <v>1202</v>
      </c>
      <c r="D56" t="s">
        <v>100</v>
      </c>
      <c r="E56" t="s">
        <v>123</v>
      </c>
      <c r="F56" t="s">
        <v>1203</v>
      </c>
      <c r="G56" t="s">
        <v>668</v>
      </c>
      <c r="H56" t="s">
        <v>102</v>
      </c>
      <c r="I56" s="77">
        <v>711.72</v>
      </c>
      <c r="J56" s="77">
        <v>794.8</v>
      </c>
      <c r="K56" s="77">
        <v>0</v>
      </c>
      <c r="L56" s="77">
        <v>5.6567505599999999</v>
      </c>
      <c r="M56" s="78">
        <v>0</v>
      </c>
      <c r="N56" s="78">
        <v>1.6000000000000001E-3</v>
      </c>
      <c r="O56" s="78">
        <v>0</v>
      </c>
    </row>
    <row r="57" spans="2:15">
      <c r="B57" t="s">
        <v>1204</v>
      </c>
      <c r="C57" t="s">
        <v>1205</v>
      </c>
      <c r="D57" t="s">
        <v>100</v>
      </c>
      <c r="E57" t="s">
        <v>123</v>
      </c>
      <c r="F57" t="s">
        <v>594</v>
      </c>
      <c r="G57" t="s">
        <v>595</v>
      </c>
      <c r="H57" t="s">
        <v>102</v>
      </c>
      <c r="I57" s="77">
        <v>14</v>
      </c>
      <c r="J57" s="77">
        <v>41100</v>
      </c>
      <c r="K57" s="77">
        <v>0</v>
      </c>
      <c r="L57" s="77">
        <v>5.7539999999999996</v>
      </c>
      <c r="M57" s="78">
        <v>0</v>
      </c>
      <c r="N57" s="78">
        <v>1.6000000000000001E-3</v>
      </c>
      <c r="O57" s="78">
        <v>0</v>
      </c>
    </row>
    <row r="58" spans="2:15">
      <c r="B58" t="s">
        <v>1206</v>
      </c>
      <c r="C58" t="s">
        <v>1207</v>
      </c>
      <c r="D58" t="s">
        <v>100</v>
      </c>
      <c r="E58" t="s">
        <v>123</v>
      </c>
      <c r="F58" t="s">
        <v>1208</v>
      </c>
      <c r="G58" t="s">
        <v>433</v>
      </c>
      <c r="H58" t="s">
        <v>102</v>
      </c>
      <c r="I58" s="77">
        <v>40.32</v>
      </c>
      <c r="J58" s="77">
        <v>8921</v>
      </c>
      <c r="K58" s="77">
        <v>0</v>
      </c>
      <c r="L58" s="77">
        <v>3.5969471999999998</v>
      </c>
      <c r="M58" s="78">
        <v>0</v>
      </c>
      <c r="N58" s="78">
        <v>1E-3</v>
      </c>
      <c r="O58" s="78">
        <v>0</v>
      </c>
    </row>
    <row r="59" spans="2:15">
      <c r="B59" t="s">
        <v>1209</v>
      </c>
      <c r="C59" t="s">
        <v>1210</v>
      </c>
      <c r="D59" t="s">
        <v>100</v>
      </c>
      <c r="E59" t="s">
        <v>123</v>
      </c>
      <c r="F59" t="s">
        <v>729</v>
      </c>
      <c r="G59" t="s">
        <v>433</v>
      </c>
      <c r="H59" t="s">
        <v>102</v>
      </c>
      <c r="I59" s="77">
        <v>218.84</v>
      </c>
      <c r="J59" s="77">
        <v>5901</v>
      </c>
      <c r="K59" s="77">
        <v>0</v>
      </c>
      <c r="L59" s="77">
        <v>12.913748399999999</v>
      </c>
      <c r="M59" s="78">
        <v>0</v>
      </c>
      <c r="N59" s="78">
        <v>3.5999999999999999E-3</v>
      </c>
      <c r="O59" s="78">
        <v>1E-4</v>
      </c>
    </row>
    <row r="60" spans="2:15">
      <c r="B60" t="s">
        <v>1211</v>
      </c>
      <c r="C60" t="s">
        <v>1212</v>
      </c>
      <c r="D60" t="s">
        <v>100</v>
      </c>
      <c r="E60" t="s">
        <v>123</v>
      </c>
      <c r="F60" t="s">
        <v>1213</v>
      </c>
      <c r="G60" t="s">
        <v>433</v>
      </c>
      <c r="H60" t="s">
        <v>102</v>
      </c>
      <c r="I60" s="77">
        <v>200.49</v>
      </c>
      <c r="J60" s="77">
        <v>8890</v>
      </c>
      <c r="K60" s="77">
        <v>0</v>
      </c>
      <c r="L60" s="77">
        <v>17.823561000000002</v>
      </c>
      <c r="M60" s="78">
        <v>0</v>
      </c>
      <c r="N60" s="78">
        <v>5.0000000000000001E-3</v>
      </c>
      <c r="O60" s="78">
        <v>1E-4</v>
      </c>
    </row>
    <row r="61" spans="2:15">
      <c r="B61" t="s">
        <v>1214</v>
      </c>
      <c r="C61" t="s">
        <v>1215</v>
      </c>
      <c r="D61" t="s">
        <v>100</v>
      </c>
      <c r="E61" t="s">
        <v>123</v>
      </c>
      <c r="F61" t="s">
        <v>1216</v>
      </c>
      <c r="G61" t="s">
        <v>550</v>
      </c>
      <c r="H61" t="s">
        <v>102</v>
      </c>
      <c r="I61" s="77">
        <v>443.06</v>
      </c>
      <c r="J61" s="77">
        <v>887.7</v>
      </c>
      <c r="K61" s="77">
        <v>0</v>
      </c>
      <c r="L61" s="77">
        <v>3.9330436199999999</v>
      </c>
      <c r="M61" s="78">
        <v>0</v>
      </c>
      <c r="N61" s="78">
        <v>1.1000000000000001E-3</v>
      </c>
      <c r="O61" s="78">
        <v>0</v>
      </c>
    </row>
    <row r="62" spans="2:15">
      <c r="B62" t="s">
        <v>1217</v>
      </c>
      <c r="C62" t="s">
        <v>1218</v>
      </c>
      <c r="D62" t="s">
        <v>100</v>
      </c>
      <c r="E62" t="s">
        <v>123</v>
      </c>
      <c r="F62" t="s">
        <v>797</v>
      </c>
      <c r="G62" t="s">
        <v>550</v>
      </c>
      <c r="H62" t="s">
        <v>102</v>
      </c>
      <c r="I62" s="77">
        <v>1091.48</v>
      </c>
      <c r="J62" s="77">
        <v>1369</v>
      </c>
      <c r="K62" s="77">
        <v>0</v>
      </c>
      <c r="L62" s="77">
        <v>14.942361200000001</v>
      </c>
      <c r="M62" s="78">
        <v>0</v>
      </c>
      <c r="N62" s="78">
        <v>4.1999999999999997E-3</v>
      </c>
      <c r="O62" s="78">
        <v>1E-4</v>
      </c>
    </row>
    <row r="63" spans="2:15">
      <c r="B63" t="s">
        <v>1219</v>
      </c>
      <c r="C63" t="s">
        <v>1220</v>
      </c>
      <c r="D63" t="s">
        <v>100</v>
      </c>
      <c r="E63" t="s">
        <v>123</v>
      </c>
      <c r="F63" t="s">
        <v>810</v>
      </c>
      <c r="G63" t="s">
        <v>550</v>
      </c>
      <c r="H63" t="s">
        <v>102</v>
      </c>
      <c r="I63" s="77">
        <v>99.97</v>
      </c>
      <c r="J63" s="77">
        <v>19810</v>
      </c>
      <c r="K63" s="77">
        <v>0</v>
      </c>
      <c r="L63" s="77">
        <v>19.804057</v>
      </c>
      <c r="M63" s="78">
        <v>0</v>
      </c>
      <c r="N63" s="78">
        <v>5.4999999999999997E-3</v>
      </c>
      <c r="O63" s="78">
        <v>2.0000000000000001E-4</v>
      </c>
    </row>
    <row r="64" spans="2:15">
      <c r="B64" t="s">
        <v>1221</v>
      </c>
      <c r="C64" t="s">
        <v>1222</v>
      </c>
      <c r="D64" t="s">
        <v>100</v>
      </c>
      <c r="E64" t="s">
        <v>123</v>
      </c>
      <c r="F64" t="s">
        <v>1223</v>
      </c>
      <c r="G64" t="s">
        <v>550</v>
      </c>
      <c r="H64" t="s">
        <v>102</v>
      </c>
      <c r="I64" s="77">
        <v>58.9</v>
      </c>
      <c r="J64" s="77">
        <v>9978</v>
      </c>
      <c r="K64" s="77">
        <v>0</v>
      </c>
      <c r="L64" s="77">
        <v>5.8770420000000003</v>
      </c>
      <c r="M64" s="78">
        <v>0</v>
      </c>
      <c r="N64" s="78">
        <v>1.6000000000000001E-3</v>
      </c>
      <c r="O64" s="78">
        <v>0</v>
      </c>
    </row>
    <row r="65" spans="2:15">
      <c r="B65" t="s">
        <v>1224</v>
      </c>
      <c r="C65" t="s">
        <v>1225</v>
      </c>
      <c r="D65" t="s">
        <v>100</v>
      </c>
      <c r="E65" t="s">
        <v>123</v>
      </c>
      <c r="F65" t="s">
        <v>549</v>
      </c>
      <c r="G65" t="s">
        <v>550</v>
      </c>
      <c r="H65" t="s">
        <v>102</v>
      </c>
      <c r="I65" s="77">
        <v>77.17</v>
      </c>
      <c r="J65" s="77">
        <v>24790</v>
      </c>
      <c r="K65" s="77">
        <v>0</v>
      </c>
      <c r="L65" s="77">
        <v>19.130443</v>
      </c>
      <c r="M65" s="78">
        <v>0</v>
      </c>
      <c r="N65" s="78">
        <v>5.3E-3</v>
      </c>
      <c r="O65" s="78">
        <v>2.0000000000000001E-4</v>
      </c>
    </row>
    <row r="66" spans="2:15">
      <c r="B66" t="s">
        <v>1226</v>
      </c>
      <c r="C66" t="s">
        <v>1227</v>
      </c>
      <c r="D66" t="s">
        <v>100</v>
      </c>
      <c r="E66" t="s">
        <v>123</v>
      </c>
      <c r="F66" t="s">
        <v>1228</v>
      </c>
      <c r="G66" t="s">
        <v>550</v>
      </c>
      <c r="H66" t="s">
        <v>102</v>
      </c>
      <c r="I66" s="77">
        <v>1189.77</v>
      </c>
      <c r="J66" s="77">
        <v>950.7</v>
      </c>
      <c r="K66" s="77">
        <v>0</v>
      </c>
      <c r="L66" s="77">
        <v>11.31114339</v>
      </c>
      <c r="M66" s="78">
        <v>0</v>
      </c>
      <c r="N66" s="78">
        <v>3.0999999999999999E-3</v>
      </c>
      <c r="O66" s="78">
        <v>1E-4</v>
      </c>
    </row>
    <row r="67" spans="2:15">
      <c r="B67" t="s">
        <v>1229</v>
      </c>
      <c r="C67" t="s">
        <v>1230</v>
      </c>
      <c r="D67" t="s">
        <v>100</v>
      </c>
      <c r="E67" t="s">
        <v>123</v>
      </c>
      <c r="F67" t="s">
        <v>1231</v>
      </c>
      <c r="G67" t="s">
        <v>550</v>
      </c>
      <c r="H67" t="s">
        <v>102</v>
      </c>
      <c r="I67" s="77">
        <v>67.75</v>
      </c>
      <c r="J67" s="77">
        <v>8450</v>
      </c>
      <c r="K67" s="77">
        <v>0</v>
      </c>
      <c r="L67" s="77">
        <v>5.7248749999999999</v>
      </c>
      <c r="M67" s="78">
        <v>0</v>
      </c>
      <c r="N67" s="78">
        <v>1.6000000000000001E-3</v>
      </c>
      <c r="O67" s="78">
        <v>0</v>
      </c>
    </row>
    <row r="68" spans="2:15">
      <c r="B68" t="s">
        <v>1232</v>
      </c>
      <c r="C68" t="s">
        <v>1233</v>
      </c>
      <c r="D68" t="s">
        <v>100</v>
      </c>
      <c r="E68" t="s">
        <v>123</v>
      </c>
      <c r="F68" t="s">
        <v>834</v>
      </c>
      <c r="G68" t="s">
        <v>550</v>
      </c>
      <c r="H68" t="s">
        <v>102</v>
      </c>
      <c r="I68" s="77">
        <v>48.82</v>
      </c>
      <c r="J68" s="77">
        <v>3816</v>
      </c>
      <c r="K68" s="77">
        <v>0</v>
      </c>
      <c r="L68" s="77">
        <v>1.8629712</v>
      </c>
      <c r="M68" s="78">
        <v>0</v>
      </c>
      <c r="N68" s="78">
        <v>5.0000000000000001E-4</v>
      </c>
      <c r="O68" s="78">
        <v>0</v>
      </c>
    </row>
    <row r="69" spans="2:15">
      <c r="B69" t="s">
        <v>1234</v>
      </c>
      <c r="C69" t="s">
        <v>1235</v>
      </c>
      <c r="D69" t="s">
        <v>100</v>
      </c>
      <c r="E69" t="s">
        <v>123</v>
      </c>
      <c r="F69" t="s">
        <v>825</v>
      </c>
      <c r="G69" t="s">
        <v>550</v>
      </c>
      <c r="H69" t="s">
        <v>102</v>
      </c>
      <c r="I69" s="77">
        <v>280.89999999999998</v>
      </c>
      <c r="J69" s="77">
        <v>2810.000172</v>
      </c>
      <c r="K69" s="77">
        <v>0</v>
      </c>
      <c r="L69" s="77">
        <v>7.8932904831480002</v>
      </c>
      <c r="M69" s="78">
        <v>0</v>
      </c>
      <c r="N69" s="78">
        <v>2.2000000000000001E-3</v>
      </c>
      <c r="O69" s="78">
        <v>1E-4</v>
      </c>
    </row>
    <row r="70" spans="2:15">
      <c r="B70" t="s">
        <v>1236</v>
      </c>
      <c r="C70" t="s">
        <v>1237</v>
      </c>
      <c r="D70" t="s">
        <v>100</v>
      </c>
      <c r="E70" t="s">
        <v>123</v>
      </c>
      <c r="F70" t="s">
        <v>1238</v>
      </c>
      <c r="G70" t="s">
        <v>315</v>
      </c>
      <c r="H70" t="s">
        <v>102</v>
      </c>
      <c r="I70" s="77">
        <v>4.75</v>
      </c>
      <c r="J70" s="77">
        <v>17300</v>
      </c>
      <c r="K70" s="77">
        <v>0</v>
      </c>
      <c r="L70" s="77">
        <v>0.82174999999999998</v>
      </c>
      <c r="M70" s="78">
        <v>0</v>
      </c>
      <c r="N70" s="78">
        <v>2.0000000000000001E-4</v>
      </c>
      <c r="O70" s="78">
        <v>0</v>
      </c>
    </row>
    <row r="71" spans="2:15">
      <c r="B71" t="s">
        <v>1239</v>
      </c>
      <c r="C71" t="s">
        <v>1240</v>
      </c>
      <c r="D71" t="s">
        <v>100</v>
      </c>
      <c r="E71" t="s">
        <v>123</v>
      </c>
      <c r="F71" t="s">
        <v>1241</v>
      </c>
      <c r="G71" t="s">
        <v>112</v>
      </c>
      <c r="H71" t="s">
        <v>102</v>
      </c>
      <c r="I71" s="77">
        <v>75.400000000000006</v>
      </c>
      <c r="J71" s="77">
        <v>12130</v>
      </c>
      <c r="K71" s="77">
        <v>0</v>
      </c>
      <c r="L71" s="77">
        <v>9.14602</v>
      </c>
      <c r="M71" s="78">
        <v>0</v>
      </c>
      <c r="N71" s="78">
        <v>2.5000000000000001E-3</v>
      </c>
      <c r="O71" s="78">
        <v>1E-4</v>
      </c>
    </row>
    <row r="72" spans="2:15">
      <c r="B72" t="s">
        <v>1242</v>
      </c>
      <c r="C72" t="s">
        <v>1243</v>
      </c>
      <c r="D72" t="s">
        <v>100</v>
      </c>
      <c r="E72" t="s">
        <v>123</v>
      </c>
      <c r="F72" t="s">
        <v>543</v>
      </c>
      <c r="G72" t="s">
        <v>112</v>
      </c>
      <c r="H72" t="s">
        <v>102</v>
      </c>
      <c r="I72" s="77">
        <v>12421.5</v>
      </c>
      <c r="J72" s="77">
        <v>58.3</v>
      </c>
      <c r="K72" s="77">
        <v>0</v>
      </c>
      <c r="L72" s="77">
        <v>7.2417344999999997</v>
      </c>
      <c r="M72" s="78">
        <v>0</v>
      </c>
      <c r="N72" s="78">
        <v>2E-3</v>
      </c>
      <c r="O72" s="78">
        <v>1E-4</v>
      </c>
    </row>
    <row r="73" spans="2:15">
      <c r="B73" t="s">
        <v>1244</v>
      </c>
      <c r="C73" t="s">
        <v>1245</v>
      </c>
      <c r="D73" t="s">
        <v>100</v>
      </c>
      <c r="E73" t="s">
        <v>123</v>
      </c>
      <c r="F73" t="s">
        <v>1246</v>
      </c>
      <c r="G73" t="s">
        <v>112</v>
      </c>
      <c r="H73" t="s">
        <v>102</v>
      </c>
      <c r="I73" s="77">
        <v>53.52</v>
      </c>
      <c r="J73" s="77">
        <v>42230</v>
      </c>
      <c r="K73" s="77">
        <v>0</v>
      </c>
      <c r="L73" s="77">
        <v>22.601496000000001</v>
      </c>
      <c r="M73" s="78">
        <v>0</v>
      </c>
      <c r="N73" s="78">
        <v>6.3E-3</v>
      </c>
      <c r="O73" s="78">
        <v>2.0000000000000001E-4</v>
      </c>
    </row>
    <row r="74" spans="2:15">
      <c r="B74" t="s">
        <v>1247</v>
      </c>
      <c r="C74" t="s">
        <v>1248</v>
      </c>
      <c r="D74" t="s">
        <v>100</v>
      </c>
      <c r="E74" t="s">
        <v>123</v>
      </c>
      <c r="F74" t="s">
        <v>692</v>
      </c>
      <c r="G74" t="s">
        <v>693</v>
      </c>
      <c r="H74" t="s">
        <v>102</v>
      </c>
      <c r="I74" s="77">
        <v>27520.41</v>
      </c>
      <c r="J74" s="77">
        <v>165.6</v>
      </c>
      <c r="K74" s="77">
        <v>0</v>
      </c>
      <c r="L74" s="77">
        <v>45.573798959999998</v>
      </c>
      <c r="M74" s="78">
        <v>0</v>
      </c>
      <c r="N74" s="78">
        <v>1.2699999999999999E-2</v>
      </c>
      <c r="O74" s="78">
        <v>4.0000000000000002E-4</v>
      </c>
    </row>
    <row r="75" spans="2:15">
      <c r="B75" t="s">
        <v>1249</v>
      </c>
      <c r="C75" t="s">
        <v>1250</v>
      </c>
      <c r="D75" t="s">
        <v>100</v>
      </c>
      <c r="E75" t="s">
        <v>123</v>
      </c>
      <c r="F75" t="s">
        <v>1251</v>
      </c>
      <c r="G75" t="s">
        <v>693</v>
      </c>
      <c r="H75" t="s">
        <v>102</v>
      </c>
      <c r="I75" s="77">
        <v>237.43</v>
      </c>
      <c r="J75" s="77">
        <v>2923</v>
      </c>
      <c r="K75" s="77">
        <v>0</v>
      </c>
      <c r="L75" s="77">
        <v>6.9400788999999996</v>
      </c>
      <c r="M75" s="78">
        <v>0</v>
      </c>
      <c r="N75" s="78">
        <v>1.9E-3</v>
      </c>
      <c r="O75" s="78">
        <v>1E-4</v>
      </c>
    </row>
    <row r="76" spans="2:15">
      <c r="B76" t="s">
        <v>1252</v>
      </c>
      <c r="C76" t="s">
        <v>1253</v>
      </c>
      <c r="D76" t="s">
        <v>100</v>
      </c>
      <c r="E76" t="s">
        <v>123</v>
      </c>
      <c r="F76" t="s">
        <v>1254</v>
      </c>
      <c r="G76" t="s">
        <v>693</v>
      </c>
      <c r="H76" t="s">
        <v>102</v>
      </c>
      <c r="I76" s="77">
        <v>509.7</v>
      </c>
      <c r="J76" s="77">
        <v>2185</v>
      </c>
      <c r="K76" s="77">
        <v>0</v>
      </c>
      <c r="L76" s="77">
        <v>11.136945000000001</v>
      </c>
      <c r="M76" s="78">
        <v>0</v>
      </c>
      <c r="N76" s="78">
        <v>3.0999999999999999E-3</v>
      </c>
      <c r="O76" s="78">
        <v>1E-4</v>
      </c>
    </row>
    <row r="77" spans="2:15">
      <c r="B77" t="s">
        <v>1255</v>
      </c>
      <c r="C77" t="s">
        <v>1256</v>
      </c>
      <c r="D77" t="s">
        <v>100</v>
      </c>
      <c r="E77" t="s">
        <v>123</v>
      </c>
      <c r="F77" t="s">
        <v>1257</v>
      </c>
      <c r="G77" t="s">
        <v>693</v>
      </c>
      <c r="H77" t="s">
        <v>102</v>
      </c>
      <c r="I77" s="77">
        <v>3159.21</v>
      </c>
      <c r="J77" s="77">
        <v>317.89999999999998</v>
      </c>
      <c r="K77" s="77">
        <v>0</v>
      </c>
      <c r="L77" s="77">
        <v>10.04312859</v>
      </c>
      <c r="M77" s="78">
        <v>0</v>
      </c>
      <c r="N77" s="78">
        <v>2.8E-3</v>
      </c>
      <c r="O77" s="78">
        <v>1E-4</v>
      </c>
    </row>
    <row r="78" spans="2:15">
      <c r="B78" t="s">
        <v>1258</v>
      </c>
      <c r="C78" t="s">
        <v>1259</v>
      </c>
      <c r="D78" t="s">
        <v>100</v>
      </c>
      <c r="E78" t="s">
        <v>123</v>
      </c>
      <c r="F78" t="s">
        <v>1260</v>
      </c>
      <c r="G78" t="s">
        <v>476</v>
      </c>
      <c r="H78" t="s">
        <v>102</v>
      </c>
      <c r="I78" s="77">
        <v>41.65</v>
      </c>
      <c r="J78" s="77">
        <v>15780</v>
      </c>
      <c r="K78" s="77">
        <v>0</v>
      </c>
      <c r="L78" s="77">
        <v>6.5723700000000003</v>
      </c>
      <c r="M78" s="78">
        <v>0</v>
      </c>
      <c r="N78" s="78">
        <v>1.8E-3</v>
      </c>
      <c r="O78" s="78">
        <v>1E-4</v>
      </c>
    </row>
    <row r="79" spans="2:15">
      <c r="B79" t="s">
        <v>1261</v>
      </c>
      <c r="C79" t="s">
        <v>1262</v>
      </c>
      <c r="D79" t="s">
        <v>100</v>
      </c>
      <c r="E79" t="s">
        <v>123</v>
      </c>
      <c r="F79" t="s">
        <v>1263</v>
      </c>
      <c r="G79" t="s">
        <v>1152</v>
      </c>
      <c r="H79" t="s">
        <v>102</v>
      </c>
      <c r="I79" s="77">
        <v>76.14</v>
      </c>
      <c r="J79" s="77">
        <v>23500</v>
      </c>
      <c r="K79" s="77">
        <v>0</v>
      </c>
      <c r="L79" s="77">
        <v>17.892900000000001</v>
      </c>
      <c r="M79" s="78">
        <v>0</v>
      </c>
      <c r="N79" s="78">
        <v>5.0000000000000001E-3</v>
      </c>
      <c r="O79" s="78">
        <v>1E-4</v>
      </c>
    </row>
    <row r="80" spans="2:15">
      <c r="B80" t="s">
        <v>1264</v>
      </c>
      <c r="C80" t="s">
        <v>1265</v>
      </c>
      <c r="D80" t="s">
        <v>100</v>
      </c>
      <c r="E80" t="s">
        <v>123</v>
      </c>
      <c r="F80" t="s">
        <v>1266</v>
      </c>
      <c r="G80" t="s">
        <v>1159</v>
      </c>
      <c r="H80" t="s">
        <v>102</v>
      </c>
      <c r="I80" s="77">
        <v>428.75</v>
      </c>
      <c r="J80" s="77">
        <v>864</v>
      </c>
      <c r="K80" s="77">
        <v>0</v>
      </c>
      <c r="L80" s="77">
        <v>3.7044000000000001</v>
      </c>
      <c r="M80" s="78">
        <v>0</v>
      </c>
      <c r="N80" s="78">
        <v>1E-3</v>
      </c>
      <c r="O80" s="78">
        <v>0</v>
      </c>
    </row>
    <row r="81" spans="2:15">
      <c r="B81" t="s">
        <v>1267</v>
      </c>
      <c r="C81" t="s">
        <v>1268</v>
      </c>
      <c r="D81" t="s">
        <v>100</v>
      </c>
      <c r="E81" t="s">
        <v>123</v>
      </c>
      <c r="F81" t="s">
        <v>643</v>
      </c>
      <c r="G81" t="s">
        <v>644</v>
      </c>
      <c r="H81" t="s">
        <v>102</v>
      </c>
      <c r="I81" s="77">
        <v>124.65</v>
      </c>
      <c r="J81" s="77">
        <v>38400</v>
      </c>
      <c r="K81" s="77">
        <v>0</v>
      </c>
      <c r="L81" s="77">
        <v>47.865600000000001</v>
      </c>
      <c r="M81" s="78">
        <v>0</v>
      </c>
      <c r="N81" s="78">
        <v>1.3299999999999999E-2</v>
      </c>
      <c r="O81" s="78">
        <v>4.0000000000000002E-4</v>
      </c>
    </row>
    <row r="82" spans="2:15">
      <c r="B82" t="s">
        <v>1269</v>
      </c>
      <c r="C82" t="s">
        <v>1270</v>
      </c>
      <c r="D82" t="s">
        <v>100</v>
      </c>
      <c r="E82" t="s">
        <v>123</v>
      </c>
      <c r="F82" t="s">
        <v>1271</v>
      </c>
      <c r="G82" t="s">
        <v>748</v>
      </c>
      <c r="H82" t="s">
        <v>102</v>
      </c>
      <c r="I82" s="77">
        <v>30.44</v>
      </c>
      <c r="J82" s="77">
        <v>3186</v>
      </c>
      <c r="K82" s="77">
        <v>0</v>
      </c>
      <c r="L82" s="77">
        <v>0.96981839999999997</v>
      </c>
      <c r="M82" s="78">
        <v>0</v>
      </c>
      <c r="N82" s="78">
        <v>2.9999999999999997E-4</v>
      </c>
      <c r="O82" s="78">
        <v>0</v>
      </c>
    </row>
    <row r="83" spans="2:15">
      <c r="B83" t="s">
        <v>1272</v>
      </c>
      <c r="C83" t="s">
        <v>1273</v>
      </c>
      <c r="D83" t="s">
        <v>100</v>
      </c>
      <c r="E83" t="s">
        <v>123</v>
      </c>
      <c r="F83" t="s">
        <v>1274</v>
      </c>
      <c r="G83" t="s">
        <v>748</v>
      </c>
      <c r="H83" t="s">
        <v>102</v>
      </c>
      <c r="I83" s="77">
        <v>69.91</v>
      </c>
      <c r="J83" s="77">
        <v>11980</v>
      </c>
      <c r="K83" s="77">
        <v>0</v>
      </c>
      <c r="L83" s="77">
        <v>8.3752180000000003</v>
      </c>
      <c r="M83" s="78">
        <v>0</v>
      </c>
      <c r="N83" s="78">
        <v>2.3E-3</v>
      </c>
      <c r="O83" s="78">
        <v>1E-4</v>
      </c>
    </row>
    <row r="84" spans="2:15">
      <c r="B84" t="s">
        <v>1275</v>
      </c>
      <c r="C84" t="s">
        <v>1276</v>
      </c>
      <c r="D84" t="s">
        <v>100</v>
      </c>
      <c r="E84" t="s">
        <v>123</v>
      </c>
      <c r="F84" t="s">
        <v>1277</v>
      </c>
      <c r="G84" t="s">
        <v>748</v>
      </c>
      <c r="H84" t="s">
        <v>102</v>
      </c>
      <c r="I84" s="77">
        <v>35.25</v>
      </c>
      <c r="J84" s="77">
        <v>26950</v>
      </c>
      <c r="K84" s="77">
        <v>0</v>
      </c>
      <c r="L84" s="77">
        <v>9.4998749999999994</v>
      </c>
      <c r="M84" s="78">
        <v>0</v>
      </c>
      <c r="N84" s="78">
        <v>2.5999999999999999E-3</v>
      </c>
      <c r="O84" s="78">
        <v>1E-4</v>
      </c>
    </row>
    <row r="85" spans="2:15">
      <c r="B85" t="s">
        <v>1278</v>
      </c>
      <c r="C85" t="s">
        <v>1279</v>
      </c>
      <c r="D85" t="s">
        <v>100</v>
      </c>
      <c r="E85" t="s">
        <v>123</v>
      </c>
      <c r="F85" t="s">
        <v>1280</v>
      </c>
      <c r="G85" t="s">
        <v>792</v>
      </c>
      <c r="H85" t="s">
        <v>102</v>
      </c>
      <c r="I85" s="77">
        <v>1055.4000000000001</v>
      </c>
      <c r="J85" s="77">
        <v>1178</v>
      </c>
      <c r="K85" s="77">
        <v>0</v>
      </c>
      <c r="L85" s="77">
        <v>12.432612000000001</v>
      </c>
      <c r="M85" s="78">
        <v>0</v>
      </c>
      <c r="N85" s="78">
        <v>3.5000000000000001E-3</v>
      </c>
      <c r="O85" s="78">
        <v>1E-4</v>
      </c>
    </row>
    <row r="86" spans="2:15">
      <c r="B86" t="s">
        <v>1281</v>
      </c>
      <c r="C86" t="s">
        <v>1282</v>
      </c>
      <c r="D86" t="s">
        <v>100</v>
      </c>
      <c r="E86" t="s">
        <v>123</v>
      </c>
      <c r="F86" t="s">
        <v>1283</v>
      </c>
      <c r="G86" t="s">
        <v>612</v>
      </c>
      <c r="H86" t="s">
        <v>102</v>
      </c>
      <c r="I86" s="77">
        <v>80.02</v>
      </c>
      <c r="J86" s="77">
        <v>3661</v>
      </c>
      <c r="K86" s="77">
        <v>0</v>
      </c>
      <c r="L86" s="77">
        <v>2.9295322000000001</v>
      </c>
      <c r="M86" s="78">
        <v>0</v>
      </c>
      <c r="N86" s="78">
        <v>8.0000000000000004E-4</v>
      </c>
      <c r="O86" s="78">
        <v>0</v>
      </c>
    </row>
    <row r="87" spans="2:15">
      <c r="B87" t="s">
        <v>1284</v>
      </c>
      <c r="C87" t="s">
        <v>1285</v>
      </c>
      <c r="D87" t="s">
        <v>100</v>
      </c>
      <c r="E87" t="s">
        <v>123</v>
      </c>
      <c r="F87" t="s">
        <v>1286</v>
      </c>
      <c r="G87" t="s">
        <v>612</v>
      </c>
      <c r="H87" t="s">
        <v>102</v>
      </c>
      <c r="I87" s="77">
        <v>14.21</v>
      </c>
      <c r="J87" s="77">
        <v>5580</v>
      </c>
      <c r="K87" s="77">
        <v>0</v>
      </c>
      <c r="L87" s="77">
        <v>0.79291800000000001</v>
      </c>
      <c r="M87" s="78">
        <v>0</v>
      </c>
      <c r="N87" s="78">
        <v>2.0000000000000001E-4</v>
      </c>
      <c r="O87" s="78">
        <v>0</v>
      </c>
    </row>
    <row r="88" spans="2:15">
      <c r="B88" t="s">
        <v>1287</v>
      </c>
      <c r="C88" t="s">
        <v>1288</v>
      </c>
      <c r="D88" t="s">
        <v>100</v>
      </c>
      <c r="E88" t="s">
        <v>123</v>
      </c>
      <c r="F88" t="s">
        <v>630</v>
      </c>
      <c r="G88" t="s">
        <v>612</v>
      </c>
      <c r="H88" t="s">
        <v>102</v>
      </c>
      <c r="I88" s="77">
        <v>994.36</v>
      </c>
      <c r="J88" s="77">
        <v>1167</v>
      </c>
      <c r="K88" s="77">
        <v>0</v>
      </c>
      <c r="L88" s="77">
        <v>11.604181199999999</v>
      </c>
      <c r="M88" s="78">
        <v>0</v>
      </c>
      <c r="N88" s="78">
        <v>3.2000000000000002E-3</v>
      </c>
      <c r="O88" s="78">
        <v>1E-4</v>
      </c>
    </row>
    <row r="89" spans="2:15">
      <c r="B89" t="s">
        <v>1289</v>
      </c>
      <c r="C89" t="s">
        <v>1290</v>
      </c>
      <c r="D89" t="s">
        <v>100</v>
      </c>
      <c r="E89" t="s">
        <v>123</v>
      </c>
      <c r="F89" t="s">
        <v>1291</v>
      </c>
      <c r="G89" t="s">
        <v>612</v>
      </c>
      <c r="H89" t="s">
        <v>102</v>
      </c>
      <c r="I89" s="77">
        <v>142.47999999999999</v>
      </c>
      <c r="J89" s="77">
        <v>4892</v>
      </c>
      <c r="K89" s="77">
        <v>0</v>
      </c>
      <c r="L89" s="77">
        <v>6.9701215999999997</v>
      </c>
      <c r="M89" s="78">
        <v>0</v>
      </c>
      <c r="N89" s="78">
        <v>1.9E-3</v>
      </c>
      <c r="O89" s="78">
        <v>1E-4</v>
      </c>
    </row>
    <row r="90" spans="2:15">
      <c r="B90" t="s">
        <v>1292</v>
      </c>
      <c r="C90" t="s">
        <v>1293</v>
      </c>
      <c r="D90" t="s">
        <v>100</v>
      </c>
      <c r="E90" t="s">
        <v>123</v>
      </c>
      <c r="F90" t="s">
        <v>633</v>
      </c>
      <c r="G90" t="s">
        <v>348</v>
      </c>
      <c r="H90" t="s">
        <v>102</v>
      </c>
      <c r="I90" s="77">
        <v>85.66</v>
      </c>
      <c r="J90" s="77">
        <v>3380</v>
      </c>
      <c r="K90" s="77">
        <v>0</v>
      </c>
      <c r="L90" s="77">
        <v>2.895308</v>
      </c>
      <c r="M90" s="78">
        <v>0</v>
      </c>
      <c r="N90" s="78">
        <v>8.0000000000000004E-4</v>
      </c>
      <c r="O90" s="78">
        <v>0</v>
      </c>
    </row>
    <row r="91" spans="2:15">
      <c r="B91" t="s">
        <v>1294</v>
      </c>
      <c r="C91" t="s">
        <v>1295</v>
      </c>
      <c r="D91" t="s">
        <v>100</v>
      </c>
      <c r="E91" t="s">
        <v>123</v>
      </c>
      <c r="F91" t="s">
        <v>436</v>
      </c>
      <c r="G91" t="s">
        <v>348</v>
      </c>
      <c r="H91" t="s">
        <v>102</v>
      </c>
      <c r="I91" s="77">
        <v>17.3</v>
      </c>
      <c r="J91" s="77">
        <v>71190</v>
      </c>
      <c r="K91" s="77">
        <v>0</v>
      </c>
      <c r="L91" s="77">
        <v>12.31587</v>
      </c>
      <c r="M91" s="78">
        <v>0</v>
      </c>
      <c r="N91" s="78">
        <v>3.3999999999999998E-3</v>
      </c>
      <c r="O91" s="78">
        <v>1E-4</v>
      </c>
    </row>
    <row r="92" spans="2:15">
      <c r="B92" t="s">
        <v>1296</v>
      </c>
      <c r="C92" t="s">
        <v>1297</v>
      </c>
      <c r="D92" t="s">
        <v>100</v>
      </c>
      <c r="E92" t="s">
        <v>123</v>
      </c>
      <c r="F92" t="s">
        <v>1298</v>
      </c>
      <c r="G92" t="s">
        <v>348</v>
      </c>
      <c r="H92" t="s">
        <v>102</v>
      </c>
      <c r="I92" s="77">
        <v>437.91</v>
      </c>
      <c r="J92" s="77">
        <v>858.7</v>
      </c>
      <c r="K92" s="77">
        <v>0</v>
      </c>
      <c r="L92" s="77">
        <v>3.76033317</v>
      </c>
      <c r="M92" s="78">
        <v>0</v>
      </c>
      <c r="N92" s="78">
        <v>1E-3</v>
      </c>
      <c r="O92" s="78">
        <v>0</v>
      </c>
    </row>
    <row r="93" spans="2:15">
      <c r="B93" t="s">
        <v>1299</v>
      </c>
      <c r="C93" t="s">
        <v>1300</v>
      </c>
      <c r="D93" t="s">
        <v>100</v>
      </c>
      <c r="E93" t="s">
        <v>123</v>
      </c>
      <c r="F93" t="s">
        <v>467</v>
      </c>
      <c r="G93" t="s">
        <v>348</v>
      </c>
      <c r="H93" t="s">
        <v>102</v>
      </c>
      <c r="I93" s="77">
        <v>215.26</v>
      </c>
      <c r="J93" s="77">
        <v>6819</v>
      </c>
      <c r="K93" s="77">
        <v>0</v>
      </c>
      <c r="L93" s="77">
        <v>14.6785794</v>
      </c>
      <c r="M93" s="78">
        <v>0</v>
      </c>
      <c r="N93" s="78">
        <v>4.1000000000000003E-3</v>
      </c>
      <c r="O93" s="78">
        <v>1E-4</v>
      </c>
    </row>
    <row r="94" spans="2:15">
      <c r="B94" t="s">
        <v>1301</v>
      </c>
      <c r="C94" t="s">
        <v>1302</v>
      </c>
      <c r="D94" t="s">
        <v>100</v>
      </c>
      <c r="E94" t="s">
        <v>123</v>
      </c>
      <c r="F94" t="s">
        <v>604</v>
      </c>
      <c r="G94" t="s">
        <v>348</v>
      </c>
      <c r="H94" t="s">
        <v>102</v>
      </c>
      <c r="I94" s="77">
        <v>6839.71</v>
      </c>
      <c r="J94" s="77">
        <v>156.1</v>
      </c>
      <c r="K94" s="77">
        <v>0</v>
      </c>
      <c r="L94" s="77">
        <v>10.67678731</v>
      </c>
      <c r="M94" s="78">
        <v>0</v>
      </c>
      <c r="N94" s="78">
        <v>3.0000000000000001E-3</v>
      </c>
      <c r="O94" s="78">
        <v>1E-4</v>
      </c>
    </row>
    <row r="95" spans="2:15">
      <c r="B95" t="s">
        <v>1303</v>
      </c>
      <c r="C95" t="s">
        <v>1304</v>
      </c>
      <c r="D95" t="s">
        <v>100</v>
      </c>
      <c r="E95" t="s">
        <v>123</v>
      </c>
      <c r="F95" t="s">
        <v>399</v>
      </c>
      <c r="G95" t="s">
        <v>348</v>
      </c>
      <c r="H95" t="s">
        <v>102</v>
      </c>
      <c r="I95" s="77">
        <v>86.44</v>
      </c>
      <c r="J95" s="77">
        <v>21760</v>
      </c>
      <c r="K95" s="77">
        <v>0</v>
      </c>
      <c r="L95" s="77">
        <v>18.809343999999999</v>
      </c>
      <c r="M95" s="78">
        <v>0</v>
      </c>
      <c r="N95" s="78">
        <v>5.1999999999999998E-3</v>
      </c>
      <c r="O95" s="78">
        <v>2.0000000000000001E-4</v>
      </c>
    </row>
    <row r="96" spans="2:15">
      <c r="B96" t="s">
        <v>1305</v>
      </c>
      <c r="C96" t="s">
        <v>1306</v>
      </c>
      <c r="D96" t="s">
        <v>100</v>
      </c>
      <c r="E96" t="s">
        <v>123</v>
      </c>
      <c r="F96" t="s">
        <v>402</v>
      </c>
      <c r="G96" t="s">
        <v>348</v>
      </c>
      <c r="H96" t="s">
        <v>102</v>
      </c>
      <c r="I96" s="77">
        <v>1240.8599999999999</v>
      </c>
      <c r="J96" s="77">
        <v>1555</v>
      </c>
      <c r="K96" s="77">
        <v>0</v>
      </c>
      <c r="L96" s="77">
        <v>19.295373000000001</v>
      </c>
      <c r="M96" s="78">
        <v>0</v>
      </c>
      <c r="N96" s="78">
        <v>5.4000000000000003E-3</v>
      </c>
      <c r="O96" s="78">
        <v>2.0000000000000001E-4</v>
      </c>
    </row>
    <row r="97" spans="2:15">
      <c r="B97" t="s">
        <v>1307</v>
      </c>
      <c r="C97" t="s">
        <v>1308</v>
      </c>
      <c r="D97" t="s">
        <v>100</v>
      </c>
      <c r="E97" t="s">
        <v>123</v>
      </c>
      <c r="F97" t="s">
        <v>1309</v>
      </c>
      <c r="G97" t="s">
        <v>125</v>
      </c>
      <c r="H97" t="s">
        <v>102</v>
      </c>
      <c r="I97" s="77">
        <v>325.92</v>
      </c>
      <c r="J97" s="77">
        <v>2246</v>
      </c>
      <c r="K97" s="77">
        <v>0</v>
      </c>
      <c r="L97" s="77">
        <v>7.3201631999999996</v>
      </c>
      <c r="M97" s="78">
        <v>0</v>
      </c>
      <c r="N97" s="78">
        <v>2E-3</v>
      </c>
      <c r="O97" s="78">
        <v>1E-4</v>
      </c>
    </row>
    <row r="98" spans="2:15">
      <c r="B98" t="s">
        <v>1310</v>
      </c>
      <c r="C98" t="s">
        <v>1311</v>
      </c>
      <c r="D98" t="s">
        <v>100</v>
      </c>
      <c r="E98" t="s">
        <v>123</v>
      </c>
      <c r="F98" t="s">
        <v>1312</v>
      </c>
      <c r="G98" t="s">
        <v>1313</v>
      </c>
      <c r="H98" t="s">
        <v>102</v>
      </c>
      <c r="I98" s="77">
        <v>499.19</v>
      </c>
      <c r="J98" s="77">
        <v>4003</v>
      </c>
      <c r="K98" s="77">
        <v>0</v>
      </c>
      <c r="L98" s="77">
        <v>19.982575700000002</v>
      </c>
      <c r="M98" s="78">
        <v>0</v>
      </c>
      <c r="N98" s="78">
        <v>5.5999999999999999E-3</v>
      </c>
      <c r="O98" s="78">
        <v>2.0000000000000001E-4</v>
      </c>
    </row>
    <row r="99" spans="2:15">
      <c r="B99" t="s">
        <v>1314</v>
      </c>
      <c r="C99" t="s">
        <v>1315</v>
      </c>
      <c r="D99" t="s">
        <v>100</v>
      </c>
      <c r="E99" t="s">
        <v>123</v>
      </c>
      <c r="F99" t="s">
        <v>1316</v>
      </c>
      <c r="G99" t="s">
        <v>697</v>
      </c>
      <c r="H99" t="s">
        <v>102</v>
      </c>
      <c r="I99" s="77">
        <v>97</v>
      </c>
      <c r="J99" s="77">
        <v>8131</v>
      </c>
      <c r="K99" s="77">
        <v>0</v>
      </c>
      <c r="L99" s="77">
        <v>7.8870699999999996</v>
      </c>
      <c r="M99" s="78">
        <v>0</v>
      </c>
      <c r="N99" s="78">
        <v>2.2000000000000001E-3</v>
      </c>
      <c r="O99" s="78">
        <v>1E-4</v>
      </c>
    </row>
    <row r="100" spans="2:15">
      <c r="B100" t="s">
        <v>1317</v>
      </c>
      <c r="C100" t="s">
        <v>1318</v>
      </c>
      <c r="D100" t="s">
        <v>100</v>
      </c>
      <c r="E100" t="s">
        <v>123</v>
      </c>
      <c r="F100" t="s">
        <v>1319</v>
      </c>
      <c r="G100" t="s">
        <v>697</v>
      </c>
      <c r="H100" t="s">
        <v>102</v>
      </c>
      <c r="I100" s="77">
        <v>80.33</v>
      </c>
      <c r="J100" s="77">
        <v>15550</v>
      </c>
      <c r="K100" s="77">
        <v>0</v>
      </c>
      <c r="L100" s="77">
        <v>12.491315</v>
      </c>
      <c r="M100" s="78">
        <v>0</v>
      </c>
      <c r="N100" s="78">
        <v>3.5000000000000001E-3</v>
      </c>
      <c r="O100" s="78">
        <v>1E-4</v>
      </c>
    </row>
    <row r="101" spans="2:15">
      <c r="B101" t="s">
        <v>1320</v>
      </c>
      <c r="C101" t="s">
        <v>1321</v>
      </c>
      <c r="D101" t="s">
        <v>100</v>
      </c>
      <c r="E101" t="s">
        <v>123</v>
      </c>
      <c r="F101" t="s">
        <v>1322</v>
      </c>
      <c r="G101" t="s">
        <v>697</v>
      </c>
      <c r="H101" t="s">
        <v>102</v>
      </c>
      <c r="I101" s="77">
        <v>35.5</v>
      </c>
      <c r="J101" s="77">
        <v>26410</v>
      </c>
      <c r="K101" s="77">
        <v>0</v>
      </c>
      <c r="L101" s="77">
        <v>9.3755500000000005</v>
      </c>
      <c r="M101" s="78">
        <v>0</v>
      </c>
      <c r="N101" s="78">
        <v>2.5999999999999999E-3</v>
      </c>
      <c r="O101" s="78">
        <v>1E-4</v>
      </c>
    </row>
    <row r="102" spans="2:15">
      <c r="B102" t="s">
        <v>1323</v>
      </c>
      <c r="C102" t="s">
        <v>1324</v>
      </c>
      <c r="D102" t="s">
        <v>100</v>
      </c>
      <c r="E102" t="s">
        <v>123</v>
      </c>
      <c r="F102" t="s">
        <v>1325</v>
      </c>
      <c r="G102" t="s">
        <v>697</v>
      </c>
      <c r="H102" t="s">
        <v>102</v>
      </c>
      <c r="I102" s="77">
        <v>130.31</v>
      </c>
      <c r="J102" s="77">
        <v>7500</v>
      </c>
      <c r="K102" s="77">
        <v>0</v>
      </c>
      <c r="L102" s="77">
        <v>9.7732500000000009</v>
      </c>
      <c r="M102" s="78">
        <v>0</v>
      </c>
      <c r="N102" s="78">
        <v>2.7000000000000001E-3</v>
      </c>
      <c r="O102" s="78">
        <v>1E-4</v>
      </c>
    </row>
    <row r="103" spans="2:15">
      <c r="B103" t="s">
        <v>1326</v>
      </c>
      <c r="C103" t="s">
        <v>1327</v>
      </c>
      <c r="D103" t="s">
        <v>100</v>
      </c>
      <c r="E103" t="s">
        <v>123</v>
      </c>
      <c r="F103" t="s">
        <v>1328</v>
      </c>
      <c r="G103" t="s">
        <v>697</v>
      </c>
      <c r="H103" t="s">
        <v>102</v>
      </c>
      <c r="I103" s="77">
        <v>31.76</v>
      </c>
      <c r="J103" s="77">
        <v>21820</v>
      </c>
      <c r="K103" s="77">
        <v>0</v>
      </c>
      <c r="L103" s="77">
        <v>6.9300319999999997</v>
      </c>
      <c r="M103" s="78">
        <v>0</v>
      </c>
      <c r="N103" s="78">
        <v>1.9E-3</v>
      </c>
      <c r="O103" s="78">
        <v>1E-4</v>
      </c>
    </row>
    <row r="104" spans="2:15">
      <c r="B104" t="s">
        <v>1329</v>
      </c>
      <c r="C104" t="s">
        <v>1330</v>
      </c>
      <c r="D104" t="s">
        <v>100</v>
      </c>
      <c r="E104" t="s">
        <v>123</v>
      </c>
      <c r="F104" t="s">
        <v>696</v>
      </c>
      <c r="G104" t="s">
        <v>697</v>
      </c>
      <c r="H104" t="s">
        <v>102</v>
      </c>
      <c r="I104" s="77">
        <v>2285.9</v>
      </c>
      <c r="J104" s="77">
        <v>1769</v>
      </c>
      <c r="K104" s="77">
        <v>0</v>
      </c>
      <c r="L104" s="77">
        <v>40.437570999999998</v>
      </c>
      <c r="M104" s="78">
        <v>0</v>
      </c>
      <c r="N104" s="78">
        <v>1.12E-2</v>
      </c>
      <c r="O104" s="78">
        <v>2.9999999999999997E-4</v>
      </c>
    </row>
    <row r="105" spans="2:15">
      <c r="B105" t="s">
        <v>1331</v>
      </c>
      <c r="C105" t="s">
        <v>1332</v>
      </c>
      <c r="D105" t="s">
        <v>100</v>
      </c>
      <c r="E105" t="s">
        <v>123</v>
      </c>
      <c r="F105" t="s">
        <v>1333</v>
      </c>
      <c r="G105" t="s">
        <v>1334</v>
      </c>
      <c r="H105" t="s">
        <v>102</v>
      </c>
      <c r="I105" s="77">
        <v>674.22</v>
      </c>
      <c r="J105" s="77">
        <v>4801</v>
      </c>
      <c r="K105" s="77">
        <v>0</v>
      </c>
      <c r="L105" s="77">
        <v>32.3693022</v>
      </c>
      <c r="M105" s="78">
        <v>0</v>
      </c>
      <c r="N105" s="78">
        <v>8.9999999999999993E-3</v>
      </c>
      <c r="O105" s="78">
        <v>2.9999999999999997E-4</v>
      </c>
    </row>
    <row r="106" spans="2:15">
      <c r="B106" t="s">
        <v>1335</v>
      </c>
      <c r="C106" t="s">
        <v>1336</v>
      </c>
      <c r="D106" t="s">
        <v>100</v>
      </c>
      <c r="E106" t="s">
        <v>123</v>
      </c>
      <c r="F106" t="s">
        <v>1337</v>
      </c>
      <c r="G106" t="s">
        <v>1334</v>
      </c>
      <c r="H106" t="s">
        <v>102</v>
      </c>
      <c r="I106" s="77">
        <v>164.3</v>
      </c>
      <c r="J106" s="77">
        <v>19750</v>
      </c>
      <c r="K106" s="77">
        <v>0</v>
      </c>
      <c r="L106" s="77">
        <v>32.449249999999999</v>
      </c>
      <c r="M106" s="78">
        <v>0</v>
      </c>
      <c r="N106" s="78">
        <v>8.9999999999999993E-3</v>
      </c>
      <c r="O106" s="78">
        <v>2.9999999999999997E-4</v>
      </c>
    </row>
    <row r="107" spans="2:15">
      <c r="B107" t="s">
        <v>1338</v>
      </c>
      <c r="C107" t="s">
        <v>1339</v>
      </c>
      <c r="D107" t="s">
        <v>100</v>
      </c>
      <c r="E107" t="s">
        <v>123</v>
      </c>
      <c r="F107" t="s">
        <v>1340</v>
      </c>
      <c r="G107" t="s">
        <v>1334</v>
      </c>
      <c r="H107" t="s">
        <v>102</v>
      </c>
      <c r="I107" s="77">
        <v>456.16</v>
      </c>
      <c r="J107" s="77">
        <v>7800</v>
      </c>
      <c r="K107" s="77">
        <v>0</v>
      </c>
      <c r="L107" s="77">
        <v>35.580480000000001</v>
      </c>
      <c r="M107" s="78">
        <v>0</v>
      </c>
      <c r="N107" s="78">
        <v>9.9000000000000008E-3</v>
      </c>
      <c r="O107" s="78">
        <v>2.9999999999999997E-4</v>
      </c>
    </row>
    <row r="108" spans="2:15">
      <c r="B108" t="s">
        <v>1341</v>
      </c>
      <c r="C108" t="s">
        <v>1342</v>
      </c>
      <c r="D108" t="s">
        <v>100</v>
      </c>
      <c r="E108" t="s">
        <v>123</v>
      </c>
      <c r="F108" t="s">
        <v>1343</v>
      </c>
      <c r="G108" t="s">
        <v>127</v>
      </c>
      <c r="H108" t="s">
        <v>102</v>
      </c>
      <c r="I108" s="77">
        <v>43.96</v>
      </c>
      <c r="J108" s="77">
        <v>31220</v>
      </c>
      <c r="K108" s="77">
        <v>0</v>
      </c>
      <c r="L108" s="77">
        <v>13.724311999999999</v>
      </c>
      <c r="M108" s="78">
        <v>0</v>
      </c>
      <c r="N108" s="78">
        <v>3.8E-3</v>
      </c>
      <c r="O108" s="78">
        <v>1E-4</v>
      </c>
    </row>
    <row r="109" spans="2:15">
      <c r="B109" t="s">
        <v>1344</v>
      </c>
      <c r="C109" t="s">
        <v>1345</v>
      </c>
      <c r="D109" t="s">
        <v>100</v>
      </c>
      <c r="E109" t="s">
        <v>123</v>
      </c>
      <c r="F109" t="s">
        <v>1346</v>
      </c>
      <c r="G109" t="s">
        <v>127</v>
      </c>
      <c r="H109" t="s">
        <v>102</v>
      </c>
      <c r="I109" s="77">
        <v>5570.12</v>
      </c>
      <c r="J109" s="77">
        <v>178.2</v>
      </c>
      <c r="K109" s="77">
        <v>0</v>
      </c>
      <c r="L109" s="77">
        <v>9.92595384</v>
      </c>
      <c r="M109" s="78">
        <v>0</v>
      </c>
      <c r="N109" s="78">
        <v>2.8E-3</v>
      </c>
      <c r="O109" s="78">
        <v>1E-4</v>
      </c>
    </row>
    <row r="110" spans="2:15">
      <c r="B110" t="s">
        <v>1347</v>
      </c>
      <c r="C110" t="s">
        <v>1348</v>
      </c>
      <c r="D110" t="s">
        <v>100</v>
      </c>
      <c r="E110" t="s">
        <v>123</v>
      </c>
      <c r="F110" t="s">
        <v>1349</v>
      </c>
      <c r="G110" t="s">
        <v>128</v>
      </c>
      <c r="H110" t="s">
        <v>102</v>
      </c>
      <c r="I110" s="77">
        <v>158.57</v>
      </c>
      <c r="J110" s="77">
        <v>566.6</v>
      </c>
      <c r="K110" s="77">
        <v>0</v>
      </c>
      <c r="L110" s="77">
        <v>0.89845761999999996</v>
      </c>
      <c r="M110" s="78">
        <v>0</v>
      </c>
      <c r="N110" s="78">
        <v>2.0000000000000001E-4</v>
      </c>
      <c r="O110" s="78">
        <v>0</v>
      </c>
    </row>
    <row r="111" spans="2:15">
      <c r="B111" t="s">
        <v>1350</v>
      </c>
      <c r="C111" t="s">
        <v>1351</v>
      </c>
      <c r="D111" t="s">
        <v>100</v>
      </c>
      <c r="E111" t="s">
        <v>123</v>
      </c>
      <c r="F111" t="s">
        <v>1352</v>
      </c>
      <c r="G111" t="s">
        <v>128</v>
      </c>
      <c r="H111" t="s">
        <v>102</v>
      </c>
      <c r="I111" s="77">
        <v>443.67</v>
      </c>
      <c r="J111" s="77">
        <v>1575</v>
      </c>
      <c r="K111" s="77">
        <v>0</v>
      </c>
      <c r="L111" s="77">
        <v>6.9878024999999999</v>
      </c>
      <c r="M111" s="78">
        <v>0</v>
      </c>
      <c r="N111" s="78">
        <v>1.9E-3</v>
      </c>
      <c r="O111" s="78">
        <v>1E-4</v>
      </c>
    </row>
    <row r="112" spans="2:15">
      <c r="B112" t="s">
        <v>1353</v>
      </c>
      <c r="C112" t="s">
        <v>1354</v>
      </c>
      <c r="D112" t="s">
        <v>100</v>
      </c>
      <c r="E112" t="s">
        <v>123</v>
      </c>
      <c r="F112" t="s">
        <v>1355</v>
      </c>
      <c r="G112" t="s">
        <v>129</v>
      </c>
      <c r="H112" t="s">
        <v>102</v>
      </c>
      <c r="I112" s="77">
        <v>49.28</v>
      </c>
      <c r="J112" s="77">
        <v>8834</v>
      </c>
      <c r="K112" s="77">
        <v>0</v>
      </c>
      <c r="L112" s="77">
        <v>4.3533951999999996</v>
      </c>
      <c r="M112" s="78">
        <v>0</v>
      </c>
      <c r="N112" s="78">
        <v>1.1999999999999999E-3</v>
      </c>
      <c r="O112" s="78">
        <v>0</v>
      </c>
    </row>
    <row r="113" spans="2:15">
      <c r="B113" t="s">
        <v>1356</v>
      </c>
      <c r="C113" t="s">
        <v>1357</v>
      </c>
      <c r="D113" t="s">
        <v>100</v>
      </c>
      <c r="E113" t="s">
        <v>123</v>
      </c>
      <c r="F113" t="s">
        <v>1358</v>
      </c>
      <c r="G113" t="s">
        <v>129</v>
      </c>
      <c r="H113" t="s">
        <v>102</v>
      </c>
      <c r="I113" s="77">
        <v>1.98</v>
      </c>
      <c r="J113" s="77">
        <v>11690</v>
      </c>
      <c r="K113" s="77">
        <v>0</v>
      </c>
      <c r="L113" s="77">
        <v>0.231462</v>
      </c>
      <c r="M113" s="78">
        <v>0</v>
      </c>
      <c r="N113" s="78">
        <v>1E-4</v>
      </c>
      <c r="O113" s="78">
        <v>0</v>
      </c>
    </row>
    <row r="114" spans="2:15">
      <c r="B114" t="s">
        <v>1359</v>
      </c>
      <c r="C114" t="s">
        <v>1360</v>
      </c>
      <c r="D114" t="s">
        <v>100</v>
      </c>
      <c r="E114" t="s">
        <v>123</v>
      </c>
      <c r="F114" t="s">
        <v>772</v>
      </c>
      <c r="G114" t="s">
        <v>132</v>
      </c>
      <c r="H114" t="s">
        <v>102</v>
      </c>
      <c r="I114" s="77">
        <v>1174.52</v>
      </c>
      <c r="J114" s="77">
        <v>1494</v>
      </c>
      <c r="K114" s="77">
        <v>0</v>
      </c>
      <c r="L114" s="77">
        <v>17.547328799999999</v>
      </c>
      <c r="M114" s="78">
        <v>0</v>
      </c>
      <c r="N114" s="78">
        <v>4.8999999999999998E-3</v>
      </c>
      <c r="O114" s="78">
        <v>1E-4</v>
      </c>
    </row>
    <row r="115" spans="2:15">
      <c r="B115" t="s">
        <v>1361</v>
      </c>
      <c r="C115" t="s">
        <v>1362</v>
      </c>
      <c r="D115" t="s">
        <v>100</v>
      </c>
      <c r="E115" t="s">
        <v>123</v>
      </c>
      <c r="F115" t="s">
        <v>564</v>
      </c>
      <c r="G115" t="s">
        <v>132</v>
      </c>
      <c r="H115" t="s">
        <v>102</v>
      </c>
      <c r="I115" s="77">
        <v>1039.1500000000001</v>
      </c>
      <c r="J115" s="77">
        <v>1232</v>
      </c>
      <c r="K115" s="77">
        <v>0</v>
      </c>
      <c r="L115" s="77">
        <v>12.802327999999999</v>
      </c>
      <c r="M115" s="78">
        <v>0</v>
      </c>
      <c r="N115" s="78">
        <v>3.5999999999999999E-3</v>
      </c>
      <c r="O115" s="78">
        <v>1E-4</v>
      </c>
    </row>
    <row r="116" spans="2:15">
      <c r="B116" s="79" t="s">
        <v>1363</v>
      </c>
      <c r="E116" s="16"/>
      <c r="F116" s="16"/>
      <c r="G116" s="16"/>
      <c r="I116" s="81">
        <v>19947.38</v>
      </c>
      <c r="K116" s="81">
        <v>0.18684000000000001</v>
      </c>
      <c r="L116" s="81">
        <v>154.11615319000001</v>
      </c>
      <c r="N116" s="80">
        <v>4.2900000000000001E-2</v>
      </c>
      <c r="O116" s="80">
        <v>1.2999999999999999E-3</v>
      </c>
    </row>
    <row r="117" spans="2:15">
      <c r="B117" t="s">
        <v>1364</v>
      </c>
      <c r="C117" t="s">
        <v>1365</v>
      </c>
      <c r="D117" t="s">
        <v>100</v>
      </c>
      <c r="E117" t="s">
        <v>123</v>
      </c>
      <c r="F117" t="s">
        <v>1366</v>
      </c>
      <c r="G117" t="s">
        <v>1367</v>
      </c>
      <c r="H117" t="s">
        <v>102</v>
      </c>
      <c r="I117" s="77">
        <v>78.040000000000006</v>
      </c>
      <c r="J117" s="77">
        <v>129.5</v>
      </c>
      <c r="K117" s="77">
        <v>0</v>
      </c>
      <c r="L117" s="77">
        <v>0.10106179999999999</v>
      </c>
      <c r="M117" s="78">
        <v>0</v>
      </c>
      <c r="N117" s="78">
        <v>0</v>
      </c>
      <c r="O117" s="78">
        <v>0</v>
      </c>
    </row>
    <row r="118" spans="2:15">
      <c r="B118" t="s">
        <v>1368</v>
      </c>
      <c r="C118" t="s">
        <v>1369</v>
      </c>
      <c r="D118" t="s">
        <v>100</v>
      </c>
      <c r="E118" t="s">
        <v>123</v>
      </c>
      <c r="F118" t="s">
        <v>1370</v>
      </c>
      <c r="G118" t="s">
        <v>1367</v>
      </c>
      <c r="H118" t="s">
        <v>102</v>
      </c>
      <c r="I118" s="77">
        <v>174.1</v>
      </c>
      <c r="J118" s="77">
        <v>5999</v>
      </c>
      <c r="K118" s="77">
        <v>0</v>
      </c>
      <c r="L118" s="77">
        <v>10.444259000000001</v>
      </c>
      <c r="M118" s="78">
        <v>0</v>
      </c>
      <c r="N118" s="78">
        <v>2.8999999999999998E-3</v>
      </c>
      <c r="O118" s="78">
        <v>1E-4</v>
      </c>
    </row>
    <row r="119" spans="2:15">
      <c r="B119" t="s">
        <v>1371</v>
      </c>
      <c r="C119" t="s">
        <v>1372</v>
      </c>
      <c r="D119" t="s">
        <v>100</v>
      </c>
      <c r="E119" t="s">
        <v>123</v>
      </c>
      <c r="F119" t="s">
        <v>1373</v>
      </c>
      <c r="G119" t="s">
        <v>328</v>
      </c>
      <c r="H119" t="s">
        <v>102</v>
      </c>
      <c r="I119" s="77">
        <v>98.87</v>
      </c>
      <c r="J119" s="77">
        <v>3094</v>
      </c>
      <c r="K119" s="77">
        <v>0</v>
      </c>
      <c r="L119" s="77">
        <v>3.0590378</v>
      </c>
      <c r="M119" s="78">
        <v>0</v>
      </c>
      <c r="N119" s="78">
        <v>8.9999999999999998E-4</v>
      </c>
      <c r="O119" s="78">
        <v>0</v>
      </c>
    </row>
    <row r="120" spans="2:15">
      <c r="B120" t="s">
        <v>1374</v>
      </c>
      <c r="C120" t="s">
        <v>1375</v>
      </c>
      <c r="D120" t="s">
        <v>100</v>
      </c>
      <c r="E120" t="s">
        <v>123</v>
      </c>
      <c r="F120" t="s">
        <v>845</v>
      </c>
      <c r="G120" t="s">
        <v>668</v>
      </c>
      <c r="H120" t="s">
        <v>102</v>
      </c>
      <c r="I120" s="77">
        <v>15.33</v>
      </c>
      <c r="J120" s="77">
        <v>5877</v>
      </c>
      <c r="K120" s="77">
        <v>0</v>
      </c>
      <c r="L120" s="77">
        <v>0.90094410000000003</v>
      </c>
      <c r="M120" s="78">
        <v>0</v>
      </c>
      <c r="N120" s="78">
        <v>2.9999999999999997E-4</v>
      </c>
      <c r="O120" s="78">
        <v>0</v>
      </c>
    </row>
    <row r="121" spans="2:15">
      <c r="B121" t="s">
        <v>1376</v>
      </c>
      <c r="C121" t="s">
        <v>1377</v>
      </c>
      <c r="D121" t="s">
        <v>100</v>
      </c>
      <c r="E121" t="s">
        <v>123</v>
      </c>
      <c r="F121" t="s">
        <v>1378</v>
      </c>
      <c r="G121" t="s">
        <v>668</v>
      </c>
      <c r="H121" t="s">
        <v>102</v>
      </c>
      <c r="I121" s="77">
        <v>158.24</v>
      </c>
      <c r="J121" s="77">
        <v>1258</v>
      </c>
      <c r="K121" s="77">
        <v>0</v>
      </c>
      <c r="L121" s="77">
        <v>1.9906592000000001</v>
      </c>
      <c r="M121" s="78">
        <v>0</v>
      </c>
      <c r="N121" s="78">
        <v>5.9999999999999995E-4</v>
      </c>
      <c r="O121" s="78">
        <v>0</v>
      </c>
    </row>
    <row r="122" spans="2:15">
      <c r="B122" t="s">
        <v>1379</v>
      </c>
      <c r="C122" t="s">
        <v>1380</v>
      </c>
      <c r="D122" t="s">
        <v>100</v>
      </c>
      <c r="E122" t="s">
        <v>123</v>
      </c>
      <c r="F122" t="s">
        <v>1381</v>
      </c>
      <c r="G122" t="s">
        <v>668</v>
      </c>
      <c r="H122" t="s">
        <v>102</v>
      </c>
      <c r="I122" s="77">
        <v>181.12</v>
      </c>
      <c r="J122" s="77">
        <v>670.4</v>
      </c>
      <c r="K122" s="77">
        <v>0</v>
      </c>
      <c r="L122" s="77">
        <v>1.2142284800000001</v>
      </c>
      <c r="M122" s="78">
        <v>0</v>
      </c>
      <c r="N122" s="78">
        <v>2.9999999999999997E-4</v>
      </c>
      <c r="O122" s="78">
        <v>0</v>
      </c>
    </row>
    <row r="123" spans="2:15">
      <c r="B123" t="s">
        <v>1382</v>
      </c>
      <c r="C123" t="s">
        <v>1383</v>
      </c>
      <c r="D123" t="s">
        <v>100</v>
      </c>
      <c r="E123" t="s">
        <v>123</v>
      </c>
      <c r="F123" t="s">
        <v>1384</v>
      </c>
      <c r="G123" t="s">
        <v>668</v>
      </c>
      <c r="H123" t="s">
        <v>102</v>
      </c>
      <c r="I123" s="77">
        <v>171.04</v>
      </c>
      <c r="J123" s="77">
        <v>571.70000000000005</v>
      </c>
      <c r="K123" s="77">
        <v>0</v>
      </c>
      <c r="L123" s="77">
        <v>0.97783567999999998</v>
      </c>
      <c r="M123" s="78">
        <v>0</v>
      </c>
      <c r="N123" s="78">
        <v>2.9999999999999997E-4</v>
      </c>
      <c r="O123" s="78">
        <v>0</v>
      </c>
    </row>
    <row r="124" spans="2:15">
      <c r="B124" t="s">
        <v>1385</v>
      </c>
      <c r="C124" t="s">
        <v>1386</v>
      </c>
      <c r="D124" t="s">
        <v>100</v>
      </c>
      <c r="E124" t="s">
        <v>123</v>
      </c>
      <c r="F124" t="s">
        <v>1387</v>
      </c>
      <c r="G124" t="s">
        <v>595</v>
      </c>
      <c r="H124" t="s">
        <v>102</v>
      </c>
      <c r="I124" s="77">
        <v>1778.01</v>
      </c>
      <c r="J124" s="77">
        <v>161.5</v>
      </c>
      <c r="K124" s="77">
        <v>0</v>
      </c>
      <c r="L124" s="77">
        <v>2.87148615</v>
      </c>
      <c r="M124" s="78">
        <v>0</v>
      </c>
      <c r="N124" s="78">
        <v>8.0000000000000004E-4</v>
      </c>
      <c r="O124" s="78">
        <v>0</v>
      </c>
    </row>
    <row r="125" spans="2:15">
      <c r="B125" t="s">
        <v>1388</v>
      </c>
      <c r="C125" t="s">
        <v>1389</v>
      </c>
      <c r="D125" t="s">
        <v>100</v>
      </c>
      <c r="E125" t="s">
        <v>123</v>
      </c>
      <c r="F125" t="s">
        <v>1390</v>
      </c>
      <c r="G125" t="s">
        <v>1391</v>
      </c>
      <c r="H125" t="s">
        <v>102</v>
      </c>
      <c r="I125" s="77">
        <v>52.51</v>
      </c>
      <c r="J125" s="77">
        <v>2052</v>
      </c>
      <c r="K125" s="77">
        <v>0</v>
      </c>
      <c r="L125" s="77">
        <v>1.0775052000000001</v>
      </c>
      <c r="M125" s="78">
        <v>0</v>
      </c>
      <c r="N125" s="78">
        <v>2.9999999999999997E-4</v>
      </c>
      <c r="O125" s="78">
        <v>0</v>
      </c>
    </row>
    <row r="126" spans="2:15">
      <c r="B126" t="s">
        <v>1392</v>
      </c>
      <c r="C126" t="s">
        <v>1393</v>
      </c>
      <c r="D126" t="s">
        <v>100</v>
      </c>
      <c r="E126" t="s">
        <v>123</v>
      </c>
      <c r="F126" t="s">
        <v>1394</v>
      </c>
      <c r="G126" t="s">
        <v>550</v>
      </c>
      <c r="H126" t="s">
        <v>102</v>
      </c>
      <c r="I126" s="77">
        <v>38.94</v>
      </c>
      <c r="J126" s="77">
        <v>27970</v>
      </c>
      <c r="K126" s="77">
        <v>0</v>
      </c>
      <c r="L126" s="77">
        <v>10.891518</v>
      </c>
      <c r="M126" s="78">
        <v>0</v>
      </c>
      <c r="N126" s="78">
        <v>3.0000000000000001E-3</v>
      </c>
      <c r="O126" s="78">
        <v>1E-4</v>
      </c>
    </row>
    <row r="127" spans="2:15">
      <c r="B127" t="s">
        <v>1395</v>
      </c>
      <c r="C127" t="s">
        <v>1396</v>
      </c>
      <c r="D127" t="s">
        <v>100</v>
      </c>
      <c r="E127" t="s">
        <v>123</v>
      </c>
      <c r="F127" t="s">
        <v>1397</v>
      </c>
      <c r="G127" t="s">
        <v>550</v>
      </c>
      <c r="H127" t="s">
        <v>102</v>
      </c>
      <c r="I127" s="77">
        <v>1.21</v>
      </c>
      <c r="J127" s="77">
        <v>136.9</v>
      </c>
      <c r="K127" s="77">
        <v>0</v>
      </c>
      <c r="L127" s="77">
        <v>1.65649E-3</v>
      </c>
      <c r="M127" s="78">
        <v>0</v>
      </c>
      <c r="N127" s="78">
        <v>0</v>
      </c>
      <c r="O127" s="78">
        <v>0</v>
      </c>
    </row>
    <row r="128" spans="2:15">
      <c r="B128" t="s">
        <v>1398</v>
      </c>
      <c r="C128" t="s">
        <v>1399</v>
      </c>
      <c r="D128" t="s">
        <v>100</v>
      </c>
      <c r="E128" t="s">
        <v>123</v>
      </c>
      <c r="F128" t="s">
        <v>839</v>
      </c>
      <c r="G128" t="s">
        <v>550</v>
      </c>
      <c r="H128" t="s">
        <v>102</v>
      </c>
      <c r="I128" s="77">
        <v>158.24</v>
      </c>
      <c r="J128" s="77">
        <v>429</v>
      </c>
      <c r="K128" s="77">
        <v>0</v>
      </c>
      <c r="L128" s="77">
        <v>0.67884960000000005</v>
      </c>
      <c r="M128" s="78">
        <v>0</v>
      </c>
      <c r="N128" s="78">
        <v>2.0000000000000001E-4</v>
      </c>
      <c r="O128" s="78">
        <v>0</v>
      </c>
    </row>
    <row r="129" spans="2:15">
      <c r="B129" t="s">
        <v>1400</v>
      </c>
      <c r="C129" t="s">
        <v>1401</v>
      </c>
      <c r="D129" t="s">
        <v>100</v>
      </c>
      <c r="E129" t="s">
        <v>123</v>
      </c>
      <c r="F129" t="s">
        <v>1402</v>
      </c>
      <c r="G129" t="s">
        <v>550</v>
      </c>
      <c r="H129" t="s">
        <v>102</v>
      </c>
      <c r="I129" s="77">
        <v>181.51</v>
      </c>
      <c r="J129" s="77">
        <v>3146</v>
      </c>
      <c r="K129" s="77">
        <v>0</v>
      </c>
      <c r="L129" s="77">
        <v>5.7103045999999997</v>
      </c>
      <c r="M129" s="78">
        <v>0</v>
      </c>
      <c r="N129" s="78">
        <v>1.6000000000000001E-3</v>
      </c>
      <c r="O129" s="78">
        <v>0</v>
      </c>
    </row>
    <row r="130" spans="2:15">
      <c r="B130" t="s">
        <v>1403</v>
      </c>
      <c r="C130" t="s">
        <v>1404</v>
      </c>
      <c r="D130" t="s">
        <v>100</v>
      </c>
      <c r="E130" t="s">
        <v>123</v>
      </c>
      <c r="F130" t="s">
        <v>1405</v>
      </c>
      <c r="G130" t="s">
        <v>1406</v>
      </c>
      <c r="H130" t="s">
        <v>102</v>
      </c>
      <c r="I130" s="77">
        <v>26.42</v>
      </c>
      <c r="J130" s="77">
        <v>1868</v>
      </c>
      <c r="K130" s="77">
        <v>0</v>
      </c>
      <c r="L130" s="77">
        <v>0.49352560000000001</v>
      </c>
      <c r="M130" s="78">
        <v>0</v>
      </c>
      <c r="N130" s="78">
        <v>1E-4</v>
      </c>
      <c r="O130" s="78">
        <v>0</v>
      </c>
    </row>
    <row r="131" spans="2:15">
      <c r="B131" t="s">
        <v>1407</v>
      </c>
      <c r="C131" t="s">
        <v>1408</v>
      </c>
      <c r="D131" t="s">
        <v>100</v>
      </c>
      <c r="E131" t="s">
        <v>123</v>
      </c>
      <c r="F131" t="s">
        <v>1409</v>
      </c>
      <c r="G131" t="s">
        <v>1410</v>
      </c>
      <c r="H131" t="s">
        <v>102</v>
      </c>
      <c r="I131" s="77">
        <v>103.86</v>
      </c>
      <c r="J131" s="77">
        <v>472.1</v>
      </c>
      <c r="K131" s="77">
        <v>0</v>
      </c>
      <c r="L131" s="77">
        <v>0.49032305999999998</v>
      </c>
      <c r="M131" s="78">
        <v>0</v>
      </c>
      <c r="N131" s="78">
        <v>1E-4</v>
      </c>
      <c r="O131" s="78">
        <v>0</v>
      </c>
    </row>
    <row r="132" spans="2:15">
      <c r="B132" t="s">
        <v>1411</v>
      </c>
      <c r="C132" t="s">
        <v>1412</v>
      </c>
      <c r="D132" t="s">
        <v>100</v>
      </c>
      <c r="E132" t="s">
        <v>123</v>
      </c>
      <c r="F132" t="s">
        <v>1413</v>
      </c>
      <c r="G132" t="s">
        <v>112</v>
      </c>
      <c r="H132" t="s">
        <v>102</v>
      </c>
      <c r="I132" s="77">
        <v>108.87</v>
      </c>
      <c r="J132" s="77">
        <v>2414</v>
      </c>
      <c r="K132" s="77">
        <v>0</v>
      </c>
      <c r="L132" s="77">
        <v>2.6281218000000002</v>
      </c>
      <c r="M132" s="78">
        <v>0</v>
      </c>
      <c r="N132" s="78">
        <v>6.9999999999999999E-4</v>
      </c>
      <c r="O132" s="78">
        <v>0</v>
      </c>
    </row>
    <row r="133" spans="2:15">
      <c r="B133" t="s">
        <v>1414</v>
      </c>
      <c r="C133" t="s">
        <v>1415</v>
      </c>
      <c r="D133" t="s">
        <v>100</v>
      </c>
      <c r="E133" t="s">
        <v>123</v>
      </c>
      <c r="F133" t="s">
        <v>1416</v>
      </c>
      <c r="G133" t="s">
        <v>112</v>
      </c>
      <c r="H133" t="s">
        <v>102</v>
      </c>
      <c r="I133" s="77">
        <v>25.34</v>
      </c>
      <c r="J133" s="77">
        <v>11370</v>
      </c>
      <c r="K133" s="77">
        <v>0</v>
      </c>
      <c r="L133" s="77">
        <v>2.8811580000000001</v>
      </c>
      <c r="M133" s="78">
        <v>0</v>
      </c>
      <c r="N133" s="78">
        <v>8.0000000000000004E-4</v>
      </c>
      <c r="O133" s="78">
        <v>0</v>
      </c>
    </row>
    <row r="134" spans="2:15">
      <c r="B134" t="s">
        <v>1417</v>
      </c>
      <c r="C134" t="s">
        <v>1418</v>
      </c>
      <c r="D134" t="s">
        <v>100</v>
      </c>
      <c r="E134" t="s">
        <v>123</v>
      </c>
      <c r="F134" t="s">
        <v>1419</v>
      </c>
      <c r="G134" t="s">
        <v>112</v>
      </c>
      <c r="H134" t="s">
        <v>102</v>
      </c>
      <c r="I134" s="77">
        <v>598.29</v>
      </c>
      <c r="J134" s="77">
        <v>570</v>
      </c>
      <c r="K134" s="77">
        <v>5.885E-2</v>
      </c>
      <c r="L134" s="77">
        <v>3.469103</v>
      </c>
      <c r="M134" s="78">
        <v>0</v>
      </c>
      <c r="N134" s="78">
        <v>1E-3</v>
      </c>
      <c r="O134" s="78">
        <v>0</v>
      </c>
    </row>
    <row r="135" spans="2:15">
      <c r="B135" t="s">
        <v>1420</v>
      </c>
      <c r="C135" t="s">
        <v>1421</v>
      </c>
      <c r="D135" t="s">
        <v>100</v>
      </c>
      <c r="E135" t="s">
        <v>123</v>
      </c>
      <c r="F135" t="s">
        <v>671</v>
      </c>
      <c r="G135" t="s">
        <v>112</v>
      </c>
      <c r="H135" t="s">
        <v>102</v>
      </c>
      <c r="I135" s="77">
        <v>84.81</v>
      </c>
      <c r="J135" s="77">
        <v>7</v>
      </c>
      <c r="K135" s="77">
        <v>0</v>
      </c>
      <c r="L135" s="77">
        <v>5.9366999999999996E-3</v>
      </c>
      <c r="M135" s="78">
        <v>0</v>
      </c>
      <c r="N135" s="78">
        <v>0</v>
      </c>
      <c r="O135" s="78">
        <v>0</v>
      </c>
    </row>
    <row r="136" spans="2:15">
      <c r="B136" t="s">
        <v>1422</v>
      </c>
      <c r="C136" t="s">
        <v>1423</v>
      </c>
      <c r="D136" t="s">
        <v>100</v>
      </c>
      <c r="E136" t="s">
        <v>123</v>
      </c>
      <c r="F136" t="s">
        <v>1424</v>
      </c>
      <c r="G136" t="s">
        <v>112</v>
      </c>
      <c r="H136" t="s">
        <v>102</v>
      </c>
      <c r="I136" s="77">
        <v>125.06</v>
      </c>
      <c r="J136" s="77">
        <v>9315</v>
      </c>
      <c r="K136" s="77">
        <v>0</v>
      </c>
      <c r="L136" s="77">
        <v>11.649338999999999</v>
      </c>
      <c r="M136" s="78">
        <v>0</v>
      </c>
      <c r="N136" s="78">
        <v>3.2000000000000002E-3</v>
      </c>
      <c r="O136" s="78">
        <v>1E-4</v>
      </c>
    </row>
    <row r="137" spans="2:15">
      <c r="B137" t="s">
        <v>1425</v>
      </c>
      <c r="C137" t="s">
        <v>1426</v>
      </c>
      <c r="D137" t="s">
        <v>100</v>
      </c>
      <c r="E137" t="s">
        <v>123</v>
      </c>
      <c r="F137" t="s">
        <v>1427</v>
      </c>
      <c r="G137" t="s">
        <v>693</v>
      </c>
      <c r="H137" t="s">
        <v>102</v>
      </c>
      <c r="I137" s="77">
        <v>125.84</v>
      </c>
      <c r="J137" s="77">
        <v>1233</v>
      </c>
      <c r="K137" s="77">
        <v>0</v>
      </c>
      <c r="L137" s="77">
        <v>1.5516072000000001</v>
      </c>
      <c r="M137" s="78">
        <v>0</v>
      </c>
      <c r="N137" s="78">
        <v>4.0000000000000002E-4</v>
      </c>
      <c r="O137" s="78">
        <v>0</v>
      </c>
    </row>
    <row r="138" spans="2:15">
      <c r="B138" t="s">
        <v>1428</v>
      </c>
      <c r="C138" t="s">
        <v>1429</v>
      </c>
      <c r="D138" t="s">
        <v>100</v>
      </c>
      <c r="E138" t="s">
        <v>123</v>
      </c>
      <c r="F138" t="s">
        <v>1430</v>
      </c>
      <c r="G138" t="s">
        <v>1431</v>
      </c>
      <c r="H138" t="s">
        <v>102</v>
      </c>
      <c r="I138" s="77">
        <v>173.03</v>
      </c>
      <c r="J138" s="77">
        <v>514.70000000000005</v>
      </c>
      <c r="K138" s="77">
        <v>0</v>
      </c>
      <c r="L138" s="77">
        <v>0.89058541000000002</v>
      </c>
      <c r="M138" s="78">
        <v>0</v>
      </c>
      <c r="N138" s="78">
        <v>2.0000000000000001E-4</v>
      </c>
      <c r="O138" s="78">
        <v>0</v>
      </c>
    </row>
    <row r="139" spans="2:15">
      <c r="B139" t="s">
        <v>1432</v>
      </c>
      <c r="C139" t="s">
        <v>1433</v>
      </c>
      <c r="D139" t="s">
        <v>100</v>
      </c>
      <c r="E139" t="s">
        <v>123</v>
      </c>
      <c r="F139" t="s">
        <v>1434</v>
      </c>
      <c r="G139" t="s">
        <v>476</v>
      </c>
      <c r="H139" t="s">
        <v>102</v>
      </c>
      <c r="I139" s="77">
        <v>214.15</v>
      </c>
      <c r="J139" s="77">
        <v>1146</v>
      </c>
      <c r="K139" s="77">
        <v>0</v>
      </c>
      <c r="L139" s="77">
        <v>2.4541590000000002</v>
      </c>
      <c r="M139" s="78">
        <v>0</v>
      </c>
      <c r="N139" s="78">
        <v>6.9999999999999999E-4</v>
      </c>
      <c r="O139" s="78">
        <v>0</v>
      </c>
    </row>
    <row r="140" spans="2:15">
      <c r="B140" t="s">
        <v>1435</v>
      </c>
      <c r="C140" t="s">
        <v>1436</v>
      </c>
      <c r="D140" t="s">
        <v>100</v>
      </c>
      <c r="E140" t="s">
        <v>123</v>
      </c>
      <c r="F140" t="s">
        <v>1437</v>
      </c>
      <c r="G140" t="s">
        <v>476</v>
      </c>
      <c r="H140" t="s">
        <v>102</v>
      </c>
      <c r="I140" s="77">
        <v>133.69999999999999</v>
      </c>
      <c r="J140" s="77">
        <v>702.3</v>
      </c>
      <c r="K140" s="77">
        <v>0</v>
      </c>
      <c r="L140" s="77">
        <v>0.93897509999999995</v>
      </c>
      <c r="M140" s="78">
        <v>0</v>
      </c>
      <c r="N140" s="78">
        <v>2.9999999999999997E-4</v>
      </c>
      <c r="O140" s="78">
        <v>0</v>
      </c>
    </row>
    <row r="141" spans="2:15">
      <c r="B141" t="s">
        <v>1438</v>
      </c>
      <c r="C141" t="s">
        <v>1439</v>
      </c>
      <c r="D141" t="s">
        <v>100</v>
      </c>
      <c r="E141" t="s">
        <v>123</v>
      </c>
      <c r="F141" t="s">
        <v>1440</v>
      </c>
      <c r="G141" t="s">
        <v>476</v>
      </c>
      <c r="H141" t="s">
        <v>102</v>
      </c>
      <c r="I141" s="77">
        <v>58.41</v>
      </c>
      <c r="J141" s="77">
        <v>535.29999999999995</v>
      </c>
      <c r="K141" s="77">
        <v>0</v>
      </c>
      <c r="L141" s="77">
        <v>0.31266873000000001</v>
      </c>
      <c r="M141" s="78">
        <v>0</v>
      </c>
      <c r="N141" s="78">
        <v>1E-4</v>
      </c>
      <c r="O141" s="78">
        <v>0</v>
      </c>
    </row>
    <row r="142" spans="2:15">
      <c r="B142" t="s">
        <v>1441</v>
      </c>
      <c r="C142" t="s">
        <v>1442</v>
      </c>
      <c r="D142" t="s">
        <v>100</v>
      </c>
      <c r="E142" t="s">
        <v>123</v>
      </c>
      <c r="F142" t="s">
        <v>1443</v>
      </c>
      <c r="G142" t="s">
        <v>476</v>
      </c>
      <c r="H142" t="s">
        <v>102</v>
      </c>
      <c r="I142" s="77">
        <v>1019.86</v>
      </c>
      <c r="J142" s="77">
        <v>1040</v>
      </c>
      <c r="K142" s="77">
        <v>0</v>
      </c>
      <c r="L142" s="77">
        <v>10.606544</v>
      </c>
      <c r="M142" s="78">
        <v>0</v>
      </c>
      <c r="N142" s="78">
        <v>3.0000000000000001E-3</v>
      </c>
      <c r="O142" s="78">
        <v>1E-4</v>
      </c>
    </row>
    <row r="143" spans="2:15">
      <c r="B143" t="s">
        <v>1444</v>
      </c>
      <c r="C143" t="s">
        <v>1445</v>
      </c>
      <c r="D143" t="s">
        <v>100</v>
      </c>
      <c r="E143" t="s">
        <v>123</v>
      </c>
      <c r="F143" t="s">
        <v>1446</v>
      </c>
      <c r="G143" t="s">
        <v>476</v>
      </c>
      <c r="H143" t="s">
        <v>102</v>
      </c>
      <c r="I143" s="77">
        <v>128.16</v>
      </c>
      <c r="J143" s="77">
        <v>3273</v>
      </c>
      <c r="K143" s="77">
        <v>0</v>
      </c>
      <c r="L143" s="77">
        <v>4.1946767999999999</v>
      </c>
      <c r="M143" s="78">
        <v>0</v>
      </c>
      <c r="N143" s="78">
        <v>1.1999999999999999E-3</v>
      </c>
      <c r="O143" s="78">
        <v>0</v>
      </c>
    </row>
    <row r="144" spans="2:15">
      <c r="B144" t="s">
        <v>1447</v>
      </c>
      <c r="C144" t="s">
        <v>1448</v>
      </c>
      <c r="D144" t="s">
        <v>100</v>
      </c>
      <c r="E144" t="s">
        <v>123</v>
      </c>
      <c r="F144" t="s">
        <v>1449</v>
      </c>
      <c r="G144" t="s">
        <v>476</v>
      </c>
      <c r="H144" t="s">
        <v>102</v>
      </c>
      <c r="I144" s="77">
        <v>655.08000000000004</v>
      </c>
      <c r="J144" s="77">
        <v>279.10000000000002</v>
      </c>
      <c r="K144" s="77">
        <v>0</v>
      </c>
      <c r="L144" s="77">
        <v>1.82832828</v>
      </c>
      <c r="M144" s="78">
        <v>0</v>
      </c>
      <c r="N144" s="78">
        <v>5.0000000000000001E-4</v>
      </c>
      <c r="O144" s="78">
        <v>0</v>
      </c>
    </row>
    <row r="145" spans="2:15">
      <c r="B145" t="s">
        <v>1450</v>
      </c>
      <c r="C145" t="s">
        <v>1451</v>
      </c>
      <c r="D145" t="s">
        <v>100</v>
      </c>
      <c r="E145" t="s">
        <v>123</v>
      </c>
      <c r="F145" t="s">
        <v>1452</v>
      </c>
      <c r="G145" t="s">
        <v>476</v>
      </c>
      <c r="H145" t="s">
        <v>102</v>
      </c>
      <c r="I145" s="77">
        <v>39.56</v>
      </c>
      <c r="J145" s="77">
        <v>5515</v>
      </c>
      <c r="K145" s="77">
        <v>2.3740000000000001E-2</v>
      </c>
      <c r="L145" s="77">
        <v>2.2054740000000002</v>
      </c>
      <c r="M145" s="78">
        <v>0</v>
      </c>
      <c r="N145" s="78">
        <v>5.9999999999999995E-4</v>
      </c>
      <c r="O145" s="78">
        <v>0</v>
      </c>
    </row>
    <row r="146" spans="2:15">
      <c r="B146" t="s">
        <v>1453</v>
      </c>
      <c r="C146" t="s">
        <v>1454</v>
      </c>
      <c r="D146" t="s">
        <v>100</v>
      </c>
      <c r="E146" t="s">
        <v>123</v>
      </c>
      <c r="F146" t="s">
        <v>1455</v>
      </c>
      <c r="G146" t="s">
        <v>476</v>
      </c>
      <c r="H146" t="s">
        <v>102</v>
      </c>
      <c r="I146" s="77">
        <v>155.12</v>
      </c>
      <c r="J146" s="77">
        <v>1053</v>
      </c>
      <c r="K146" s="77">
        <v>0</v>
      </c>
      <c r="L146" s="77">
        <v>1.6334135999999999</v>
      </c>
      <c r="M146" s="78">
        <v>0</v>
      </c>
      <c r="N146" s="78">
        <v>5.0000000000000001E-4</v>
      </c>
      <c r="O146" s="78">
        <v>0</v>
      </c>
    </row>
    <row r="147" spans="2:15">
      <c r="B147" t="s">
        <v>1456</v>
      </c>
      <c r="C147" t="s">
        <v>1457</v>
      </c>
      <c r="D147" t="s">
        <v>100</v>
      </c>
      <c r="E147" t="s">
        <v>123</v>
      </c>
      <c r="F147" t="s">
        <v>1458</v>
      </c>
      <c r="G147" t="s">
        <v>1159</v>
      </c>
      <c r="H147" t="s">
        <v>102</v>
      </c>
      <c r="I147" s="77">
        <v>92.75</v>
      </c>
      <c r="J147" s="77">
        <v>1966</v>
      </c>
      <c r="K147" s="77">
        <v>0.10425</v>
      </c>
      <c r="L147" s="77">
        <v>1.9277150000000001</v>
      </c>
      <c r="M147" s="78">
        <v>0</v>
      </c>
      <c r="N147" s="78">
        <v>5.0000000000000001E-4</v>
      </c>
      <c r="O147" s="78">
        <v>0</v>
      </c>
    </row>
    <row r="148" spans="2:15">
      <c r="B148" t="s">
        <v>1459</v>
      </c>
      <c r="C148" t="s">
        <v>1460</v>
      </c>
      <c r="D148" t="s">
        <v>100</v>
      </c>
      <c r="E148" t="s">
        <v>123</v>
      </c>
      <c r="F148" t="s">
        <v>1461</v>
      </c>
      <c r="G148" t="s">
        <v>1159</v>
      </c>
      <c r="H148" t="s">
        <v>102</v>
      </c>
      <c r="I148" s="77">
        <v>3.91</v>
      </c>
      <c r="J148" s="77">
        <v>14700</v>
      </c>
      <c r="K148" s="77">
        <v>0</v>
      </c>
      <c r="L148" s="77">
        <v>0.57477</v>
      </c>
      <c r="M148" s="78">
        <v>0</v>
      </c>
      <c r="N148" s="78">
        <v>2.0000000000000001E-4</v>
      </c>
      <c r="O148" s="78">
        <v>0</v>
      </c>
    </row>
    <row r="149" spans="2:15">
      <c r="B149" t="s">
        <v>1462</v>
      </c>
      <c r="C149" t="s">
        <v>1463</v>
      </c>
      <c r="D149" t="s">
        <v>100</v>
      </c>
      <c r="E149" t="s">
        <v>123</v>
      </c>
      <c r="F149" t="s">
        <v>1464</v>
      </c>
      <c r="G149" t="s">
        <v>1159</v>
      </c>
      <c r="H149" t="s">
        <v>102</v>
      </c>
      <c r="I149" s="77">
        <v>67.52</v>
      </c>
      <c r="J149" s="77">
        <v>8299</v>
      </c>
      <c r="K149" s="77">
        <v>0</v>
      </c>
      <c r="L149" s="77">
        <v>5.6034848000000004</v>
      </c>
      <c r="M149" s="78">
        <v>0</v>
      </c>
      <c r="N149" s="78">
        <v>1.6000000000000001E-3</v>
      </c>
      <c r="O149" s="78">
        <v>0</v>
      </c>
    </row>
    <row r="150" spans="2:15">
      <c r="B150" t="s">
        <v>1465</v>
      </c>
      <c r="C150" t="s">
        <v>1466</v>
      </c>
      <c r="D150" t="s">
        <v>100</v>
      </c>
      <c r="E150" t="s">
        <v>123</v>
      </c>
      <c r="F150" t="s">
        <v>1467</v>
      </c>
      <c r="G150" t="s">
        <v>1468</v>
      </c>
      <c r="H150" t="s">
        <v>102</v>
      </c>
      <c r="I150" s="77">
        <v>128.57</v>
      </c>
      <c r="J150" s="77">
        <v>738.2</v>
      </c>
      <c r="K150" s="77">
        <v>0</v>
      </c>
      <c r="L150" s="77">
        <v>0.94910373999999997</v>
      </c>
      <c r="M150" s="78">
        <v>0</v>
      </c>
      <c r="N150" s="78">
        <v>2.9999999999999997E-4</v>
      </c>
      <c r="O150" s="78">
        <v>0</v>
      </c>
    </row>
    <row r="151" spans="2:15">
      <c r="B151" t="s">
        <v>1469</v>
      </c>
      <c r="C151" t="s">
        <v>1470</v>
      </c>
      <c r="D151" t="s">
        <v>100</v>
      </c>
      <c r="E151" t="s">
        <v>123</v>
      </c>
      <c r="F151" t="s">
        <v>1471</v>
      </c>
      <c r="G151" t="s">
        <v>644</v>
      </c>
      <c r="H151" t="s">
        <v>102</v>
      </c>
      <c r="I151" s="77">
        <v>63.8</v>
      </c>
      <c r="J151" s="77">
        <v>6895</v>
      </c>
      <c r="K151" s="77">
        <v>0</v>
      </c>
      <c r="L151" s="77">
        <v>4.3990099999999996</v>
      </c>
      <c r="M151" s="78">
        <v>0</v>
      </c>
      <c r="N151" s="78">
        <v>1.1999999999999999E-3</v>
      </c>
      <c r="O151" s="78">
        <v>0</v>
      </c>
    </row>
    <row r="152" spans="2:15">
      <c r="B152" t="s">
        <v>1472</v>
      </c>
      <c r="C152" t="s">
        <v>1473</v>
      </c>
      <c r="D152" t="s">
        <v>100</v>
      </c>
      <c r="E152" t="s">
        <v>123</v>
      </c>
      <c r="F152" t="s">
        <v>1474</v>
      </c>
      <c r="G152" t="s">
        <v>748</v>
      </c>
      <c r="H152" t="s">
        <v>102</v>
      </c>
      <c r="I152" s="77">
        <v>189.88</v>
      </c>
      <c r="J152" s="77">
        <v>542.5</v>
      </c>
      <c r="K152" s="77">
        <v>0</v>
      </c>
      <c r="L152" s="77">
        <v>1.0300990000000001</v>
      </c>
      <c r="M152" s="78">
        <v>0</v>
      </c>
      <c r="N152" s="78">
        <v>2.9999999999999997E-4</v>
      </c>
      <c r="O152" s="78">
        <v>0</v>
      </c>
    </row>
    <row r="153" spans="2:15">
      <c r="B153" t="s">
        <v>1475</v>
      </c>
      <c r="C153" t="s">
        <v>1476</v>
      </c>
      <c r="D153" t="s">
        <v>100</v>
      </c>
      <c r="E153" t="s">
        <v>123</v>
      </c>
      <c r="F153" t="s">
        <v>1477</v>
      </c>
      <c r="G153" t="s">
        <v>748</v>
      </c>
      <c r="H153" t="s">
        <v>102</v>
      </c>
      <c r="I153" s="77">
        <v>655.1</v>
      </c>
      <c r="J153" s="77">
        <v>192.8</v>
      </c>
      <c r="K153" s="77">
        <v>0</v>
      </c>
      <c r="L153" s="77">
        <v>1.2630328</v>
      </c>
      <c r="M153" s="78">
        <v>0</v>
      </c>
      <c r="N153" s="78">
        <v>4.0000000000000002E-4</v>
      </c>
      <c r="O153" s="78">
        <v>0</v>
      </c>
    </row>
    <row r="154" spans="2:15">
      <c r="B154" t="s">
        <v>1478</v>
      </c>
      <c r="C154" t="s">
        <v>1479</v>
      </c>
      <c r="D154" t="s">
        <v>100</v>
      </c>
      <c r="E154" t="s">
        <v>123</v>
      </c>
      <c r="F154" t="s">
        <v>1480</v>
      </c>
      <c r="G154" t="s">
        <v>748</v>
      </c>
      <c r="H154" t="s">
        <v>102</v>
      </c>
      <c r="I154" s="77">
        <v>251.54</v>
      </c>
      <c r="J154" s="77">
        <v>759.4</v>
      </c>
      <c r="K154" s="77">
        <v>0</v>
      </c>
      <c r="L154" s="77">
        <v>1.91019476</v>
      </c>
      <c r="M154" s="78">
        <v>0</v>
      </c>
      <c r="N154" s="78">
        <v>5.0000000000000001E-4</v>
      </c>
      <c r="O154" s="78">
        <v>0</v>
      </c>
    </row>
    <row r="155" spans="2:15">
      <c r="B155" t="s">
        <v>1481</v>
      </c>
      <c r="C155" t="s">
        <v>1482</v>
      </c>
      <c r="D155" t="s">
        <v>100</v>
      </c>
      <c r="E155" t="s">
        <v>123</v>
      </c>
      <c r="F155" t="s">
        <v>1483</v>
      </c>
      <c r="G155" t="s">
        <v>792</v>
      </c>
      <c r="H155" t="s">
        <v>102</v>
      </c>
      <c r="I155" s="77">
        <v>52.78</v>
      </c>
      <c r="J155" s="77">
        <v>9300</v>
      </c>
      <c r="K155" s="77">
        <v>0</v>
      </c>
      <c r="L155" s="77">
        <v>4.9085400000000003</v>
      </c>
      <c r="M155" s="78">
        <v>0</v>
      </c>
      <c r="N155" s="78">
        <v>1.4E-3</v>
      </c>
      <c r="O155" s="78">
        <v>0</v>
      </c>
    </row>
    <row r="156" spans="2:15">
      <c r="B156" t="s">
        <v>1484</v>
      </c>
      <c r="C156" t="s">
        <v>1485</v>
      </c>
      <c r="D156" t="s">
        <v>100</v>
      </c>
      <c r="E156" t="s">
        <v>123</v>
      </c>
      <c r="F156" t="s">
        <v>1486</v>
      </c>
      <c r="G156" t="s">
        <v>792</v>
      </c>
      <c r="H156" t="s">
        <v>102</v>
      </c>
      <c r="I156" s="77">
        <v>712.06</v>
      </c>
      <c r="J156" s="77">
        <v>424.7</v>
      </c>
      <c r="K156" s="77">
        <v>0</v>
      </c>
      <c r="L156" s="77">
        <v>3.02411882</v>
      </c>
      <c r="M156" s="78">
        <v>0</v>
      </c>
      <c r="N156" s="78">
        <v>8.0000000000000004E-4</v>
      </c>
      <c r="O156" s="78">
        <v>0</v>
      </c>
    </row>
    <row r="157" spans="2:15">
      <c r="B157" t="s">
        <v>1487</v>
      </c>
      <c r="C157" t="s">
        <v>1488</v>
      </c>
      <c r="D157" t="s">
        <v>100</v>
      </c>
      <c r="E157" t="s">
        <v>123</v>
      </c>
      <c r="F157" t="s">
        <v>1489</v>
      </c>
      <c r="G157" t="s">
        <v>792</v>
      </c>
      <c r="H157" t="s">
        <v>102</v>
      </c>
      <c r="I157" s="77">
        <v>11.11</v>
      </c>
      <c r="J157" s="77">
        <v>18850</v>
      </c>
      <c r="K157" s="77">
        <v>0</v>
      </c>
      <c r="L157" s="77">
        <v>2.0942349999999998</v>
      </c>
      <c r="M157" s="78">
        <v>0</v>
      </c>
      <c r="N157" s="78">
        <v>5.9999999999999995E-4</v>
      </c>
      <c r="O157" s="78">
        <v>0</v>
      </c>
    </row>
    <row r="158" spans="2:15">
      <c r="B158" t="s">
        <v>1490</v>
      </c>
      <c r="C158" t="s">
        <v>1491</v>
      </c>
      <c r="D158" t="s">
        <v>100</v>
      </c>
      <c r="E158" t="s">
        <v>123</v>
      </c>
      <c r="F158" t="s">
        <v>1492</v>
      </c>
      <c r="G158" t="s">
        <v>792</v>
      </c>
      <c r="H158" t="s">
        <v>102</v>
      </c>
      <c r="I158" s="77">
        <v>80.17</v>
      </c>
      <c r="J158" s="77">
        <v>226</v>
      </c>
      <c r="K158" s="77">
        <v>0</v>
      </c>
      <c r="L158" s="77">
        <v>0.18118419999999999</v>
      </c>
      <c r="M158" s="78">
        <v>0</v>
      </c>
      <c r="N158" s="78">
        <v>1E-4</v>
      </c>
      <c r="O158" s="78">
        <v>0</v>
      </c>
    </row>
    <row r="159" spans="2:15">
      <c r="B159" t="s">
        <v>1493</v>
      </c>
      <c r="C159" t="s">
        <v>1494</v>
      </c>
      <c r="D159" t="s">
        <v>100</v>
      </c>
      <c r="E159" t="s">
        <v>123</v>
      </c>
      <c r="F159" t="s">
        <v>1495</v>
      </c>
      <c r="G159" t="s">
        <v>612</v>
      </c>
      <c r="H159" t="s">
        <v>102</v>
      </c>
      <c r="I159" s="77">
        <v>775.28</v>
      </c>
      <c r="J159" s="77">
        <v>435.2</v>
      </c>
      <c r="K159" s="77">
        <v>0</v>
      </c>
      <c r="L159" s="77">
        <v>3.3740185600000001</v>
      </c>
      <c r="M159" s="78">
        <v>0</v>
      </c>
      <c r="N159" s="78">
        <v>8.9999999999999998E-4</v>
      </c>
      <c r="O159" s="78">
        <v>0</v>
      </c>
    </row>
    <row r="160" spans="2:15">
      <c r="B160" t="s">
        <v>1496</v>
      </c>
      <c r="C160" t="s">
        <v>1497</v>
      </c>
      <c r="D160" t="s">
        <v>100</v>
      </c>
      <c r="E160" t="s">
        <v>123</v>
      </c>
      <c r="F160" t="s">
        <v>850</v>
      </c>
      <c r="G160" t="s">
        <v>348</v>
      </c>
      <c r="H160" t="s">
        <v>102</v>
      </c>
      <c r="I160" s="77">
        <v>878.21</v>
      </c>
      <c r="J160" s="77">
        <v>470.9</v>
      </c>
      <c r="K160" s="77">
        <v>0</v>
      </c>
      <c r="L160" s="77">
        <v>4.1354908899999998</v>
      </c>
      <c r="M160" s="78">
        <v>0</v>
      </c>
      <c r="N160" s="78">
        <v>1.1999999999999999E-3</v>
      </c>
      <c r="O160" s="78">
        <v>0</v>
      </c>
    </row>
    <row r="161" spans="2:15">
      <c r="B161" t="s">
        <v>1498</v>
      </c>
      <c r="C161" t="s">
        <v>1499</v>
      </c>
      <c r="D161" t="s">
        <v>100</v>
      </c>
      <c r="E161" t="s">
        <v>123</v>
      </c>
      <c r="F161" t="s">
        <v>1500</v>
      </c>
      <c r="G161" t="s">
        <v>1501</v>
      </c>
      <c r="H161" t="s">
        <v>102</v>
      </c>
      <c r="I161" s="77">
        <v>1913.8</v>
      </c>
      <c r="J161" s="77">
        <v>165.9</v>
      </c>
      <c r="K161" s="77">
        <v>0</v>
      </c>
      <c r="L161" s="77">
        <v>3.1749942</v>
      </c>
      <c r="M161" s="78">
        <v>0</v>
      </c>
      <c r="N161" s="78">
        <v>8.9999999999999998E-4</v>
      </c>
      <c r="O161" s="78">
        <v>0</v>
      </c>
    </row>
    <row r="162" spans="2:15">
      <c r="B162" t="s">
        <v>1502</v>
      </c>
      <c r="C162" t="s">
        <v>1503</v>
      </c>
      <c r="D162" t="s">
        <v>100</v>
      </c>
      <c r="E162" t="s">
        <v>123</v>
      </c>
      <c r="F162" t="s">
        <v>1504</v>
      </c>
      <c r="G162" t="s">
        <v>1505</v>
      </c>
      <c r="H162" t="s">
        <v>102</v>
      </c>
      <c r="I162" s="77">
        <v>568.09</v>
      </c>
      <c r="J162" s="77">
        <v>669.3</v>
      </c>
      <c r="K162" s="77">
        <v>0</v>
      </c>
      <c r="L162" s="77">
        <v>3.8022263700000001</v>
      </c>
      <c r="M162" s="78">
        <v>0</v>
      </c>
      <c r="N162" s="78">
        <v>1.1000000000000001E-3</v>
      </c>
      <c r="O162" s="78">
        <v>0</v>
      </c>
    </row>
    <row r="163" spans="2:15">
      <c r="B163" t="s">
        <v>1506</v>
      </c>
      <c r="C163" t="s">
        <v>1507</v>
      </c>
      <c r="D163" t="s">
        <v>100</v>
      </c>
      <c r="E163" t="s">
        <v>123</v>
      </c>
      <c r="F163" t="s">
        <v>1508</v>
      </c>
      <c r="G163" t="s">
        <v>125</v>
      </c>
      <c r="H163" t="s">
        <v>102</v>
      </c>
      <c r="I163" s="77">
        <v>3.7</v>
      </c>
      <c r="J163" s="77">
        <v>7518</v>
      </c>
      <c r="K163" s="77">
        <v>0</v>
      </c>
      <c r="L163" s="77">
        <v>0.27816600000000002</v>
      </c>
      <c r="M163" s="78">
        <v>0</v>
      </c>
      <c r="N163" s="78">
        <v>1E-4</v>
      </c>
      <c r="O163" s="78">
        <v>0</v>
      </c>
    </row>
    <row r="164" spans="2:15">
      <c r="B164" t="s">
        <v>1509</v>
      </c>
      <c r="C164" t="s">
        <v>1510</v>
      </c>
      <c r="D164" t="s">
        <v>100</v>
      </c>
      <c r="E164" t="s">
        <v>123</v>
      </c>
      <c r="F164" t="s">
        <v>1511</v>
      </c>
      <c r="G164" t="s">
        <v>125</v>
      </c>
      <c r="H164" t="s">
        <v>102</v>
      </c>
      <c r="I164" s="77">
        <v>638.53</v>
      </c>
      <c r="J164" s="77">
        <v>129.69999999999999</v>
      </c>
      <c r="K164" s="77">
        <v>0</v>
      </c>
      <c r="L164" s="77">
        <v>0.82817341</v>
      </c>
      <c r="M164" s="78">
        <v>0</v>
      </c>
      <c r="N164" s="78">
        <v>2.0000000000000001E-4</v>
      </c>
      <c r="O164" s="78">
        <v>0</v>
      </c>
    </row>
    <row r="165" spans="2:15">
      <c r="B165" t="s">
        <v>1512</v>
      </c>
      <c r="C165" t="s">
        <v>1513</v>
      </c>
      <c r="D165" t="s">
        <v>100</v>
      </c>
      <c r="E165" t="s">
        <v>123</v>
      </c>
      <c r="F165" t="s">
        <v>1514</v>
      </c>
      <c r="G165" t="s">
        <v>125</v>
      </c>
      <c r="H165" t="s">
        <v>102</v>
      </c>
      <c r="I165" s="77">
        <v>160.82</v>
      </c>
      <c r="J165" s="77">
        <v>372.1</v>
      </c>
      <c r="K165" s="77">
        <v>0</v>
      </c>
      <c r="L165" s="77">
        <v>0.59841122000000002</v>
      </c>
      <c r="M165" s="78">
        <v>0</v>
      </c>
      <c r="N165" s="78">
        <v>2.0000000000000001E-4</v>
      </c>
      <c r="O165" s="78">
        <v>0</v>
      </c>
    </row>
    <row r="166" spans="2:15">
      <c r="B166" t="s">
        <v>1515</v>
      </c>
      <c r="C166" t="s">
        <v>1516</v>
      </c>
      <c r="D166" t="s">
        <v>100</v>
      </c>
      <c r="E166" t="s">
        <v>123</v>
      </c>
      <c r="F166" t="s">
        <v>1517</v>
      </c>
      <c r="G166" t="s">
        <v>125</v>
      </c>
      <c r="H166" t="s">
        <v>102</v>
      </c>
      <c r="I166" s="77">
        <v>52.22</v>
      </c>
      <c r="J166" s="77">
        <v>540</v>
      </c>
      <c r="K166" s="77">
        <v>0</v>
      </c>
      <c r="L166" s="77">
        <v>0.28198800000000002</v>
      </c>
      <c r="M166" s="78">
        <v>0</v>
      </c>
      <c r="N166" s="78">
        <v>1E-4</v>
      </c>
      <c r="O166" s="78">
        <v>0</v>
      </c>
    </row>
    <row r="167" spans="2:15">
      <c r="B167" t="s">
        <v>1518</v>
      </c>
      <c r="C167" t="s">
        <v>1519</v>
      </c>
      <c r="D167" t="s">
        <v>100</v>
      </c>
      <c r="E167" t="s">
        <v>123</v>
      </c>
      <c r="F167" t="s">
        <v>1520</v>
      </c>
      <c r="G167" t="s">
        <v>125</v>
      </c>
      <c r="H167" t="s">
        <v>102</v>
      </c>
      <c r="I167" s="77">
        <v>425.66</v>
      </c>
      <c r="J167" s="77">
        <v>241</v>
      </c>
      <c r="K167" s="77">
        <v>0</v>
      </c>
      <c r="L167" s="77">
        <v>1.0258406</v>
      </c>
      <c r="M167" s="78">
        <v>0</v>
      </c>
      <c r="N167" s="78">
        <v>2.9999999999999997E-4</v>
      </c>
      <c r="O167" s="78">
        <v>0</v>
      </c>
    </row>
    <row r="168" spans="2:15">
      <c r="B168" t="s">
        <v>1521</v>
      </c>
      <c r="C168" t="s">
        <v>1522</v>
      </c>
      <c r="D168" t="s">
        <v>100</v>
      </c>
      <c r="E168" t="s">
        <v>123</v>
      </c>
      <c r="F168" t="s">
        <v>1523</v>
      </c>
      <c r="G168" t="s">
        <v>1313</v>
      </c>
      <c r="H168" t="s">
        <v>102</v>
      </c>
      <c r="I168" s="77">
        <v>160.33000000000001</v>
      </c>
      <c r="J168" s="77">
        <v>171.5</v>
      </c>
      <c r="K168" s="77">
        <v>0</v>
      </c>
      <c r="L168" s="77">
        <v>0.27496595000000001</v>
      </c>
      <c r="M168" s="78">
        <v>0</v>
      </c>
      <c r="N168" s="78">
        <v>1E-4</v>
      </c>
      <c r="O168" s="78">
        <v>0</v>
      </c>
    </row>
    <row r="169" spans="2:15">
      <c r="B169" t="s">
        <v>1524</v>
      </c>
      <c r="C169" t="s">
        <v>1525</v>
      </c>
      <c r="D169" t="s">
        <v>100</v>
      </c>
      <c r="E169" t="s">
        <v>123</v>
      </c>
      <c r="F169" t="s">
        <v>1526</v>
      </c>
      <c r="G169" t="s">
        <v>1313</v>
      </c>
      <c r="H169" t="s">
        <v>102</v>
      </c>
      <c r="I169" s="77">
        <v>665.72</v>
      </c>
      <c r="J169" s="77">
        <v>17.600000000000001</v>
      </c>
      <c r="K169" s="77">
        <v>0</v>
      </c>
      <c r="L169" s="77">
        <v>0.11716672</v>
      </c>
      <c r="M169" s="78">
        <v>0</v>
      </c>
      <c r="N169" s="78">
        <v>0</v>
      </c>
      <c r="O169" s="78">
        <v>0</v>
      </c>
    </row>
    <row r="170" spans="2:15">
      <c r="B170" t="s">
        <v>1527</v>
      </c>
      <c r="C170" t="s">
        <v>1528</v>
      </c>
      <c r="D170" t="s">
        <v>100</v>
      </c>
      <c r="E170" t="s">
        <v>123</v>
      </c>
      <c r="F170" t="s">
        <v>1529</v>
      </c>
      <c r="G170" t="s">
        <v>1313</v>
      </c>
      <c r="H170" t="s">
        <v>102</v>
      </c>
      <c r="I170" s="77">
        <v>106.69</v>
      </c>
      <c r="J170" s="77">
        <v>591.1</v>
      </c>
      <c r="K170" s="77">
        <v>0</v>
      </c>
      <c r="L170" s="77">
        <v>0.63064458999999995</v>
      </c>
      <c r="M170" s="78">
        <v>0</v>
      </c>
      <c r="N170" s="78">
        <v>2.0000000000000001E-4</v>
      </c>
      <c r="O170" s="78">
        <v>0</v>
      </c>
    </row>
    <row r="171" spans="2:15">
      <c r="B171" t="s">
        <v>1530</v>
      </c>
      <c r="C171" t="s">
        <v>1531</v>
      </c>
      <c r="D171" t="s">
        <v>100</v>
      </c>
      <c r="E171" t="s">
        <v>123</v>
      </c>
      <c r="F171" t="s">
        <v>1532</v>
      </c>
      <c r="G171" t="s">
        <v>697</v>
      </c>
      <c r="H171" t="s">
        <v>102</v>
      </c>
      <c r="I171" s="77">
        <v>399.96</v>
      </c>
      <c r="J171" s="77">
        <v>93.6</v>
      </c>
      <c r="K171" s="77">
        <v>0</v>
      </c>
      <c r="L171" s="77">
        <v>0.37436256000000001</v>
      </c>
      <c r="M171" s="78">
        <v>0</v>
      </c>
      <c r="N171" s="78">
        <v>1E-4</v>
      </c>
      <c r="O171" s="78">
        <v>0</v>
      </c>
    </row>
    <row r="172" spans="2:15">
      <c r="B172" t="s">
        <v>1533</v>
      </c>
      <c r="C172" t="s">
        <v>1534</v>
      </c>
      <c r="D172" t="s">
        <v>100</v>
      </c>
      <c r="E172" t="s">
        <v>123</v>
      </c>
      <c r="F172" t="s">
        <v>1535</v>
      </c>
      <c r="G172" t="s">
        <v>697</v>
      </c>
      <c r="H172" t="s">
        <v>102</v>
      </c>
      <c r="I172" s="77">
        <v>265.97000000000003</v>
      </c>
      <c r="J172" s="77">
        <v>268</v>
      </c>
      <c r="K172" s="77">
        <v>0</v>
      </c>
      <c r="L172" s="77">
        <v>0.71279959999999998</v>
      </c>
      <c r="M172" s="78">
        <v>0</v>
      </c>
      <c r="N172" s="78">
        <v>2.0000000000000001E-4</v>
      </c>
      <c r="O172" s="78">
        <v>0</v>
      </c>
    </row>
    <row r="173" spans="2:15">
      <c r="B173" t="s">
        <v>1536</v>
      </c>
      <c r="C173" t="s">
        <v>1537</v>
      </c>
      <c r="D173" t="s">
        <v>100</v>
      </c>
      <c r="E173" t="s">
        <v>123</v>
      </c>
      <c r="F173" t="s">
        <v>1538</v>
      </c>
      <c r="G173" t="s">
        <v>697</v>
      </c>
      <c r="H173" t="s">
        <v>102</v>
      </c>
      <c r="I173" s="77">
        <v>353.78</v>
      </c>
      <c r="J173" s="77">
        <v>716.9</v>
      </c>
      <c r="K173" s="77">
        <v>0</v>
      </c>
      <c r="L173" s="77">
        <v>2.53624882</v>
      </c>
      <c r="M173" s="78">
        <v>0</v>
      </c>
      <c r="N173" s="78">
        <v>6.9999999999999999E-4</v>
      </c>
      <c r="O173" s="78">
        <v>0</v>
      </c>
    </row>
    <row r="174" spans="2:15">
      <c r="B174" t="s">
        <v>1539</v>
      </c>
      <c r="C174" t="s">
        <v>1540</v>
      </c>
      <c r="D174" t="s">
        <v>100</v>
      </c>
      <c r="E174" t="s">
        <v>123</v>
      </c>
      <c r="F174" t="s">
        <v>1541</v>
      </c>
      <c r="G174" t="s">
        <v>127</v>
      </c>
      <c r="H174" t="s">
        <v>102</v>
      </c>
      <c r="I174" s="77">
        <v>345.36</v>
      </c>
      <c r="J174" s="77">
        <v>426.8</v>
      </c>
      <c r="K174" s="77">
        <v>0</v>
      </c>
      <c r="L174" s="77">
        <v>1.4739964800000001</v>
      </c>
      <c r="M174" s="78">
        <v>0</v>
      </c>
      <c r="N174" s="78">
        <v>4.0000000000000002E-4</v>
      </c>
      <c r="O174" s="78">
        <v>0</v>
      </c>
    </row>
    <row r="175" spans="2:15">
      <c r="B175" t="s">
        <v>1542</v>
      </c>
      <c r="C175" t="s">
        <v>1543</v>
      </c>
      <c r="D175" t="s">
        <v>100</v>
      </c>
      <c r="E175" t="s">
        <v>123</v>
      </c>
      <c r="F175" t="s">
        <v>1544</v>
      </c>
      <c r="G175" t="s">
        <v>127</v>
      </c>
      <c r="H175" t="s">
        <v>102</v>
      </c>
      <c r="I175" s="77">
        <v>151.86000000000001</v>
      </c>
      <c r="J175" s="77">
        <v>2113</v>
      </c>
      <c r="K175" s="77">
        <v>0</v>
      </c>
      <c r="L175" s="77">
        <v>3.2088017999999998</v>
      </c>
      <c r="M175" s="78">
        <v>0</v>
      </c>
      <c r="N175" s="78">
        <v>8.9999999999999998E-4</v>
      </c>
      <c r="O175" s="78">
        <v>0</v>
      </c>
    </row>
    <row r="176" spans="2:15">
      <c r="B176" t="s">
        <v>1545</v>
      </c>
      <c r="C176" t="s">
        <v>1546</v>
      </c>
      <c r="D176" t="s">
        <v>100</v>
      </c>
      <c r="E176" t="s">
        <v>123</v>
      </c>
      <c r="F176" t="s">
        <v>1547</v>
      </c>
      <c r="G176" t="s">
        <v>127</v>
      </c>
      <c r="H176" t="s">
        <v>102</v>
      </c>
      <c r="I176" s="77">
        <v>58.12</v>
      </c>
      <c r="J176" s="77">
        <v>1870</v>
      </c>
      <c r="K176" s="77">
        <v>0</v>
      </c>
      <c r="L176" s="77">
        <v>1.0868439999999999</v>
      </c>
      <c r="M176" s="78">
        <v>0</v>
      </c>
      <c r="N176" s="78">
        <v>2.9999999999999997E-4</v>
      </c>
      <c r="O176" s="78">
        <v>0</v>
      </c>
    </row>
    <row r="177" spans="2:15">
      <c r="B177" t="s">
        <v>1548</v>
      </c>
      <c r="C177" t="s">
        <v>1549</v>
      </c>
      <c r="D177" t="s">
        <v>100</v>
      </c>
      <c r="E177" t="s">
        <v>123</v>
      </c>
      <c r="F177" t="s">
        <v>1550</v>
      </c>
      <c r="G177" t="s">
        <v>127</v>
      </c>
      <c r="H177" t="s">
        <v>102</v>
      </c>
      <c r="I177" s="77">
        <v>617.12</v>
      </c>
      <c r="J177" s="77">
        <v>405.3</v>
      </c>
      <c r="K177" s="77">
        <v>0</v>
      </c>
      <c r="L177" s="77">
        <v>2.5011873599999999</v>
      </c>
      <c r="M177" s="78">
        <v>0</v>
      </c>
      <c r="N177" s="78">
        <v>6.9999999999999999E-4</v>
      </c>
      <c r="O177" s="78">
        <v>0</v>
      </c>
    </row>
    <row r="178" spans="2:15">
      <c r="B178" t="s">
        <v>1551</v>
      </c>
      <c r="C178" t="s">
        <v>1552</v>
      </c>
      <c r="D178" t="s">
        <v>100</v>
      </c>
      <c r="E178" t="s">
        <v>123</v>
      </c>
      <c r="F178" t="s">
        <v>1553</v>
      </c>
      <c r="G178" t="s">
        <v>127</v>
      </c>
      <c r="H178" t="s">
        <v>102</v>
      </c>
      <c r="I178" s="77">
        <v>895.68</v>
      </c>
      <c r="J178" s="77">
        <v>500.1</v>
      </c>
      <c r="K178" s="77">
        <v>0</v>
      </c>
      <c r="L178" s="77">
        <v>4.4792956799999999</v>
      </c>
      <c r="M178" s="78">
        <v>0</v>
      </c>
      <c r="N178" s="78">
        <v>1.1999999999999999E-3</v>
      </c>
      <c r="O178" s="78">
        <v>0</v>
      </c>
    </row>
    <row r="179" spans="2:15">
      <c r="B179" t="s">
        <v>1554</v>
      </c>
      <c r="C179" t="s">
        <v>1555</v>
      </c>
      <c r="D179" t="s">
        <v>100</v>
      </c>
      <c r="E179" t="s">
        <v>123</v>
      </c>
      <c r="F179" t="s">
        <v>1556</v>
      </c>
      <c r="G179" t="s">
        <v>127</v>
      </c>
      <c r="H179" t="s">
        <v>102</v>
      </c>
      <c r="I179" s="77">
        <v>92.82</v>
      </c>
      <c r="J179" s="77">
        <v>1493</v>
      </c>
      <c r="K179" s="77">
        <v>0</v>
      </c>
      <c r="L179" s="77">
        <v>1.3858026000000001</v>
      </c>
      <c r="M179" s="78">
        <v>0</v>
      </c>
      <c r="N179" s="78">
        <v>4.0000000000000002E-4</v>
      </c>
      <c r="O179" s="78">
        <v>0</v>
      </c>
    </row>
    <row r="180" spans="2:15">
      <c r="B180" t="s">
        <v>1557</v>
      </c>
      <c r="C180" t="s">
        <v>1558</v>
      </c>
      <c r="D180" t="s">
        <v>100</v>
      </c>
      <c r="E180" t="s">
        <v>123</v>
      </c>
      <c r="F180" t="s">
        <v>1559</v>
      </c>
      <c r="G180" t="s">
        <v>129</v>
      </c>
      <c r="H180" t="s">
        <v>102</v>
      </c>
      <c r="I180" s="77">
        <v>53.13</v>
      </c>
      <c r="J180" s="77">
        <v>2240</v>
      </c>
      <c r="K180" s="77">
        <v>0</v>
      </c>
      <c r="L180" s="77">
        <v>1.1901120000000001</v>
      </c>
      <c r="M180" s="78">
        <v>0</v>
      </c>
      <c r="N180" s="78">
        <v>2.9999999999999997E-4</v>
      </c>
      <c r="O180" s="78">
        <v>0</v>
      </c>
    </row>
    <row r="181" spans="2:15">
      <c r="B181" t="s">
        <v>1560</v>
      </c>
      <c r="C181" t="s">
        <v>1561</v>
      </c>
      <c r="D181" t="s">
        <v>100</v>
      </c>
      <c r="E181" t="s">
        <v>123</v>
      </c>
      <c r="F181" t="s">
        <v>1562</v>
      </c>
      <c r="G181" t="s">
        <v>129</v>
      </c>
      <c r="H181" t="s">
        <v>102</v>
      </c>
      <c r="I181" s="77">
        <v>1043.8</v>
      </c>
      <c r="J181" s="77">
        <v>53.2</v>
      </c>
      <c r="K181" s="77">
        <v>0</v>
      </c>
      <c r="L181" s="77">
        <v>0.55530159999999995</v>
      </c>
      <c r="M181" s="78">
        <v>0</v>
      </c>
      <c r="N181" s="78">
        <v>2.0000000000000001E-4</v>
      </c>
      <c r="O181" s="78">
        <v>0</v>
      </c>
    </row>
    <row r="182" spans="2:15">
      <c r="B182" t="s">
        <v>1563</v>
      </c>
      <c r="C182" t="s">
        <v>1564</v>
      </c>
      <c r="D182" t="s">
        <v>100</v>
      </c>
      <c r="E182" t="s">
        <v>123</v>
      </c>
      <c r="F182" t="s">
        <v>1565</v>
      </c>
      <c r="G182" t="s">
        <v>129</v>
      </c>
      <c r="H182" t="s">
        <v>102</v>
      </c>
      <c r="I182" s="77">
        <v>148.82</v>
      </c>
      <c r="J182" s="77">
        <v>47.4</v>
      </c>
      <c r="K182" s="77">
        <v>0</v>
      </c>
      <c r="L182" s="77">
        <v>7.0540679999999994E-2</v>
      </c>
      <c r="M182" s="78">
        <v>0</v>
      </c>
      <c r="N182" s="78">
        <v>0</v>
      </c>
      <c r="O182" s="78">
        <v>0</v>
      </c>
    </row>
    <row r="183" spans="2:15">
      <c r="B183" s="79" t="s">
        <v>1566</v>
      </c>
      <c r="E183" s="16"/>
      <c r="F183" s="16"/>
      <c r="G183" s="16"/>
      <c r="I183" s="81">
        <v>0</v>
      </c>
      <c r="K183" s="81">
        <v>0</v>
      </c>
      <c r="L183" s="81">
        <v>0</v>
      </c>
      <c r="N183" s="80">
        <v>0</v>
      </c>
      <c r="O183" s="80">
        <v>0</v>
      </c>
    </row>
    <row r="184" spans="2:15">
      <c r="B184" t="s">
        <v>208</v>
      </c>
      <c r="C184" t="s">
        <v>208</v>
      </c>
      <c r="E184" s="16"/>
      <c r="F184" s="16"/>
      <c r="G184" t="s">
        <v>208</v>
      </c>
      <c r="H184" t="s">
        <v>208</v>
      </c>
      <c r="I184" s="77">
        <v>0</v>
      </c>
      <c r="J184" s="77">
        <v>0</v>
      </c>
      <c r="L184" s="77">
        <v>0</v>
      </c>
      <c r="M184" s="78">
        <v>0</v>
      </c>
      <c r="N184" s="78">
        <v>0</v>
      </c>
      <c r="O184" s="78">
        <v>0</v>
      </c>
    </row>
    <row r="185" spans="2:15">
      <c r="B185" s="79" t="s">
        <v>216</v>
      </c>
      <c r="E185" s="16"/>
      <c r="F185" s="16"/>
      <c r="G185" s="16"/>
      <c r="I185" s="81">
        <v>10173.77</v>
      </c>
      <c r="K185" s="81">
        <v>0.62766999999999995</v>
      </c>
      <c r="L185" s="81">
        <v>1060.31723909937</v>
      </c>
      <c r="N185" s="80">
        <v>0.2949</v>
      </c>
      <c r="O185" s="80">
        <v>8.8000000000000005E-3</v>
      </c>
    </row>
    <row r="186" spans="2:15">
      <c r="B186" s="79" t="s">
        <v>310</v>
      </c>
      <c r="E186" s="16"/>
      <c r="F186" s="16"/>
      <c r="G186" s="16"/>
      <c r="I186" s="81">
        <v>5331.84</v>
      </c>
      <c r="K186" s="81">
        <v>0</v>
      </c>
      <c r="L186" s="81">
        <v>338.75813138629383</v>
      </c>
      <c r="N186" s="80">
        <v>9.4200000000000006E-2</v>
      </c>
      <c r="O186" s="80">
        <v>2.8E-3</v>
      </c>
    </row>
    <row r="187" spans="2:15">
      <c r="B187" t="s">
        <v>1567</v>
      </c>
      <c r="C187" t="s">
        <v>1568</v>
      </c>
      <c r="D187" t="s">
        <v>1569</v>
      </c>
      <c r="E187" t="s">
        <v>861</v>
      </c>
      <c r="F187" t="s">
        <v>1570</v>
      </c>
      <c r="G187" t="s">
        <v>932</v>
      </c>
      <c r="H187" t="s">
        <v>106</v>
      </c>
      <c r="I187" s="77">
        <v>21.14</v>
      </c>
      <c r="J187" s="77">
        <v>4109</v>
      </c>
      <c r="K187" s="77">
        <v>0</v>
      </c>
      <c r="L187" s="77">
        <v>3.3434053673999999</v>
      </c>
      <c r="M187" s="78">
        <v>0</v>
      </c>
      <c r="N187" s="78">
        <v>8.9999999999999998E-4</v>
      </c>
      <c r="O187" s="78">
        <v>0</v>
      </c>
    </row>
    <row r="188" spans="2:15">
      <c r="B188" t="s">
        <v>1571</v>
      </c>
      <c r="C188" t="s">
        <v>1572</v>
      </c>
      <c r="D188" t="s">
        <v>1573</v>
      </c>
      <c r="E188" t="s">
        <v>861</v>
      </c>
      <c r="F188" t="s">
        <v>1574</v>
      </c>
      <c r="G188" t="s">
        <v>924</v>
      </c>
      <c r="H188" t="s">
        <v>106</v>
      </c>
      <c r="I188" s="77">
        <v>37.08</v>
      </c>
      <c r="J188" s="77">
        <v>1832</v>
      </c>
      <c r="K188" s="77">
        <v>0</v>
      </c>
      <c r="L188" s="77">
        <v>2.6146472543999999</v>
      </c>
      <c r="M188" s="78">
        <v>0</v>
      </c>
      <c r="N188" s="78">
        <v>6.9999999999999999E-4</v>
      </c>
      <c r="O188" s="78">
        <v>0</v>
      </c>
    </row>
    <row r="189" spans="2:15">
      <c r="B189" t="s">
        <v>1575</v>
      </c>
      <c r="C189" t="s">
        <v>1576</v>
      </c>
      <c r="D189" t="s">
        <v>1569</v>
      </c>
      <c r="E189" t="s">
        <v>861</v>
      </c>
      <c r="F189" t="s">
        <v>1577</v>
      </c>
      <c r="G189" t="s">
        <v>967</v>
      </c>
      <c r="H189" t="s">
        <v>106</v>
      </c>
      <c r="I189" s="77">
        <v>27.93</v>
      </c>
      <c r="J189" s="77">
        <v>2381</v>
      </c>
      <c r="K189" s="77">
        <v>0</v>
      </c>
      <c r="L189" s="77">
        <v>2.5596361917000001</v>
      </c>
      <c r="M189" s="78">
        <v>0</v>
      </c>
      <c r="N189" s="78">
        <v>6.9999999999999999E-4</v>
      </c>
      <c r="O189" s="78">
        <v>0</v>
      </c>
    </row>
    <row r="190" spans="2:15">
      <c r="B190" t="s">
        <v>1578</v>
      </c>
      <c r="C190" t="s">
        <v>1579</v>
      </c>
      <c r="D190" t="s">
        <v>1569</v>
      </c>
      <c r="E190" t="s">
        <v>861</v>
      </c>
      <c r="F190" t="s">
        <v>1105</v>
      </c>
      <c r="G190" t="s">
        <v>879</v>
      </c>
      <c r="H190" t="s">
        <v>106</v>
      </c>
      <c r="I190" s="77">
        <v>83.75</v>
      </c>
      <c r="J190" s="77">
        <v>6955</v>
      </c>
      <c r="K190" s="77">
        <v>0</v>
      </c>
      <c r="L190" s="77">
        <v>22.419703312500001</v>
      </c>
      <c r="M190" s="78">
        <v>0</v>
      </c>
      <c r="N190" s="78">
        <v>6.1999999999999998E-3</v>
      </c>
      <c r="O190" s="78">
        <v>2.0000000000000001E-4</v>
      </c>
    </row>
    <row r="191" spans="2:15">
      <c r="B191" t="s">
        <v>1580</v>
      </c>
      <c r="C191" t="s">
        <v>1581</v>
      </c>
      <c r="D191" t="s">
        <v>1573</v>
      </c>
      <c r="E191" t="s">
        <v>861</v>
      </c>
      <c r="F191" t="s">
        <v>1582</v>
      </c>
      <c r="G191" t="s">
        <v>1015</v>
      </c>
      <c r="H191" t="s">
        <v>106</v>
      </c>
      <c r="I191" s="77">
        <v>58.48</v>
      </c>
      <c r="J191" s="77">
        <v>3095</v>
      </c>
      <c r="K191" s="77">
        <v>0</v>
      </c>
      <c r="L191" s="77">
        <v>6.966520644</v>
      </c>
      <c r="M191" s="78">
        <v>0</v>
      </c>
      <c r="N191" s="78">
        <v>1.9E-3</v>
      </c>
      <c r="O191" s="78">
        <v>1E-4</v>
      </c>
    </row>
    <row r="192" spans="2:15">
      <c r="B192" t="s">
        <v>1583</v>
      </c>
      <c r="C192" t="s">
        <v>1584</v>
      </c>
      <c r="D192" t="s">
        <v>1573</v>
      </c>
      <c r="E192" t="s">
        <v>861</v>
      </c>
      <c r="F192" t="s">
        <v>1585</v>
      </c>
      <c r="G192" t="s">
        <v>1012</v>
      </c>
      <c r="H192" t="s">
        <v>106</v>
      </c>
      <c r="I192" s="77">
        <v>97.37</v>
      </c>
      <c r="J192" s="77">
        <v>169</v>
      </c>
      <c r="K192" s="77">
        <v>0</v>
      </c>
      <c r="L192" s="77">
        <v>0.63337334970000003</v>
      </c>
      <c r="M192" s="78">
        <v>0</v>
      </c>
      <c r="N192" s="78">
        <v>2.0000000000000001E-4</v>
      </c>
      <c r="O192" s="78">
        <v>0</v>
      </c>
    </row>
    <row r="193" spans="2:15">
      <c r="B193" t="s">
        <v>1586</v>
      </c>
      <c r="C193" t="s">
        <v>1587</v>
      </c>
      <c r="D193" t="s">
        <v>1573</v>
      </c>
      <c r="E193" t="s">
        <v>861</v>
      </c>
      <c r="F193" t="s">
        <v>1588</v>
      </c>
      <c r="G193" t="s">
        <v>1012</v>
      </c>
      <c r="H193" t="s">
        <v>106</v>
      </c>
      <c r="I193" s="77">
        <v>51.29</v>
      </c>
      <c r="J193" s="77">
        <v>1428.9996000000001</v>
      </c>
      <c r="K193" s="77">
        <v>0</v>
      </c>
      <c r="L193" s="77">
        <v>2.82106256123916</v>
      </c>
      <c r="M193" s="78">
        <v>0</v>
      </c>
      <c r="N193" s="78">
        <v>8.0000000000000004E-4</v>
      </c>
      <c r="O193" s="78">
        <v>0</v>
      </c>
    </row>
    <row r="194" spans="2:15">
      <c r="B194" t="s">
        <v>1589</v>
      </c>
      <c r="C194" t="s">
        <v>1590</v>
      </c>
      <c r="D194" t="s">
        <v>1569</v>
      </c>
      <c r="E194" t="s">
        <v>861</v>
      </c>
      <c r="F194" t="s">
        <v>1591</v>
      </c>
      <c r="G194" t="s">
        <v>1592</v>
      </c>
      <c r="H194" t="s">
        <v>106</v>
      </c>
      <c r="I194" s="77">
        <v>38.130000000000003</v>
      </c>
      <c r="J194" s="77">
        <v>3884</v>
      </c>
      <c r="K194" s="77">
        <v>0</v>
      </c>
      <c r="L194" s="77">
        <v>5.7002504507999996</v>
      </c>
      <c r="M194" s="78">
        <v>0</v>
      </c>
      <c r="N194" s="78">
        <v>1.6000000000000001E-3</v>
      </c>
      <c r="O194" s="78">
        <v>0</v>
      </c>
    </row>
    <row r="195" spans="2:15">
      <c r="B195" t="s">
        <v>1593</v>
      </c>
      <c r="C195" t="s">
        <v>1594</v>
      </c>
      <c r="D195" t="s">
        <v>1573</v>
      </c>
      <c r="E195" t="s">
        <v>861</v>
      </c>
      <c r="F195" t="s">
        <v>1595</v>
      </c>
      <c r="G195" t="s">
        <v>1596</v>
      </c>
      <c r="H195" t="s">
        <v>106</v>
      </c>
      <c r="I195" s="77">
        <v>36.22</v>
      </c>
      <c r="J195" s="77">
        <v>13074</v>
      </c>
      <c r="K195" s="77">
        <v>0</v>
      </c>
      <c r="L195" s="77">
        <v>18.2265653772</v>
      </c>
      <c r="M195" s="78">
        <v>0</v>
      </c>
      <c r="N195" s="78">
        <v>5.1000000000000004E-3</v>
      </c>
      <c r="O195" s="78">
        <v>2.0000000000000001E-4</v>
      </c>
    </row>
    <row r="196" spans="2:15">
      <c r="B196" t="s">
        <v>1597</v>
      </c>
      <c r="C196" t="s">
        <v>1598</v>
      </c>
      <c r="D196" t="s">
        <v>1573</v>
      </c>
      <c r="E196" t="s">
        <v>861</v>
      </c>
      <c r="F196" t="s">
        <v>1263</v>
      </c>
      <c r="G196" t="s">
        <v>1596</v>
      </c>
      <c r="H196" t="s">
        <v>106</v>
      </c>
      <c r="I196" s="77">
        <v>89.24</v>
      </c>
      <c r="J196" s="77">
        <v>6371</v>
      </c>
      <c r="K196" s="77">
        <v>0</v>
      </c>
      <c r="L196" s="77">
        <v>21.8834140596</v>
      </c>
      <c r="M196" s="78">
        <v>0</v>
      </c>
      <c r="N196" s="78">
        <v>6.1000000000000004E-3</v>
      </c>
      <c r="O196" s="78">
        <v>2.0000000000000001E-4</v>
      </c>
    </row>
    <row r="197" spans="2:15">
      <c r="B197" t="s">
        <v>1599</v>
      </c>
      <c r="C197" t="s">
        <v>1600</v>
      </c>
      <c r="D197" t="s">
        <v>1573</v>
      </c>
      <c r="E197" t="s">
        <v>861</v>
      </c>
      <c r="F197" t="s">
        <v>1601</v>
      </c>
      <c r="G197" t="s">
        <v>970</v>
      </c>
      <c r="H197" t="s">
        <v>106</v>
      </c>
      <c r="I197" s="77">
        <v>30.39</v>
      </c>
      <c r="J197" s="77">
        <v>2533</v>
      </c>
      <c r="K197" s="77">
        <v>0</v>
      </c>
      <c r="L197" s="77">
        <v>2.9628782163</v>
      </c>
      <c r="M197" s="78">
        <v>0</v>
      </c>
      <c r="N197" s="78">
        <v>8.0000000000000004E-4</v>
      </c>
      <c r="O197" s="78">
        <v>0</v>
      </c>
    </row>
    <row r="198" spans="2:15">
      <c r="B198" t="s">
        <v>1602</v>
      </c>
      <c r="C198" t="s">
        <v>1603</v>
      </c>
      <c r="D198" t="s">
        <v>1573</v>
      </c>
      <c r="E198" t="s">
        <v>861</v>
      </c>
      <c r="F198" t="s">
        <v>1604</v>
      </c>
      <c r="G198" t="s">
        <v>970</v>
      </c>
      <c r="H198" t="s">
        <v>106</v>
      </c>
      <c r="I198" s="77">
        <v>7.81</v>
      </c>
      <c r="J198" s="77">
        <v>15887</v>
      </c>
      <c r="K198" s="77">
        <v>0</v>
      </c>
      <c r="L198" s="77">
        <v>4.7757418203000004</v>
      </c>
      <c r="M198" s="78">
        <v>0</v>
      </c>
      <c r="N198" s="78">
        <v>1.2999999999999999E-3</v>
      </c>
      <c r="O198" s="78">
        <v>0</v>
      </c>
    </row>
    <row r="199" spans="2:15">
      <c r="B199" t="s">
        <v>1605</v>
      </c>
      <c r="C199" t="s">
        <v>1606</v>
      </c>
      <c r="D199" t="s">
        <v>1569</v>
      </c>
      <c r="E199" t="s">
        <v>861</v>
      </c>
      <c r="F199" t="s">
        <v>1607</v>
      </c>
      <c r="G199" t="s">
        <v>970</v>
      </c>
      <c r="H199" t="s">
        <v>106</v>
      </c>
      <c r="I199" s="77">
        <v>58.43</v>
      </c>
      <c r="J199" s="77">
        <v>451</v>
      </c>
      <c r="K199" s="77">
        <v>0</v>
      </c>
      <c r="L199" s="77">
        <v>1.0142857857000001</v>
      </c>
      <c r="M199" s="78">
        <v>0</v>
      </c>
      <c r="N199" s="78">
        <v>2.9999999999999997E-4</v>
      </c>
      <c r="O199" s="78">
        <v>0</v>
      </c>
    </row>
    <row r="200" spans="2:15">
      <c r="B200" t="s">
        <v>1608</v>
      </c>
      <c r="C200" t="s">
        <v>1609</v>
      </c>
      <c r="D200" t="s">
        <v>1569</v>
      </c>
      <c r="E200" t="s">
        <v>861</v>
      </c>
      <c r="F200" t="s">
        <v>1610</v>
      </c>
      <c r="G200" t="s">
        <v>970</v>
      </c>
      <c r="H200" t="s">
        <v>106</v>
      </c>
      <c r="I200" s="77">
        <v>125.56</v>
      </c>
      <c r="J200" s="77">
        <v>578</v>
      </c>
      <c r="K200" s="77">
        <v>0</v>
      </c>
      <c r="L200" s="77">
        <v>2.7933609432000002</v>
      </c>
      <c r="M200" s="78">
        <v>0</v>
      </c>
      <c r="N200" s="78">
        <v>8.0000000000000004E-4</v>
      </c>
      <c r="O200" s="78">
        <v>0</v>
      </c>
    </row>
    <row r="201" spans="2:15">
      <c r="B201" t="s">
        <v>1611</v>
      </c>
      <c r="C201" t="s">
        <v>1612</v>
      </c>
      <c r="D201" t="s">
        <v>1573</v>
      </c>
      <c r="E201" t="s">
        <v>861</v>
      </c>
      <c r="F201" t="s">
        <v>1613</v>
      </c>
      <c r="G201" t="s">
        <v>970</v>
      </c>
      <c r="H201" t="s">
        <v>120</v>
      </c>
      <c r="I201" s="77">
        <v>1052.27</v>
      </c>
      <c r="J201" s="77">
        <v>3.7</v>
      </c>
      <c r="K201" s="77">
        <v>0</v>
      </c>
      <c r="L201" s="77">
        <v>9.5847696582E-2</v>
      </c>
      <c r="M201" s="78">
        <v>0</v>
      </c>
      <c r="N201" s="78">
        <v>0</v>
      </c>
      <c r="O201" s="78">
        <v>0</v>
      </c>
    </row>
    <row r="202" spans="2:15">
      <c r="B202" t="s">
        <v>1614</v>
      </c>
      <c r="C202" t="s">
        <v>1615</v>
      </c>
      <c r="D202" t="s">
        <v>1573</v>
      </c>
      <c r="E202" t="s">
        <v>861</v>
      </c>
      <c r="F202" t="s">
        <v>1616</v>
      </c>
      <c r="G202" t="s">
        <v>970</v>
      </c>
      <c r="H202" t="s">
        <v>106</v>
      </c>
      <c r="I202" s="77">
        <v>17.170000000000002</v>
      </c>
      <c r="J202" s="77">
        <v>2314.9998999999998</v>
      </c>
      <c r="K202" s="77">
        <v>0</v>
      </c>
      <c r="L202" s="77">
        <v>1.52992162341267</v>
      </c>
      <c r="M202" s="78">
        <v>0</v>
      </c>
      <c r="N202" s="78">
        <v>4.0000000000000002E-4</v>
      </c>
      <c r="O202" s="78">
        <v>0</v>
      </c>
    </row>
    <row r="203" spans="2:15">
      <c r="B203" t="s">
        <v>1617</v>
      </c>
      <c r="C203" t="s">
        <v>1618</v>
      </c>
      <c r="D203" t="s">
        <v>1573</v>
      </c>
      <c r="E203" t="s">
        <v>861</v>
      </c>
      <c r="F203" t="s">
        <v>1619</v>
      </c>
      <c r="G203" t="s">
        <v>970</v>
      </c>
      <c r="H203" t="s">
        <v>106</v>
      </c>
      <c r="I203" s="77">
        <v>19.940000000000001</v>
      </c>
      <c r="J203" s="77">
        <v>9109</v>
      </c>
      <c r="K203" s="77">
        <v>0</v>
      </c>
      <c r="L203" s="77">
        <v>6.9910718754000003</v>
      </c>
      <c r="M203" s="78">
        <v>0</v>
      </c>
      <c r="N203" s="78">
        <v>1.9E-3</v>
      </c>
      <c r="O203" s="78">
        <v>1E-4</v>
      </c>
    </row>
    <row r="204" spans="2:15">
      <c r="B204" t="s">
        <v>1620</v>
      </c>
      <c r="C204" t="s">
        <v>1621</v>
      </c>
      <c r="D204" t="s">
        <v>1573</v>
      </c>
      <c r="E204" t="s">
        <v>861</v>
      </c>
      <c r="F204" t="s">
        <v>1622</v>
      </c>
      <c r="G204" t="s">
        <v>970</v>
      </c>
      <c r="H204" t="s">
        <v>106</v>
      </c>
      <c r="I204" s="77">
        <v>7.44</v>
      </c>
      <c r="J204" s="77">
        <v>16354</v>
      </c>
      <c r="K204" s="77">
        <v>0</v>
      </c>
      <c r="L204" s="77">
        <v>4.6832230224</v>
      </c>
      <c r="M204" s="78">
        <v>0</v>
      </c>
      <c r="N204" s="78">
        <v>1.2999999999999999E-3</v>
      </c>
      <c r="O204" s="78">
        <v>0</v>
      </c>
    </row>
    <row r="205" spans="2:15">
      <c r="B205" t="s">
        <v>1623</v>
      </c>
      <c r="C205" t="s">
        <v>1624</v>
      </c>
      <c r="D205" t="s">
        <v>1573</v>
      </c>
      <c r="E205" t="s">
        <v>861</v>
      </c>
      <c r="F205" t="s">
        <v>1625</v>
      </c>
      <c r="G205" t="s">
        <v>970</v>
      </c>
      <c r="H205" t="s">
        <v>106</v>
      </c>
      <c r="I205" s="77">
        <v>7.12</v>
      </c>
      <c r="J205" s="77">
        <v>13399</v>
      </c>
      <c r="K205" s="77">
        <v>0</v>
      </c>
      <c r="L205" s="77">
        <v>3.6719798712</v>
      </c>
      <c r="M205" s="78">
        <v>0</v>
      </c>
      <c r="N205" s="78">
        <v>1E-3</v>
      </c>
      <c r="O205" s="78">
        <v>0</v>
      </c>
    </row>
    <row r="206" spans="2:15">
      <c r="B206" t="s">
        <v>1626</v>
      </c>
      <c r="C206" t="s">
        <v>1627</v>
      </c>
      <c r="D206" t="s">
        <v>1573</v>
      </c>
      <c r="E206" t="s">
        <v>861</v>
      </c>
      <c r="F206" t="s">
        <v>1628</v>
      </c>
      <c r="G206" t="s">
        <v>1629</v>
      </c>
      <c r="H206" t="s">
        <v>106</v>
      </c>
      <c r="I206" s="77">
        <v>110.77</v>
      </c>
      <c r="J206" s="77">
        <v>210</v>
      </c>
      <c r="K206" s="77">
        <v>0</v>
      </c>
      <c r="L206" s="77">
        <v>0.89534283299999995</v>
      </c>
      <c r="M206" s="78">
        <v>0</v>
      </c>
      <c r="N206" s="78">
        <v>2.0000000000000001E-4</v>
      </c>
      <c r="O206" s="78">
        <v>0</v>
      </c>
    </row>
    <row r="207" spans="2:15">
      <c r="B207" t="s">
        <v>1630</v>
      </c>
      <c r="C207" t="s">
        <v>1631</v>
      </c>
      <c r="D207" t="s">
        <v>1573</v>
      </c>
      <c r="E207" t="s">
        <v>861</v>
      </c>
      <c r="F207" t="s">
        <v>1632</v>
      </c>
      <c r="G207" t="s">
        <v>1629</v>
      </c>
      <c r="H207" t="s">
        <v>106</v>
      </c>
      <c r="I207" s="77">
        <v>331.9</v>
      </c>
      <c r="J207" s="77">
        <v>191</v>
      </c>
      <c r="K207" s="77">
        <v>0</v>
      </c>
      <c r="L207" s="77">
        <v>2.4399927209999999</v>
      </c>
      <c r="M207" s="78">
        <v>0</v>
      </c>
      <c r="N207" s="78">
        <v>6.9999999999999999E-4</v>
      </c>
      <c r="O207" s="78">
        <v>0</v>
      </c>
    </row>
    <row r="208" spans="2:15">
      <c r="B208" t="s">
        <v>1633</v>
      </c>
      <c r="C208" t="s">
        <v>1634</v>
      </c>
      <c r="D208" t="s">
        <v>1573</v>
      </c>
      <c r="E208" t="s">
        <v>861</v>
      </c>
      <c r="F208" t="s">
        <v>1635</v>
      </c>
      <c r="G208" t="s">
        <v>1629</v>
      </c>
      <c r="H208" t="s">
        <v>106</v>
      </c>
      <c r="I208" s="77">
        <v>73.47</v>
      </c>
      <c r="J208" s="77">
        <v>1321</v>
      </c>
      <c r="K208" s="77">
        <v>0</v>
      </c>
      <c r="L208" s="77">
        <v>3.7356034562999998</v>
      </c>
      <c r="M208" s="78">
        <v>0</v>
      </c>
      <c r="N208" s="78">
        <v>1E-3</v>
      </c>
      <c r="O208" s="78">
        <v>0</v>
      </c>
    </row>
    <row r="209" spans="2:15">
      <c r="B209" t="s">
        <v>1636</v>
      </c>
      <c r="C209" t="s">
        <v>1637</v>
      </c>
      <c r="D209" t="s">
        <v>1569</v>
      </c>
      <c r="E209" t="s">
        <v>861</v>
      </c>
      <c r="F209" t="s">
        <v>1638</v>
      </c>
      <c r="G209" t="s">
        <v>1639</v>
      </c>
      <c r="H209" t="s">
        <v>106</v>
      </c>
      <c r="I209" s="77">
        <v>87.82</v>
      </c>
      <c r="J209" s="77">
        <v>1033</v>
      </c>
      <c r="K209" s="77">
        <v>0</v>
      </c>
      <c r="L209" s="77">
        <v>3.4917381293999998</v>
      </c>
      <c r="M209" s="78">
        <v>0</v>
      </c>
      <c r="N209" s="78">
        <v>1E-3</v>
      </c>
      <c r="O209" s="78">
        <v>0</v>
      </c>
    </row>
    <row r="210" spans="2:15">
      <c r="B210" t="s">
        <v>1640</v>
      </c>
      <c r="C210" t="s">
        <v>1641</v>
      </c>
      <c r="D210" t="s">
        <v>1573</v>
      </c>
      <c r="E210" t="s">
        <v>861</v>
      </c>
      <c r="F210" t="s">
        <v>855</v>
      </c>
      <c r="G210" t="s">
        <v>684</v>
      </c>
      <c r="H210" t="s">
        <v>106</v>
      </c>
      <c r="I210" s="77">
        <v>0.55000000000000004</v>
      </c>
      <c r="J210" s="77">
        <v>19792</v>
      </c>
      <c r="K210" s="77">
        <v>0</v>
      </c>
      <c r="L210" s="77">
        <v>0.41898674400000002</v>
      </c>
      <c r="M210" s="78">
        <v>0</v>
      </c>
      <c r="N210" s="78">
        <v>1E-4</v>
      </c>
      <c r="O210" s="78">
        <v>0</v>
      </c>
    </row>
    <row r="211" spans="2:15">
      <c r="B211" t="s">
        <v>1642</v>
      </c>
      <c r="C211" t="s">
        <v>1643</v>
      </c>
      <c r="D211" t="s">
        <v>1573</v>
      </c>
      <c r="E211" t="s">
        <v>861</v>
      </c>
      <c r="F211" t="s">
        <v>1151</v>
      </c>
      <c r="G211" t="s">
        <v>1152</v>
      </c>
      <c r="H211" t="s">
        <v>106</v>
      </c>
      <c r="I211" s="77">
        <v>102.36</v>
      </c>
      <c r="J211" s="77">
        <v>2471</v>
      </c>
      <c r="K211" s="77">
        <v>0</v>
      </c>
      <c r="L211" s="77">
        <v>9.7353357444000004</v>
      </c>
      <c r="M211" s="78">
        <v>0</v>
      </c>
      <c r="N211" s="78">
        <v>2.7000000000000001E-3</v>
      </c>
      <c r="O211" s="78">
        <v>1E-4</v>
      </c>
    </row>
    <row r="212" spans="2:15">
      <c r="B212" t="s">
        <v>1644</v>
      </c>
      <c r="C212" t="s">
        <v>1645</v>
      </c>
      <c r="D212" t="s">
        <v>1573</v>
      </c>
      <c r="E212" t="s">
        <v>861</v>
      </c>
      <c r="F212" t="s">
        <v>1155</v>
      </c>
      <c r="G212" t="s">
        <v>1152</v>
      </c>
      <c r="H212" t="s">
        <v>106</v>
      </c>
      <c r="I212" s="77">
        <v>82.02</v>
      </c>
      <c r="J212" s="77">
        <v>11077</v>
      </c>
      <c r="K212" s="77">
        <v>0</v>
      </c>
      <c r="L212" s="77">
        <v>34.969532934599997</v>
      </c>
      <c r="M212" s="78">
        <v>0</v>
      </c>
      <c r="N212" s="78">
        <v>9.7000000000000003E-3</v>
      </c>
      <c r="O212" s="78">
        <v>2.9999999999999997E-4</v>
      </c>
    </row>
    <row r="213" spans="2:15">
      <c r="B213" t="s">
        <v>1646</v>
      </c>
      <c r="C213" t="s">
        <v>1647</v>
      </c>
      <c r="D213" t="s">
        <v>1573</v>
      </c>
      <c r="E213" t="s">
        <v>861</v>
      </c>
      <c r="F213" t="s">
        <v>1648</v>
      </c>
      <c r="G213" t="s">
        <v>748</v>
      </c>
      <c r="H213" t="s">
        <v>106</v>
      </c>
      <c r="I213" s="77">
        <v>208.87</v>
      </c>
      <c r="J213" s="77">
        <v>613</v>
      </c>
      <c r="K213" s="77">
        <v>0</v>
      </c>
      <c r="L213" s="77">
        <v>4.9281560619000002</v>
      </c>
      <c r="M213" s="78">
        <v>0</v>
      </c>
      <c r="N213" s="78">
        <v>1.4E-3</v>
      </c>
      <c r="O213" s="78">
        <v>0</v>
      </c>
    </row>
    <row r="214" spans="2:15">
      <c r="B214" t="s">
        <v>1649</v>
      </c>
      <c r="C214" t="s">
        <v>1650</v>
      </c>
      <c r="D214" t="s">
        <v>1569</v>
      </c>
      <c r="E214" t="s">
        <v>861</v>
      </c>
      <c r="F214" t="s">
        <v>883</v>
      </c>
      <c r="G214" t="s">
        <v>884</v>
      </c>
      <c r="H214" t="s">
        <v>106</v>
      </c>
      <c r="I214" s="77">
        <v>2137.9899999999998</v>
      </c>
      <c r="J214" s="77">
        <v>1022</v>
      </c>
      <c r="K214" s="77">
        <v>0</v>
      </c>
      <c r="L214" s="77">
        <v>84.101642272199996</v>
      </c>
      <c r="M214" s="78">
        <v>0</v>
      </c>
      <c r="N214" s="78">
        <v>2.3400000000000001E-2</v>
      </c>
      <c r="O214" s="78">
        <v>6.9999999999999999E-4</v>
      </c>
    </row>
    <row r="215" spans="2:15">
      <c r="B215" t="s">
        <v>1651</v>
      </c>
      <c r="C215" t="s">
        <v>1652</v>
      </c>
      <c r="D215" t="s">
        <v>1573</v>
      </c>
      <c r="E215" t="s">
        <v>861</v>
      </c>
      <c r="F215" t="s">
        <v>1653</v>
      </c>
      <c r="G215" t="s">
        <v>125</v>
      </c>
      <c r="H215" t="s">
        <v>106</v>
      </c>
      <c r="I215" s="77">
        <v>76.489999999999995</v>
      </c>
      <c r="J215" s="77">
        <v>68.599999999999994</v>
      </c>
      <c r="K215" s="77">
        <v>0</v>
      </c>
      <c r="L215" s="77">
        <v>0.20196526685999999</v>
      </c>
      <c r="M215" s="78">
        <v>0</v>
      </c>
      <c r="N215" s="78">
        <v>1E-4</v>
      </c>
      <c r="O215" s="78">
        <v>0</v>
      </c>
    </row>
    <row r="216" spans="2:15">
      <c r="B216" t="s">
        <v>1654</v>
      </c>
      <c r="C216" t="s">
        <v>1655</v>
      </c>
      <c r="D216" t="s">
        <v>1573</v>
      </c>
      <c r="E216" t="s">
        <v>861</v>
      </c>
      <c r="F216" t="s">
        <v>1181</v>
      </c>
      <c r="G216" t="s">
        <v>129</v>
      </c>
      <c r="H216" t="s">
        <v>106</v>
      </c>
      <c r="I216" s="77">
        <v>91.52</v>
      </c>
      <c r="J216" s="77">
        <v>16780</v>
      </c>
      <c r="K216" s="77">
        <v>0</v>
      </c>
      <c r="L216" s="77">
        <v>59.109308544000001</v>
      </c>
      <c r="M216" s="78">
        <v>0</v>
      </c>
      <c r="N216" s="78">
        <v>1.6400000000000001E-2</v>
      </c>
      <c r="O216" s="78">
        <v>5.0000000000000001E-4</v>
      </c>
    </row>
    <row r="217" spans="2:15">
      <c r="B217" t="s">
        <v>1656</v>
      </c>
      <c r="C217" t="s">
        <v>1657</v>
      </c>
      <c r="D217" t="s">
        <v>1573</v>
      </c>
      <c r="E217" t="s">
        <v>861</v>
      </c>
      <c r="F217" t="s">
        <v>1358</v>
      </c>
      <c r="G217" t="s">
        <v>129</v>
      </c>
      <c r="H217" t="s">
        <v>106</v>
      </c>
      <c r="I217" s="77">
        <v>161.32</v>
      </c>
      <c r="J217" s="77">
        <v>3067</v>
      </c>
      <c r="K217" s="77">
        <v>0</v>
      </c>
      <c r="L217" s="77">
        <v>19.0436372556</v>
      </c>
      <c r="M217" s="78">
        <v>0</v>
      </c>
      <c r="N217" s="78">
        <v>5.3E-3</v>
      </c>
      <c r="O217" s="78">
        <v>2.0000000000000001E-4</v>
      </c>
    </row>
    <row r="218" spans="2:15">
      <c r="B218" s="79" t="s">
        <v>311</v>
      </c>
      <c r="E218" s="16"/>
      <c r="F218" s="16"/>
      <c r="G218" s="16"/>
      <c r="I218" s="81">
        <v>4841.93</v>
      </c>
      <c r="K218" s="81">
        <v>0.62766999999999995</v>
      </c>
      <c r="L218" s="81">
        <v>721.55910771307617</v>
      </c>
      <c r="N218" s="80">
        <v>0.20069999999999999</v>
      </c>
      <c r="O218" s="80">
        <v>6.0000000000000001E-3</v>
      </c>
    </row>
    <row r="219" spans="2:15">
      <c r="B219" t="s">
        <v>1658</v>
      </c>
      <c r="C219" t="s">
        <v>1659</v>
      </c>
      <c r="D219" t="s">
        <v>1573</v>
      </c>
      <c r="E219" t="s">
        <v>861</v>
      </c>
      <c r="F219"/>
      <c r="G219" t="s">
        <v>932</v>
      </c>
      <c r="H219" t="s">
        <v>106</v>
      </c>
      <c r="I219" s="77">
        <v>8.6</v>
      </c>
      <c r="J219" s="77">
        <v>24638</v>
      </c>
      <c r="K219" s="77">
        <v>0</v>
      </c>
      <c r="L219" s="77">
        <v>8.1555229320000002</v>
      </c>
      <c r="M219" s="78">
        <v>0</v>
      </c>
      <c r="N219" s="78">
        <v>2.3E-3</v>
      </c>
      <c r="O219" s="78">
        <v>1E-4</v>
      </c>
    </row>
    <row r="220" spans="2:15">
      <c r="B220" t="s">
        <v>1660</v>
      </c>
      <c r="C220" t="s">
        <v>1661</v>
      </c>
      <c r="D220" t="s">
        <v>1569</v>
      </c>
      <c r="E220" t="s">
        <v>861</v>
      </c>
      <c r="F220"/>
      <c r="G220" t="s">
        <v>912</v>
      </c>
      <c r="H220" t="s">
        <v>106</v>
      </c>
      <c r="I220" s="77">
        <v>144.5</v>
      </c>
      <c r="J220" s="77">
        <v>2756</v>
      </c>
      <c r="K220" s="77">
        <v>0.13261999999999999</v>
      </c>
      <c r="L220" s="77">
        <v>15.460954579999999</v>
      </c>
      <c r="M220" s="78">
        <v>0</v>
      </c>
      <c r="N220" s="78">
        <v>4.3E-3</v>
      </c>
      <c r="O220" s="78">
        <v>1E-4</v>
      </c>
    </row>
    <row r="221" spans="2:15">
      <c r="B221" t="s">
        <v>1662</v>
      </c>
      <c r="C221" t="s">
        <v>1663</v>
      </c>
      <c r="D221" t="s">
        <v>1569</v>
      </c>
      <c r="E221" t="s">
        <v>861</v>
      </c>
      <c r="F221"/>
      <c r="G221" t="s">
        <v>912</v>
      </c>
      <c r="H221" t="s">
        <v>106</v>
      </c>
      <c r="I221" s="77">
        <v>29.39</v>
      </c>
      <c r="J221" s="77">
        <v>14759</v>
      </c>
      <c r="K221" s="77">
        <v>0</v>
      </c>
      <c r="L221" s="77">
        <v>16.695692214899999</v>
      </c>
      <c r="M221" s="78">
        <v>0</v>
      </c>
      <c r="N221" s="78">
        <v>4.5999999999999999E-3</v>
      </c>
      <c r="O221" s="78">
        <v>1E-4</v>
      </c>
    </row>
    <row r="222" spans="2:15">
      <c r="B222" t="s">
        <v>1664</v>
      </c>
      <c r="C222" t="s">
        <v>1665</v>
      </c>
      <c r="D222" t="s">
        <v>1569</v>
      </c>
      <c r="E222" t="s">
        <v>861</v>
      </c>
      <c r="F222"/>
      <c r="G222" t="s">
        <v>924</v>
      </c>
      <c r="H222" t="s">
        <v>106</v>
      </c>
      <c r="I222" s="77">
        <v>31.26</v>
      </c>
      <c r="J222" s="77">
        <v>12082</v>
      </c>
      <c r="K222" s="77">
        <v>0</v>
      </c>
      <c r="L222" s="77">
        <v>14.5370309868</v>
      </c>
      <c r="M222" s="78">
        <v>0</v>
      </c>
      <c r="N222" s="78">
        <v>4.0000000000000001E-3</v>
      </c>
      <c r="O222" s="78">
        <v>1E-4</v>
      </c>
    </row>
    <row r="223" spans="2:15">
      <c r="B223" t="s">
        <v>1666</v>
      </c>
      <c r="C223" t="s">
        <v>1667</v>
      </c>
      <c r="D223" t="s">
        <v>123</v>
      </c>
      <c r="E223" t="s">
        <v>861</v>
      </c>
      <c r="F223"/>
      <c r="G223" t="s">
        <v>924</v>
      </c>
      <c r="H223" t="s">
        <v>110</v>
      </c>
      <c r="I223" s="77">
        <v>27.66</v>
      </c>
      <c r="J223" s="77">
        <v>12674</v>
      </c>
      <c r="K223" s="77">
        <v>0</v>
      </c>
      <c r="L223" s="77">
        <v>14.224087233000001</v>
      </c>
      <c r="M223" s="78">
        <v>0</v>
      </c>
      <c r="N223" s="78">
        <v>4.0000000000000001E-3</v>
      </c>
      <c r="O223" s="78">
        <v>1E-4</v>
      </c>
    </row>
    <row r="224" spans="2:15">
      <c r="B224" t="s">
        <v>1668</v>
      </c>
      <c r="C224" t="s">
        <v>1669</v>
      </c>
      <c r="D224" t="s">
        <v>1569</v>
      </c>
      <c r="E224" t="s">
        <v>861</v>
      </c>
      <c r="F224"/>
      <c r="G224" t="s">
        <v>924</v>
      </c>
      <c r="H224" t="s">
        <v>106</v>
      </c>
      <c r="I224" s="77">
        <v>29.19</v>
      </c>
      <c r="J224" s="77">
        <v>19043</v>
      </c>
      <c r="K224" s="77">
        <v>0</v>
      </c>
      <c r="L224" s="77">
        <v>21.3952503933</v>
      </c>
      <c r="M224" s="78">
        <v>0</v>
      </c>
      <c r="N224" s="78">
        <v>6.0000000000000001E-3</v>
      </c>
      <c r="O224" s="78">
        <v>2.0000000000000001E-4</v>
      </c>
    </row>
    <row r="225" spans="2:15">
      <c r="B225" t="s">
        <v>1670</v>
      </c>
      <c r="C225" t="s">
        <v>1671</v>
      </c>
      <c r="D225" t="s">
        <v>123</v>
      </c>
      <c r="E225" t="s">
        <v>861</v>
      </c>
      <c r="F225"/>
      <c r="G225" t="s">
        <v>924</v>
      </c>
      <c r="H225" t="s">
        <v>110</v>
      </c>
      <c r="I225" s="77">
        <v>29.98</v>
      </c>
      <c r="J225" s="77">
        <v>9100</v>
      </c>
      <c r="K225" s="77">
        <v>0</v>
      </c>
      <c r="L225" s="77">
        <v>11.06959035</v>
      </c>
      <c r="M225" s="78">
        <v>0</v>
      </c>
      <c r="N225" s="78">
        <v>3.0999999999999999E-3</v>
      </c>
      <c r="O225" s="78">
        <v>1E-4</v>
      </c>
    </row>
    <row r="226" spans="2:15">
      <c r="B226" t="s">
        <v>1672</v>
      </c>
      <c r="C226" t="s">
        <v>1673</v>
      </c>
      <c r="D226" t="s">
        <v>123</v>
      </c>
      <c r="E226" t="s">
        <v>861</v>
      </c>
      <c r="F226"/>
      <c r="G226" t="s">
        <v>924</v>
      </c>
      <c r="H226" t="s">
        <v>110</v>
      </c>
      <c r="I226" s="77">
        <v>58.49</v>
      </c>
      <c r="J226" s="77">
        <v>10522</v>
      </c>
      <c r="K226" s="77">
        <v>0</v>
      </c>
      <c r="L226" s="77">
        <v>24.971144473500001</v>
      </c>
      <c r="M226" s="78">
        <v>0</v>
      </c>
      <c r="N226" s="78">
        <v>6.8999999999999999E-3</v>
      </c>
      <c r="O226" s="78">
        <v>2.0000000000000001E-4</v>
      </c>
    </row>
    <row r="227" spans="2:15">
      <c r="B227" t="s">
        <v>1674</v>
      </c>
      <c r="C227" t="s">
        <v>1675</v>
      </c>
      <c r="D227" t="s">
        <v>123</v>
      </c>
      <c r="E227" t="s">
        <v>861</v>
      </c>
      <c r="F227"/>
      <c r="G227" t="s">
        <v>973</v>
      </c>
      <c r="H227" t="s">
        <v>198</v>
      </c>
      <c r="I227" s="77">
        <v>12.09</v>
      </c>
      <c r="J227" s="77">
        <v>10990</v>
      </c>
      <c r="K227" s="77">
        <v>0</v>
      </c>
      <c r="L227" s="77">
        <v>5.5677467664</v>
      </c>
      <c r="M227" s="78">
        <v>0</v>
      </c>
      <c r="N227" s="78">
        <v>1.5E-3</v>
      </c>
      <c r="O227" s="78">
        <v>0</v>
      </c>
    </row>
    <row r="228" spans="2:15">
      <c r="B228" t="s">
        <v>1676</v>
      </c>
      <c r="C228" t="s">
        <v>1677</v>
      </c>
      <c r="D228" t="s">
        <v>1569</v>
      </c>
      <c r="E228" t="s">
        <v>861</v>
      </c>
      <c r="F228"/>
      <c r="G228" t="s">
        <v>973</v>
      </c>
      <c r="H228" t="s">
        <v>106</v>
      </c>
      <c r="I228" s="77">
        <v>15.24</v>
      </c>
      <c r="J228" s="77">
        <v>10892</v>
      </c>
      <c r="K228" s="77">
        <v>0</v>
      </c>
      <c r="L228" s="77">
        <v>6.3891121391999999</v>
      </c>
      <c r="M228" s="78">
        <v>0</v>
      </c>
      <c r="N228" s="78">
        <v>1.8E-3</v>
      </c>
      <c r="O228" s="78">
        <v>1E-4</v>
      </c>
    </row>
    <row r="229" spans="2:15">
      <c r="B229" t="s">
        <v>1678</v>
      </c>
      <c r="C229" t="s">
        <v>1679</v>
      </c>
      <c r="D229" t="s">
        <v>1573</v>
      </c>
      <c r="E229" t="s">
        <v>861</v>
      </c>
      <c r="F229"/>
      <c r="G229" t="s">
        <v>973</v>
      </c>
      <c r="H229" t="s">
        <v>106</v>
      </c>
      <c r="I229" s="77">
        <v>14.74</v>
      </c>
      <c r="J229" s="77">
        <v>11420</v>
      </c>
      <c r="K229" s="77">
        <v>0</v>
      </c>
      <c r="L229" s="77">
        <v>6.4790524920000001</v>
      </c>
      <c r="M229" s="78">
        <v>0</v>
      </c>
      <c r="N229" s="78">
        <v>1.8E-3</v>
      </c>
      <c r="O229" s="78">
        <v>1E-4</v>
      </c>
    </row>
    <row r="230" spans="2:15">
      <c r="B230" t="s">
        <v>1680</v>
      </c>
      <c r="C230" t="s">
        <v>1681</v>
      </c>
      <c r="D230" t="s">
        <v>123</v>
      </c>
      <c r="E230" t="s">
        <v>861</v>
      </c>
      <c r="F230"/>
      <c r="G230" t="s">
        <v>973</v>
      </c>
      <c r="H230" t="s">
        <v>110</v>
      </c>
      <c r="I230" s="77">
        <v>4.03</v>
      </c>
      <c r="J230" s="77">
        <v>70600</v>
      </c>
      <c r="K230" s="77">
        <v>0</v>
      </c>
      <c r="L230" s="77">
        <v>11.544317850000001</v>
      </c>
      <c r="M230" s="78">
        <v>0</v>
      </c>
      <c r="N230" s="78">
        <v>3.2000000000000002E-3</v>
      </c>
      <c r="O230" s="78">
        <v>1E-4</v>
      </c>
    </row>
    <row r="231" spans="2:15">
      <c r="B231" t="s">
        <v>1682</v>
      </c>
      <c r="C231" t="s">
        <v>1683</v>
      </c>
      <c r="D231" t="s">
        <v>1573</v>
      </c>
      <c r="E231" t="s">
        <v>861</v>
      </c>
      <c r="F231"/>
      <c r="G231" t="s">
        <v>937</v>
      </c>
      <c r="H231" t="s">
        <v>106</v>
      </c>
      <c r="I231" s="77">
        <v>0.01</v>
      </c>
      <c r="J231" s="77">
        <v>54242574.75</v>
      </c>
      <c r="K231" s="77">
        <v>0</v>
      </c>
      <c r="L231" s="77">
        <v>20.877967021275001</v>
      </c>
      <c r="M231" s="78">
        <v>0</v>
      </c>
      <c r="N231" s="78">
        <v>5.7999999999999996E-3</v>
      </c>
      <c r="O231" s="78">
        <v>2.0000000000000001E-4</v>
      </c>
    </row>
    <row r="232" spans="2:15">
      <c r="B232" t="s">
        <v>1684</v>
      </c>
      <c r="C232" t="s">
        <v>1685</v>
      </c>
      <c r="D232" t="s">
        <v>1569</v>
      </c>
      <c r="E232" t="s">
        <v>861</v>
      </c>
      <c r="F232"/>
      <c r="G232" t="s">
        <v>937</v>
      </c>
      <c r="H232" t="s">
        <v>106</v>
      </c>
      <c r="I232" s="77">
        <v>3.54</v>
      </c>
      <c r="J232" s="77">
        <v>64524</v>
      </c>
      <c r="K232" s="77">
        <v>0</v>
      </c>
      <c r="L232" s="77">
        <v>8.7916918103999997</v>
      </c>
      <c r="M232" s="78">
        <v>0</v>
      </c>
      <c r="N232" s="78">
        <v>2.3999999999999998E-3</v>
      </c>
      <c r="O232" s="78">
        <v>1E-4</v>
      </c>
    </row>
    <row r="233" spans="2:15">
      <c r="B233" t="s">
        <v>1686</v>
      </c>
      <c r="C233" t="s">
        <v>1687</v>
      </c>
      <c r="D233" t="s">
        <v>1573</v>
      </c>
      <c r="E233" t="s">
        <v>861</v>
      </c>
      <c r="F233"/>
      <c r="G233" t="s">
        <v>937</v>
      </c>
      <c r="H233" t="s">
        <v>106</v>
      </c>
      <c r="I233" s="77">
        <v>79.12</v>
      </c>
      <c r="J233" s="77">
        <v>1066.6199999999999</v>
      </c>
      <c r="K233" s="77">
        <v>0</v>
      </c>
      <c r="L233" s="77">
        <v>3.2482086046559999</v>
      </c>
      <c r="M233" s="78">
        <v>0</v>
      </c>
      <c r="N233" s="78">
        <v>8.9999999999999998E-4</v>
      </c>
      <c r="O233" s="78">
        <v>0</v>
      </c>
    </row>
    <row r="234" spans="2:15">
      <c r="B234" t="s">
        <v>1688</v>
      </c>
      <c r="C234" t="s">
        <v>1689</v>
      </c>
      <c r="D234" t="s">
        <v>1569</v>
      </c>
      <c r="E234" t="s">
        <v>861</v>
      </c>
      <c r="F234"/>
      <c r="G234" t="s">
        <v>937</v>
      </c>
      <c r="H234" t="s">
        <v>106</v>
      </c>
      <c r="I234" s="77">
        <v>14.35</v>
      </c>
      <c r="J234" s="77">
        <v>32520</v>
      </c>
      <c r="K234" s="77">
        <v>0</v>
      </c>
      <c r="L234" s="77">
        <v>17.961820379999999</v>
      </c>
      <c r="M234" s="78">
        <v>0</v>
      </c>
      <c r="N234" s="78">
        <v>5.0000000000000001E-3</v>
      </c>
      <c r="O234" s="78">
        <v>1E-4</v>
      </c>
    </row>
    <row r="235" spans="2:15">
      <c r="B235" t="s">
        <v>1690</v>
      </c>
      <c r="C235" t="s">
        <v>1691</v>
      </c>
      <c r="D235" t="s">
        <v>1569</v>
      </c>
      <c r="E235" t="s">
        <v>861</v>
      </c>
      <c r="F235"/>
      <c r="G235" t="s">
        <v>937</v>
      </c>
      <c r="H235" t="s">
        <v>106</v>
      </c>
      <c r="I235" s="77">
        <v>44.84</v>
      </c>
      <c r="J235" s="77">
        <v>8219</v>
      </c>
      <c r="K235" s="77">
        <v>0</v>
      </c>
      <c r="L235" s="77">
        <v>14.185103060399999</v>
      </c>
      <c r="M235" s="78">
        <v>0</v>
      </c>
      <c r="N235" s="78">
        <v>3.8999999999999998E-3</v>
      </c>
      <c r="O235" s="78">
        <v>1E-4</v>
      </c>
    </row>
    <row r="236" spans="2:15">
      <c r="B236" t="s">
        <v>1692</v>
      </c>
      <c r="C236" t="s">
        <v>1693</v>
      </c>
      <c r="D236" t="s">
        <v>1694</v>
      </c>
      <c r="E236" t="s">
        <v>861</v>
      </c>
      <c r="F236"/>
      <c r="G236" t="s">
        <v>879</v>
      </c>
      <c r="H236" t="s">
        <v>113</v>
      </c>
      <c r="I236" s="77">
        <v>313.95999999999998</v>
      </c>
      <c r="J236" s="77">
        <v>1158</v>
      </c>
      <c r="K236" s="77">
        <v>0.36018</v>
      </c>
      <c r="L236" s="77">
        <v>17.448857657040001</v>
      </c>
      <c r="M236" s="78">
        <v>0</v>
      </c>
      <c r="N236" s="78">
        <v>4.8999999999999998E-3</v>
      </c>
      <c r="O236" s="78">
        <v>1E-4</v>
      </c>
    </row>
    <row r="237" spans="2:15">
      <c r="B237" t="s">
        <v>1695</v>
      </c>
      <c r="C237" t="s">
        <v>1696</v>
      </c>
      <c r="D237" t="s">
        <v>1573</v>
      </c>
      <c r="E237" t="s">
        <v>861</v>
      </c>
      <c r="F237"/>
      <c r="G237" t="s">
        <v>879</v>
      </c>
      <c r="H237" t="s">
        <v>106</v>
      </c>
      <c r="I237" s="77">
        <v>129.02000000000001</v>
      </c>
      <c r="J237" s="77">
        <v>1552</v>
      </c>
      <c r="K237" s="77">
        <v>0</v>
      </c>
      <c r="L237" s="77">
        <v>7.7072006495999998</v>
      </c>
      <c r="M237" s="78">
        <v>0</v>
      </c>
      <c r="N237" s="78">
        <v>2.0999999999999999E-3</v>
      </c>
      <c r="O237" s="78">
        <v>1E-4</v>
      </c>
    </row>
    <row r="238" spans="2:15">
      <c r="B238" t="s">
        <v>1697</v>
      </c>
      <c r="C238" t="s">
        <v>1698</v>
      </c>
      <c r="D238" t="s">
        <v>1573</v>
      </c>
      <c r="E238" t="s">
        <v>861</v>
      </c>
      <c r="F238"/>
      <c r="G238" t="s">
        <v>1699</v>
      </c>
      <c r="H238" t="s">
        <v>106</v>
      </c>
      <c r="I238" s="77">
        <v>6.68</v>
      </c>
      <c r="J238" s="77">
        <v>56863</v>
      </c>
      <c r="K238" s="77">
        <v>0</v>
      </c>
      <c r="L238" s="77">
        <v>14.620227891600001</v>
      </c>
      <c r="M238" s="78">
        <v>0</v>
      </c>
      <c r="N238" s="78">
        <v>4.1000000000000003E-3</v>
      </c>
      <c r="O238" s="78">
        <v>1E-4</v>
      </c>
    </row>
    <row r="239" spans="2:15">
      <c r="B239" t="s">
        <v>1700</v>
      </c>
      <c r="C239" t="s">
        <v>1701</v>
      </c>
      <c r="D239" t="s">
        <v>1573</v>
      </c>
      <c r="E239" t="s">
        <v>861</v>
      </c>
      <c r="F239"/>
      <c r="G239" t="s">
        <v>1015</v>
      </c>
      <c r="H239" t="s">
        <v>106</v>
      </c>
      <c r="I239" s="77">
        <v>158.24</v>
      </c>
      <c r="J239" s="77">
        <v>191</v>
      </c>
      <c r="K239" s="77">
        <v>0</v>
      </c>
      <c r="L239" s="77">
        <v>1.1633156015999999</v>
      </c>
      <c r="M239" s="78">
        <v>0</v>
      </c>
      <c r="N239" s="78">
        <v>2.9999999999999997E-4</v>
      </c>
      <c r="O239" s="78">
        <v>0</v>
      </c>
    </row>
    <row r="240" spans="2:15">
      <c r="B240" t="s">
        <v>1702</v>
      </c>
      <c r="C240" t="s">
        <v>1703</v>
      </c>
      <c r="D240" t="s">
        <v>1573</v>
      </c>
      <c r="E240" t="s">
        <v>861</v>
      </c>
      <c r="F240"/>
      <c r="G240" t="s">
        <v>1004</v>
      </c>
      <c r="H240" t="s">
        <v>106</v>
      </c>
      <c r="I240" s="77">
        <v>69.78</v>
      </c>
      <c r="J240" s="77">
        <v>13313</v>
      </c>
      <c r="K240" s="77">
        <v>0</v>
      </c>
      <c r="L240" s="77">
        <v>35.756484078600003</v>
      </c>
      <c r="M240" s="78">
        <v>0</v>
      </c>
      <c r="N240" s="78">
        <v>9.9000000000000008E-3</v>
      </c>
      <c r="O240" s="78">
        <v>2.9999999999999997E-4</v>
      </c>
    </row>
    <row r="241" spans="2:15">
      <c r="B241" t="s">
        <v>1704</v>
      </c>
      <c r="C241" t="s">
        <v>1705</v>
      </c>
      <c r="D241" t="s">
        <v>1569</v>
      </c>
      <c r="E241" t="s">
        <v>861</v>
      </c>
      <c r="F241"/>
      <c r="G241" t="s">
        <v>1004</v>
      </c>
      <c r="H241" t="s">
        <v>106</v>
      </c>
      <c r="I241" s="77">
        <v>264.51</v>
      </c>
      <c r="J241" s="77">
        <v>380</v>
      </c>
      <c r="K241" s="77">
        <v>0</v>
      </c>
      <c r="L241" s="77">
        <v>3.8687761620000001</v>
      </c>
      <c r="M241" s="78">
        <v>0</v>
      </c>
      <c r="N241" s="78">
        <v>1.1000000000000001E-3</v>
      </c>
      <c r="O241" s="78">
        <v>0</v>
      </c>
    </row>
    <row r="242" spans="2:15">
      <c r="B242" t="s">
        <v>1706</v>
      </c>
      <c r="C242" t="s">
        <v>1707</v>
      </c>
      <c r="D242" t="s">
        <v>1573</v>
      </c>
      <c r="E242" t="s">
        <v>861</v>
      </c>
      <c r="F242"/>
      <c r="G242" t="s">
        <v>1004</v>
      </c>
      <c r="H242" t="s">
        <v>106</v>
      </c>
      <c r="I242" s="77">
        <v>27.82</v>
      </c>
      <c r="J242" s="77">
        <v>30396</v>
      </c>
      <c r="K242" s="77">
        <v>0</v>
      </c>
      <c r="L242" s="77">
        <v>32.547787552800003</v>
      </c>
      <c r="M242" s="78">
        <v>0</v>
      </c>
      <c r="N242" s="78">
        <v>9.1000000000000004E-3</v>
      </c>
      <c r="O242" s="78">
        <v>2.9999999999999997E-4</v>
      </c>
    </row>
    <row r="243" spans="2:15">
      <c r="B243" t="s">
        <v>1708</v>
      </c>
      <c r="C243" t="s">
        <v>1709</v>
      </c>
      <c r="D243" t="s">
        <v>1573</v>
      </c>
      <c r="E243" t="s">
        <v>861</v>
      </c>
      <c r="F243"/>
      <c r="G243" t="s">
        <v>1004</v>
      </c>
      <c r="H243" t="s">
        <v>106</v>
      </c>
      <c r="I243" s="77">
        <v>5.7</v>
      </c>
      <c r="J243" s="77">
        <v>37636</v>
      </c>
      <c r="K243" s="77">
        <v>0</v>
      </c>
      <c r="L243" s="77">
        <v>8.2570749479999996</v>
      </c>
      <c r="M243" s="78">
        <v>0</v>
      </c>
      <c r="N243" s="78">
        <v>2.3E-3</v>
      </c>
      <c r="O243" s="78">
        <v>1E-4</v>
      </c>
    </row>
    <row r="244" spans="2:15">
      <c r="B244" t="s">
        <v>1710</v>
      </c>
      <c r="C244" t="s">
        <v>1711</v>
      </c>
      <c r="D244" t="s">
        <v>1569</v>
      </c>
      <c r="E244" t="s">
        <v>861</v>
      </c>
      <c r="F244"/>
      <c r="G244" t="s">
        <v>1012</v>
      </c>
      <c r="H244" t="s">
        <v>106</v>
      </c>
      <c r="I244" s="77">
        <v>175.66</v>
      </c>
      <c r="J244" s="77">
        <v>3209</v>
      </c>
      <c r="K244" s="77">
        <v>0</v>
      </c>
      <c r="L244" s="77">
        <v>21.6965412606</v>
      </c>
      <c r="M244" s="78">
        <v>0</v>
      </c>
      <c r="N244" s="78">
        <v>6.0000000000000001E-3</v>
      </c>
      <c r="O244" s="78">
        <v>2.0000000000000001E-4</v>
      </c>
    </row>
    <row r="245" spans="2:15">
      <c r="B245" t="s">
        <v>1712</v>
      </c>
      <c r="C245" t="s">
        <v>1713</v>
      </c>
      <c r="D245" t="s">
        <v>1714</v>
      </c>
      <c r="E245" t="s">
        <v>861</v>
      </c>
      <c r="F245"/>
      <c r="G245" t="s">
        <v>919</v>
      </c>
      <c r="H245" t="s">
        <v>110</v>
      </c>
      <c r="I245" s="77">
        <v>2595.0700000000002</v>
      </c>
      <c r="J245" s="77">
        <v>181.1</v>
      </c>
      <c r="K245" s="77">
        <v>0</v>
      </c>
      <c r="L245" s="77">
        <v>19.068918206774999</v>
      </c>
      <c r="M245" s="78">
        <v>0</v>
      </c>
      <c r="N245" s="78">
        <v>5.3E-3</v>
      </c>
      <c r="O245" s="78">
        <v>2.0000000000000001E-4</v>
      </c>
    </row>
    <row r="246" spans="2:15">
      <c r="B246" t="s">
        <v>1715</v>
      </c>
      <c r="C246" t="s">
        <v>1716</v>
      </c>
      <c r="D246" t="s">
        <v>1573</v>
      </c>
      <c r="E246" t="s">
        <v>861</v>
      </c>
      <c r="F246"/>
      <c r="G246" t="s">
        <v>1592</v>
      </c>
      <c r="H246" t="s">
        <v>106</v>
      </c>
      <c r="I246" s="77">
        <v>116.19</v>
      </c>
      <c r="J246" s="77">
        <v>12598</v>
      </c>
      <c r="K246" s="77">
        <v>0</v>
      </c>
      <c r="L246" s="77">
        <v>56.340184753800003</v>
      </c>
      <c r="M246" s="78">
        <v>0</v>
      </c>
      <c r="N246" s="78">
        <v>1.5699999999999999E-2</v>
      </c>
      <c r="O246" s="78">
        <v>5.0000000000000001E-4</v>
      </c>
    </row>
    <row r="247" spans="2:15">
      <c r="B247" t="s">
        <v>1717</v>
      </c>
      <c r="C247" t="s">
        <v>1718</v>
      </c>
      <c r="D247" t="s">
        <v>1573</v>
      </c>
      <c r="E247" t="s">
        <v>861</v>
      </c>
      <c r="F247"/>
      <c r="G247" t="s">
        <v>1596</v>
      </c>
      <c r="H247" t="s">
        <v>106</v>
      </c>
      <c r="I247" s="77">
        <v>51.61</v>
      </c>
      <c r="J247" s="77">
        <v>13822</v>
      </c>
      <c r="K247" s="77">
        <v>0</v>
      </c>
      <c r="L247" s="77">
        <v>27.456973135799998</v>
      </c>
      <c r="M247" s="78">
        <v>0</v>
      </c>
      <c r="N247" s="78">
        <v>7.6E-3</v>
      </c>
      <c r="O247" s="78">
        <v>2.0000000000000001E-4</v>
      </c>
    </row>
    <row r="248" spans="2:15">
      <c r="B248" t="s">
        <v>1719</v>
      </c>
      <c r="C248" t="s">
        <v>1720</v>
      </c>
      <c r="D248" t="s">
        <v>1721</v>
      </c>
      <c r="E248" t="s">
        <v>861</v>
      </c>
      <c r="F248"/>
      <c r="G248" t="s">
        <v>1596</v>
      </c>
      <c r="H248" t="s">
        <v>110</v>
      </c>
      <c r="I248" s="77">
        <v>11.01</v>
      </c>
      <c r="J248" s="77">
        <v>55080</v>
      </c>
      <c r="K248" s="77">
        <v>0</v>
      </c>
      <c r="L248" s="77">
        <v>24.605929710000002</v>
      </c>
      <c r="M248" s="78">
        <v>0</v>
      </c>
      <c r="N248" s="78">
        <v>6.7999999999999996E-3</v>
      </c>
      <c r="O248" s="78">
        <v>2.0000000000000001E-4</v>
      </c>
    </row>
    <row r="249" spans="2:15">
      <c r="B249" t="s">
        <v>1722</v>
      </c>
      <c r="C249" t="s">
        <v>1723</v>
      </c>
      <c r="D249" t="s">
        <v>1573</v>
      </c>
      <c r="E249" t="s">
        <v>861</v>
      </c>
      <c r="F249"/>
      <c r="G249" t="s">
        <v>1596</v>
      </c>
      <c r="H249" t="s">
        <v>106</v>
      </c>
      <c r="I249" s="77">
        <v>7.67</v>
      </c>
      <c r="J249" s="77">
        <v>83200</v>
      </c>
      <c r="K249" s="77">
        <v>0.13486999999999999</v>
      </c>
      <c r="L249" s="77">
        <v>24.69703256</v>
      </c>
      <c r="M249" s="78">
        <v>0</v>
      </c>
      <c r="N249" s="78">
        <v>6.8999999999999999E-3</v>
      </c>
      <c r="O249" s="78">
        <v>2.0000000000000001E-4</v>
      </c>
    </row>
    <row r="250" spans="2:15">
      <c r="B250" t="s">
        <v>1724</v>
      </c>
      <c r="C250" t="s">
        <v>1725</v>
      </c>
      <c r="D250" t="s">
        <v>1573</v>
      </c>
      <c r="E250" t="s">
        <v>861</v>
      </c>
      <c r="F250"/>
      <c r="G250" t="s">
        <v>1596</v>
      </c>
      <c r="H250" t="s">
        <v>106</v>
      </c>
      <c r="I250" s="77">
        <v>26.25</v>
      </c>
      <c r="J250" s="77">
        <v>43089</v>
      </c>
      <c r="K250" s="77">
        <v>0</v>
      </c>
      <c r="L250" s="77">
        <v>43.535509762499998</v>
      </c>
      <c r="M250" s="78">
        <v>0</v>
      </c>
      <c r="N250" s="78">
        <v>1.21E-2</v>
      </c>
      <c r="O250" s="78">
        <v>4.0000000000000002E-4</v>
      </c>
    </row>
    <row r="251" spans="2:15">
      <c r="B251" t="s">
        <v>1726</v>
      </c>
      <c r="C251" t="s">
        <v>1727</v>
      </c>
      <c r="D251" t="s">
        <v>1569</v>
      </c>
      <c r="E251" t="s">
        <v>861</v>
      </c>
      <c r="F251"/>
      <c r="G251" t="s">
        <v>1596</v>
      </c>
      <c r="H251" t="s">
        <v>106</v>
      </c>
      <c r="I251" s="77">
        <v>70.28</v>
      </c>
      <c r="J251" s="77">
        <v>8688.1091999999844</v>
      </c>
      <c r="K251" s="77">
        <v>0</v>
      </c>
      <c r="L251" s="77">
        <v>23.502006108030201</v>
      </c>
      <c r="M251" s="78">
        <v>0</v>
      </c>
      <c r="N251" s="78">
        <v>6.4999999999999997E-3</v>
      </c>
      <c r="O251" s="78">
        <v>2.0000000000000001E-4</v>
      </c>
    </row>
    <row r="252" spans="2:15">
      <c r="B252" t="s">
        <v>1728</v>
      </c>
      <c r="C252" t="s">
        <v>1729</v>
      </c>
      <c r="D252" t="s">
        <v>1573</v>
      </c>
      <c r="E252" t="s">
        <v>861</v>
      </c>
      <c r="F252"/>
      <c r="G252" t="s">
        <v>970</v>
      </c>
      <c r="H252" t="s">
        <v>106</v>
      </c>
      <c r="I252" s="77">
        <v>6.49</v>
      </c>
      <c r="J252" s="77">
        <v>50467</v>
      </c>
      <c r="K252" s="77">
        <v>0</v>
      </c>
      <c r="L252" s="77">
        <v>12.606661646699999</v>
      </c>
      <c r="M252" s="78">
        <v>0</v>
      </c>
      <c r="N252" s="78">
        <v>3.5000000000000001E-3</v>
      </c>
      <c r="O252" s="78">
        <v>1E-4</v>
      </c>
    </row>
    <row r="253" spans="2:15">
      <c r="B253" t="s">
        <v>1730</v>
      </c>
      <c r="C253" t="s">
        <v>1731</v>
      </c>
      <c r="D253" t="s">
        <v>1573</v>
      </c>
      <c r="E253" t="s">
        <v>861</v>
      </c>
      <c r="F253"/>
      <c r="G253" t="s">
        <v>970</v>
      </c>
      <c r="H253" t="s">
        <v>106</v>
      </c>
      <c r="I253" s="77">
        <v>5.44</v>
      </c>
      <c r="J253" s="77">
        <v>16525</v>
      </c>
      <c r="K253" s="77">
        <v>0</v>
      </c>
      <c r="L253" s="77">
        <v>3.46009704</v>
      </c>
      <c r="M253" s="78">
        <v>0</v>
      </c>
      <c r="N253" s="78">
        <v>1E-3</v>
      </c>
      <c r="O253" s="78">
        <v>0</v>
      </c>
    </row>
    <row r="254" spans="2:15">
      <c r="B254" t="s">
        <v>1732</v>
      </c>
      <c r="C254" t="s">
        <v>1733</v>
      </c>
      <c r="D254" t="s">
        <v>1569</v>
      </c>
      <c r="E254" t="s">
        <v>861</v>
      </c>
      <c r="F254"/>
      <c r="G254" t="s">
        <v>970</v>
      </c>
      <c r="H254" t="s">
        <v>106</v>
      </c>
      <c r="I254" s="77">
        <v>32.93</v>
      </c>
      <c r="J254" s="77">
        <v>4668</v>
      </c>
      <c r="K254" s="77">
        <v>0</v>
      </c>
      <c r="L254" s="77">
        <v>5.9165765675999999</v>
      </c>
      <c r="M254" s="78">
        <v>0</v>
      </c>
      <c r="N254" s="78">
        <v>1.6000000000000001E-3</v>
      </c>
      <c r="O254" s="78">
        <v>0</v>
      </c>
    </row>
    <row r="255" spans="2:15">
      <c r="B255" t="s">
        <v>1734</v>
      </c>
      <c r="C255" t="s">
        <v>1735</v>
      </c>
      <c r="D255" t="s">
        <v>1573</v>
      </c>
      <c r="E255" t="s">
        <v>861</v>
      </c>
      <c r="F255"/>
      <c r="G255" t="s">
        <v>970</v>
      </c>
      <c r="H255" t="s">
        <v>106</v>
      </c>
      <c r="I255" s="77">
        <v>17.03</v>
      </c>
      <c r="J255" s="77">
        <v>5860</v>
      </c>
      <c r="K255" s="77">
        <v>0</v>
      </c>
      <c r="L255" s="77">
        <v>3.8411403420000001</v>
      </c>
      <c r="M255" s="78">
        <v>0</v>
      </c>
      <c r="N255" s="78">
        <v>1.1000000000000001E-3</v>
      </c>
      <c r="O255" s="78">
        <v>0</v>
      </c>
    </row>
    <row r="256" spans="2:15">
      <c r="B256" t="s">
        <v>1736</v>
      </c>
      <c r="C256" t="s">
        <v>1737</v>
      </c>
      <c r="D256" t="s">
        <v>1569</v>
      </c>
      <c r="E256" t="s">
        <v>861</v>
      </c>
      <c r="F256"/>
      <c r="G256" t="s">
        <v>970</v>
      </c>
      <c r="H256" t="s">
        <v>106</v>
      </c>
      <c r="I256" s="77">
        <v>9.34</v>
      </c>
      <c r="J256" s="77">
        <v>39944</v>
      </c>
      <c r="K256" s="77">
        <v>0</v>
      </c>
      <c r="L256" s="77">
        <v>14.359732190400001</v>
      </c>
      <c r="M256" s="78">
        <v>0</v>
      </c>
      <c r="N256" s="78">
        <v>4.0000000000000001E-3</v>
      </c>
      <c r="O256" s="78">
        <v>1E-4</v>
      </c>
    </row>
    <row r="257" spans="2:15">
      <c r="B257" t="s">
        <v>1738</v>
      </c>
      <c r="C257" t="s">
        <v>1739</v>
      </c>
      <c r="D257" t="s">
        <v>1573</v>
      </c>
      <c r="E257" t="s">
        <v>861</v>
      </c>
      <c r="F257"/>
      <c r="G257" t="s">
        <v>970</v>
      </c>
      <c r="H257" t="s">
        <v>106</v>
      </c>
      <c r="I257" s="77">
        <v>21.82</v>
      </c>
      <c r="J257" s="77">
        <v>31364</v>
      </c>
      <c r="K257" s="77">
        <v>0</v>
      </c>
      <c r="L257" s="77">
        <v>26.341111855200001</v>
      </c>
      <c r="M257" s="78">
        <v>0</v>
      </c>
      <c r="N257" s="78">
        <v>7.3000000000000001E-3</v>
      </c>
      <c r="O257" s="78">
        <v>2.0000000000000001E-4</v>
      </c>
    </row>
    <row r="258" spans="2:15">
      <c r="B258" t="s">
        <v>1740</v>
      </c>
      <c r="C258" t="s">
        <v>1741</v>
      </c>
      <c r="D258" t="s">
        <v>1573</v>
      </c>
      <c r="E258" t="s">
        <v>861</v>
      </c>
      <c r="F258"/>
      <c r="G258" t="s">
        <v>970</v>
      </c>
      <c r="H258" t="s">
        <v>106</v>
      </c>
      <c r="I258" s="77">
        <v>23.38</v>
      </c>
      <c r="J258" s="77">
        <v>23518</v>
      </c>
      <c r="K258" s="77">
        <v>0</v>
      </c>
      <c r="L258" s="77">
        <v>21.163758831599999</v>
      </c>
      <c r="M258" s="78">
        <v>0</v>
      </c>
      <c r="N258" s="78">
        <v>5.8999999999999999E-3</v>
      </c>
      <c r="O258" s="78">
        <v>2.0000000000000001E-4</v>
      </c>
    </row>
    <row r="259" spans="2:15">
      <c r="B259" t="s">
        <v>1742</v>
      </c>
      <c r="C259" t="s">
        <v>1743</v>
      </c>
      <c r="D259" t="s">
        <v>1573</v>
      </c>
      <c r="E259" t="s">
        <v>861</v>
      </c>
      <c r="F259"/>
      <c r="G259" t="s">
        <v>970</v>
      </c>
      <c r="H259" t="s">
        <v>106</v>
      </c>
      <c r="I259" s="77">
        <v>55.38</v>
      </c>
      <c r="J259" s="77">
        <v>1634</v>
      </c>
      <c r="K259" s="77">
        <v>0</v>
      </c>
      <c r="L259" s="77">
        <v>3.4829955107999999</v>
      </c>
      <c r="M259" s="78">
        <v>0</v>
      </c>
      <c r="N259" s="78">
        <v>1E-3</v>
      </c>
      <c r="O259" s="78">
        <v>0</v>
      </c>
    </row>
    <row r="260" spans="2:15">
      <c r="B260" t="s">
        <v>1744</v>
      </c>
      <c r="C260" t="s">
        <v>1745</v>
      </c>
      <c r="D260" t="s">
        <v>1569</v>
      </c>
      <c r="E260" t="s">
        <v>861</v>
      </c>
      <c r="F260"/>
      <c r="G260" t="s">
        <v>970</v>
      </c>
      <c r="H260" t="s">
        <v>106</v>
      </c>
      <c r="I260" s="77">
        <v>15.24</v>
      </c>
      <c r="J260" s="77">
        <v>23166</v>
      </c>
      <c r="K260" s="77">
        <v>0</v>
      </c>
      <c r="L260" s="77">
        <v>13.588888341600001</v>
      </c>
      <c r="M260" s="78">
        <v>0</v>
      </c>
      <c r="N260" s="78">
        <v>3.8E-3</v>
      </c>
      <c r="O260" s="78">
        <v>1E-4</v>
      </c>
    </row>
    <row r="261" spans="2:15">
      <c r="B261" t="s">
        <v>1746</v>
      </c>
      <c r="C261" t="s">
        <v>1747</v>
      </c>
      <c r="D261" t="s">
        <v>1569</v>
      </c>
      <c r="E261" t="s">
        <v>861</v>
      </c>
      <c r="F261"/>
      <c r="G261" t="s">
        <v>1629</v>
      </c>
      <c r="H261" t="s">
        <v>106</v>
      </c>
      <c r="I261" s="77">
        <v>10.81</v>
      </c>
      <c r="J261" s="77">
        <v>7625</v>
      </c>
      <c r="K261" s="77">
        <v>0</v>
      </c>
      <c r="L261" s="77">
        <v>3.1725863625000001</v>
      </c>
      <c r="M261" s="78">
        <v>0</v>
      </c>
      <c r="N261" s="78">
        <v>8.9999999999999998E-4</v>
      </c>
      <c r="O261" s="78">
        <v>0</v>
      </c>
    </row>
    <row r="262" spans="2:15">
      <c r="B262" t="s">
        <v>1748</v>
      </c>
      <c r="C262" t="s">
        <v>1749</v>
      </c>
      <c r="D262" t="s">
        <v>1569</v>
      </c>
      <c r="E262" t="s">
        <v>861</v>
      </c>
      <c r="F262"/>
      <c r="G262" t="s">
        <v>1629</v>
      </c>
      <c r="H262" t="s">
        <v>106</v>
      </c>
      <c r="I262" s="77">
        <v>45.71</v>
      </c>
      <c r="J262" s="77">
        <v>3511</v>
      </c>
      <c r="K262" s="77">
        <v>0</v>
      </c>
      <c r="L262" s="77">
        <v>6.1771758069000002</v>
      </c>
      <c r="M262" s="78">
        <v>0</v>
      </c>
      <c r="N262" s="78">
        <v>1.6999999999999999E-3</v>
      </c>
      <c r="O262" s="78">
        <v>1E-4</v>
      </c>
    </row>
    <row r="263" spans="2:15">
      <c r="B263" t="s">
        <v>1750</v>
      </c>
      <c r="C263" t="s">
        <v>1751</v>
      </c>
      <c r="D263" t="s">
        <v>123</v>
      </c>
      <c r="E263" t="s">
        <v>861</v>
      </c>
      <c r="F263"/>
      <c r="G263" t="s">
        <v>1629</v>
      </c>
      <c r="H263" t="s">
        <v>106</v>
      </c>
      <c r="I263" s="77">
        <v>3.6</v>
      </c>
      <c r="J263" s="77">
        <v>125300</v>
      </c>
      <c r="K263" s="77">
        <v>0</v>
      </c>
      <c r="L263" s="77">
        <v>17.362069200000001</v>
      </c>
      <c r="M263" s="78">
        <v>0</v>
      </c>
      <c r="N263" s="78">
        <v>4.7999999999999996E-3</v>
      </c>
      <c r="O263" s="78">
        <v>1E-4</v>
      </c>
    </row>
    <row r="264" spans="2:15">
      <c r="B264" t="s">
        <v>1752</v>
      </c>
      <c r="C264" t="s">
        <v>1753</v>
      </c>
      <c r="D264" t="s">
        <v>1573</v>
      </c>
      <c r="E264" t="s">
        <v>861</v>
      </c>
      <c r="F264"/>
      <c r="G264" t="s">
        <v>123</v>
      </c>
      <c r="H264" t="s">
        <v>106</v>
      </c>
      <c r="I264" s="77">
        <v>18.28</v>
      </c>
      <c r="J264" s="77">
        <v>8896</v>
      </c>
      <c r="K264" s="77">
        <v>0</v>
      </c>
      <c r="L264" s="77">
        <v>6.2592006912000002</v>
      </c>
      <c r="M264" s="78">
        <v>0</v>
      </c>
      <c r="N264" s="78">
        <v>1.6999999999999999E-3</v>
      </c>
      <c r="O264" s="78">
        <v>1E-4</v>
      </c>
    </row>
    <row r="265" spans="2:15">
      <c r="B265" t="s">
        <v>218</v>
      </c>
      <c r="E265" s="16"/>
      <c r="F265" s="16"/>
      <c r="G265" s="16"/>
    </row>
    <row r="266" spans="2:15">
      <c r="B266" t="s">
        <v>304</v>
      </c>
      <c r="E266" s="16"/>
      <c r="F266" s="16"/>
      <c r="G266" s="16"/>
    </row>
    <row r="267" spans="2:15">
      <c r="B267" t="s">
        <v>305</v>
      </c>
      <c r="E267" s="16"/>
      <c r="F267" s="16"/>
      <c r="G267" s="16"/>
    </row>
    <row r="268" spans="2:15">
      <c r="B268" t="s">
        <v>306</v>
      </c>
      <c r="E268" s="16"/>
      <c r="F268" s="16"/>
      <c r="G268" s="16"/>
    </row>
    <row r="269" spans="2:15">
      <c r="B269" t="s">
        <v>307</v>
      </c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31" workbookViewId="0">
      <selection activeCell="E46" sqref="E46:E9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45197</v>
      </c>
    </row>
    <row r="2" spans="2:63" s="1" customFormat="1">
      <c r="B2" s="2" t="s">
        <v>1</v>
      </c>
      <c r="C2" s="12" t="s">
        <v>2161</v>
      </c>
    </row>
    <row r="3" spans="2:63" s="1" customFormat="1">
      <c r="B3" s="2" t="s">
        <v>2</v>
      </c>
      <c r="C3" s="26" t="s">
        <v>2162</v>
      </c>
    </row>
    <row r="4" spans="2:63" s="1" customFormat="1">
      <c r="B4" s="2" t="s">
        <v>3</v>
      </c>
      <c r="C4" s="83" t="s">
        <v>196</v>
      </c>
    </row>
    <row r="6" spans="2:63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  <c r="BK6" s="19"/>
    </row>
    <row r="7" spans="2:63" ht="26.25" customHeight="1">
      <c r="B7" s="115" t="s">
        <v>193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38" t="s">
        <v>191</v>
      </c>
      <c r="K8" s="28" t="s">
        <v>56</v>
      </c>
      <c r="L8" s="28" t="s">
        <v>73</v>
      </c>
      <c r="M8" s="28" t="s">
        <v>57</v>
      </c>
      <c r="N8" s="28" t="s">
        <v>182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183</v>
      </c>
      <c r="I9" s="31"/>
      <c r="J9" s="21" t="s">
        <v>184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192</v>
      </c>
      <c r="C11" s="7"/>
      <c r="D11" s="7"/>
      <c r="E11" s="7"/>
      <c r="F11" s="7"/>
      <c r="G11" s="7"/>
      <c r="H11" s="75">
        <v>319401.67</v>
      </c>
      <c r="I11" s="7"/>
      <c r="J11" s="75">
        <v>0</v>
      </c>
      <c r="K11" s="75">
        <v>10617.821506443419</v>
      </c>
      <c r="L11" s="7"/>
      <c r="M11" s="76">
        <v>1</v>
      </c>
      <c r="N11" s="76">
        <v>8.8200000000000001E-2</v>
      </c>
      <c r="O11" s="35"/>
      <c r="BH11" s="16"/>
      <c r="BI11" s="19"/>
      <c r="BK11" s="16"/>
    </row>
    <row r="12" spans="2:63">
      <c r="B12" s="79" t="s">
        <v>203</v>
      </c>
      <c r="D12" s="16"/>
      <c r="E12" s="16"/>
      <c r="F12" s="16"/>
      <c r="G12" s="16"/>
      <c r="H12" s="81">
        <v>292196.53999999998</v>
      </c>
      <c r="J12" s="81">
        <v>0</v>
      </c>
      <c r="K12" s="81">
        <v>7897.5792345620002</v>
      </c>
      <c r="M12" s="80">
        <v>0.74380000000000002</v>
      </c>
      <c r="N12" s="80">
        <v>6.5600000000000006E-2</v>
      </c>
    </row>
    <row r="13" spans="2:63">
      <c r="B13" s="79" t="s">
        <v>1754</v>
      </c>
      <c r="D13" s="16"/>
      <c r="E13" s="16"/>
      <c r="F13" s="16"/>
      <c r="G13" s="16"/>
      <c r="H13" s="81">
        <v>23778.400000000001</v>
      </c>
      <c r="J13" s="81">
        <v>0</v>
      </c>
      <c r="K13" s="81">
        <v>818.75280640000005</v>
      </c>
      <c r="M13" s="80">
        <v>7.7100000000000002E-2</v>
      </c>
      <c r="N13" s="80">
        <v>6.7999999999999996E-3</v>
      </c>
    </row>
    <row r="14" spans="2:63">
      <c r="B14" t="s">
        <v>1755</v>
      </c>
      <c r="C14" t="s">
        <v>1756</v>
      </c>
      <c r="D14" t="s">
        <v>100</v>
      </c>
      <c r="E14" t="s">
        <v>1757</v>
      </c>
      <c r="F14" t="s">
        <v>1758</v>
      </c>
      <c r="G14" t="s">
        <v>102</v>
      </c>
      <c r="H14" s="77">
        <v>7455</v>
      </c>
      <c r="I14" s="77">
        <v>1874</v>
      </c>
      <c r="J14" s="77">
        <v>0</v>
      </c>
      <c r="K14" s="77">
        <v>139.70670000000001</v>
      </c>
      <c r="L14" s="78">
        <v>2.0000000000000001E-4</v>
      </c>
      <c r="M14" s="78">
        <v>1.32E-2</v>
      </c>
      <c r="N14" s="78">
        <v>1.1999999999999999E-3</v>
      </c>
    </row>
    <row r="15" spans="2:63">
      <c r="B15" t="s">
        <v>1759</v>
      </c>
      <c r="C15" t="s">
        <v>1760</v>
      </c>
      <c r="D15" t="s">
        <v>100</v>
      </c>
      <c r="E15" t="s">
        <v>1757</v>
      </c>
      <c r="F15" t="s">
        <v>1758</v>
      </c>
      <c r="G15" t="s">
        <v>102</v>
      </c>
      <c r="H15" s="77">
        <v>1399.5</v>
      </c>
      <c r="I15" s="77">
        <v>3597</v>
      </c>
      <c r="J15" s="77">
        <v>0</v>
      </c>
      <c r="K15" s="77">
        <v>50.340015000000001</v>
      </c>
      <c r="L15" s="78">
        <v>0</v>
      </c>
      <c r="M15" s="78">
        <v>4.7000000000000002E-3</v>
      </c>
      <c r="N15" s="78">
        <v>4.0000000000000002E-4</v>
      </c>
    </row>
    <row r="16" spans="2:63">
      <c r="B16" t="s">
        <v>1761</v>
      </c>
      <c r="C16" t="s">
        <v>1762</v>
      </c>
      <c r="D16" t="s">
        <v>100</v>
      </c>
      <c r="E16" t="s">
        <v>1757</v>
      </c>
      <c r="F16" t="s">
        <v>1758</v>
      </c>
      <c r="G16" t="s">
        <v>102</v>
      </c>
      <c r="H16" s="77">
        <v>2261.83</v>
      </c>
      <c r="I16" s="77">
        <v>1854</v>
      </c>
      <c r="J16" s="77">
        <v>0</v>
      </c>
      <c r="K16" s="77">
        <v>41.934328200000003</v>
      </c>
      <c r="L16" s="78">
        <v>0</v>
      </c>
      <c r="M16" s="78">
        <v>3.8999999999999998E-3</v>
      </c>
      <c r="N16" s="78">
        <v>2.9999999999999997E-4</v>
      </c>
    </row>
    <row r="17" spans="2:14">
      <c r="B17" t="s">
        <v>1763</v>
      </c>
      <c r="C17" t="s">
        <v>1764</v>
      </c>
      <c r="D17" t="s">
        <v>100</v>
      </c>
      <c r="E17" t="s">
        <v>1765</v>
      </c>
      <c r="F17" t="s">
        <v>1758</v>
      </c>
      <c r="G17" t="s">
        <v>102</v>
      </c>
      <c r="H17" s="77">
        <v>163.38</v>
      </c>
      <c r="I17" s="77">
        <v>2858</v>
      </c>
      <c r="J17" s="77">
        <v>0</v>
      </c>
      <c r="K17" s="77">
        <v>4.6694003999999998</v>
      </c>
      <c r="L17" s="78">
        <v>0</v>
      </c>
      <c r="M17" s="78">
        <v>4.0000000000000002E-4</v>
      </c>
      <c r="N17" s="78">
        <v>0</v>
      </c>
    </row>
    <row r="18" spans="2:14">
      <c r="B18" t="s">
        <v>1766</v>
      </c>
      <c r="C18" t="s">
        <v>1767</v>
      </c>
      <c r="D18" t="s">
        <v>100</v>
      </c>
      <c r="E18" t="s">
        <v>1765</v>
      </c>
      <c r="F18" t="s">
        <v>1758</v>
      </c>
      <c r="G18" t="s">
        <v>102</v>
      </c>
      <c r="H18" s="77">
        <v>4360</v>
      </c>
      <c r="I18" s="77">
        <v>1849</v>
      </c>
      <c r="J18" s="77">
        <v>0</v>
      </c>
      <c r="K18" s="77">
        <v>80.616399999999999</v>
      </c>
      <c r="L18" s="78">
        <v>1E-4</v>
      </c>
      <c r="M18" s="78">
        <v>7.6E-3</v>
      </c>
      <c r="N18" s="78">
        <v>6.9999999999999999E-4</v>
      </c>
    </row>
    <row r="19" spans="2:14">
      <c r="B19" t="s">
        <v>1768</v>
      </c>
      <c r="C19" t="s">
        <v>1769</v>
      </c>
      <c r="D19" t="s">
        <v>100</v>
      </c>
      <c r="E19" t="s">
        <v>1765</v>
      </c>
      <c r="F19" t="s">
        <v>1758</v>
      </c>
      <c r="G19" t="s">
        <v>102</v>
      </c>
      <c r="H19" s="77">
        <v>2611.61</v>
      </c>
      <c r="I19" s="77">
        <v>3539</v>
      </c>
      <c r="J19" s="77">
        <v>0</v>
      </c>
      <c r="K19" s="77">
        <v>92.424877899999998</v>
      </c>
      <c r="L19" s="78">
        <v>0</v>
      </c>
      <c r="M19" s="78">
        <v>8.6999999999999994E-3</v>
      </c>
      <c r="N19" s="78">
        <v>8.0000000000000004E-4</v>
      </c>
    </row>
    <row r="20" spans="2:14">
      <c r="B20" t="s">
        <v>1770</v>
      </c>
      <c r="C20" t="s">
        <v>1771</v>
      </c>
      <c r="D20" t="s">
        <v>100</v>
      </c>
      <c r="E20" t="s">
        <v>1765</v>
      </c>
      <c r="F20" t="s">
        <v>1758</v>
      </c>
      <c r="G20" t="s">
        <v>102</v>
      </c>
      <c r="H20" s="77">
        <v>2440.71</v>
      </c>
      <c r="I20" s="77">
        <v>1852</v>
      </c>
      <c r="J20" s="77">
        <v>0</v>
      </c>
      <c r="K20" s="77">
        <v>45.201949200000001</v>
      </c>
      <c r="L20" s="78">
        <v>0</v>
      </c>
      <c r="M20" s="78">
        <v>4.3E-3</v>
      </c>
      <c r="N20" s="78">
        <v>4.0000000000000002E-4</v>
      </c>
    </row>
    <row r="21" spans="2:14">
      <c r="B21" t="s">
        <v>1772</v>
      </c>
      <c r="C21" t="s">
        <v>1773</v>
      </c>
      <c r="D21" t="s">
        <v>100</v>
      </c>
      <c r="E21" t="s">
        <v>1765</v>
      </c>
      <c r="F21" t="s">
        <v>1758</v>
      </c>
      <c r="G21" t="s">
        <v>102</v>
      </c>
      <c r="H21" s="77">
        <v>654.11</v>
      </c>
      <c r="I21" s="77">
        <v>1827</v>
      </c>
      <c r="J21" s="77">
        <v>0</v>
      </c>
      <c r="K21" s="77">
        <v>11.9505897</v>
      </c>
      <c r="L21" s="78">
        <v>0</v>
      </c>
      <c r="M21" s="78">
        <v>1.1000000000000001E-3</v>
      </c>
      <c r="N21" s="78">
        <v>1E-4</v>
      </c>
    </row>
    <row r="22" spans="2:14">
      <c r="B22" t="s">
        <v>1774</v>
      </c>
      <c r="C22" t="s">
        <v>1775</v>
      </c>
      <c r="D22" t="s">
        <v>100</v>
      </c>
      <c r="E22" t="s">
        <v>1776</v>
      </c>
      <c r="F22" t="s">
        <v>1758</v>
      </c>
      <c r="G22" t="s">
        <v>102</v>
      </c>
      <c r="H22" s="77">
        <v>711.64</v>
      </c>
      <c r="I22" s="77">
        <v>3560</v>
      </c>
      <c r="J22" s="77">
        <v>0</v>
      </c>
      <c r="K22" s="77">
        <v>25.334384</v>
      </c>
      <c r="L22" s="78">
        <v>0</v>
      </c>
      <c r="M22" s="78">
        <v>2.3999999999999998E-3</v>
      </c>
      <c r="N22" s="78">
        <v>2.0000000000000001E-4</v>
      </c>
    </row>
    <row r="23" spans="2:14">
      <c r="B23" t="s">
        <v>1777</v>
      </c>
      <c r="C23" t="s">
        <v>1778</v>
      </c>
      <c r="D23" t="s">
        <v>100</v>
      </c>
      <c r="E23" t="s">
        <v>1779</v>
      </c>
      <c r="F23" t="s">
        <v>1758</v>
      </c>
      <c r="G23" t="s">
        <v>102</v>
      </c>
      <c r="H23" s="77">
        <v>100.55</v>
      </c>
      <c r="I23" s="77">
        <v>34690</v>
      </c>
      <c r="J23" s="77">
        <v>0</v>
      </c>
      <c r="K23" s="77">
        <v>34.880794999999999</v>
      </c>
      <c r="L23" s="78">
        <v>0</v>
      </c>
      <c r="M23" s="78">
        <v>3.3E-3</v>
      </c>
      <c r="N23" s="78">
        <v>2.9999999999999997E-4</v>
      </c>
    </row>
    <row r="24" spans="2:14">
      <c r="B24" t="s">
        <v>1780</v>
      </c>
      <c r="C24" t="s">
        <v>1781</v>
      </c>
      <c r="D24" t="s">
        <v>100</v>
      </c>
      <c r="E24" t="s">
        <v>1779</v>
      </c>
      <c r="F24" t="s">
        <v>1758</v>
      </c>
      <c r="G24" t="s">
        <v>102</v>
      </c>
      <c r="H24" s="77">
        <v>240.87</v>
      </c>
      <c r="I24" s="77">
        <v>18410</v>
      </c>
      <c r="J24" s="77">
        <v>0</v>
      </c>
      <c r="K24" s="77">
        <v>44.344166999999999</v>
      </c>
      <c r="L24" s="78">
        <v>0</v>
      </c>
      <c r="M24" s="78">
        <v>4.1999999999999997E-3</v>
      </c>
      <c r="N24" s="78">
        <v>4.0000000000000002E-4</v>
      </c>
    </row>
    <row r="25" spans="2:14">
      <c r="B25" t="s">
        <v>1782</v>
      </c>
      <c r="C25" t="s">
        <v>1783</v>
      </c>
      <c r="D25" t="s">
        <v>100</v>
      </c>
      <c r="E25" t="s">
        <v>1779</v>
      </c>
      <c r="F25" t="s">
        <v>1758</v>
      </c>
      <c r="G25" t="s">
        <v>102</v>
      </c>
      <c r="H25" s="77">
        <v>70.2</v>
      </c>
      <c r="I25" s="77">
        <v>18200</v>
      </c>
      <c r="J25" s="77">
        <v>0</v>
      </c>
      <c r="K25" s="77">
        <v>12.776400000000001</v>
      </c>
      <c r="L25" s="78">
        <v>0</v>
      </c>
      <c r="M25" s="78">
        <v>1.1999999999999999E-3</v>
      </c>
      <c r="N25" s="78">
        <v>1E-4</v>
      </c>
    </row>
    <row r="26" spans="2:14">
      <c r="B26" t="s">
        <v>1784</v>
      </c>
      <c r="C26" t="s">
        <v>1785</v>
      </c>
      <c r="D26" t="s">
        <v>100</v>
      </c>
      <c r="E26" t="s">
        <v>1779</v>
      </c>
      <c r="F26" t="s">
        <v>1758</v>
      </c>
      <c r="G26" t="s">
        <v>102</v>
      </c>
      <c r="H26" s="77">
        <v>1309</v>
      </c>
      <c r="I26" s="77">
        <v>17920</v>
      </c>
      <c r="J26" s="77">
        <v>0</v>
      </c>
      <c r="K26" s="77">
        <v>234.5728</v>
      </c>
      <c r="L26" s="78">
        <v>1E-4</v>
      </c>
      <c r="M26" s="78">
        <v>2.2100000000000002E-2</v>
      </c>
      <c r="N26" s="78">
        <v>1.9E-3</v>
      </c>
    </row>
    <row r="27" spans="2:14">
      <c r="B27" s="79" t="s">
        <v>1786</v>
      </c>
      <c r="D27" s="16"/>
      <c r="E27" s="1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208</v>
      </c>
      <c r="C28" t="s">
        <v>208</v>
      </c>
      <c r="D28" s="16"/>
      <c r="E28" s="16"/>
      <c r="F28" t="s">
        <v>208</v>
      </c>
      <c r="G28" t="s">
        <v>208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1787</v>
      </c>
      <c r="D29" s="16"/>
      <c r="E29" s="16"/>
      <c r="F29" s="16"/>
      <c r="G29" s="16"/>
      <c r="H29" s="81">
        <v>268418.14</v>
      </c>
      <c r="J29" s="81">
        <v>0</v>
      </c>
      <c r="K29" s="81">
        <v>7078.8264281620004</v>
      </c>
      <c r="M29" s="80">
        <v>0.66669999999999996</v>
      </c>
      <c r="N29" s="80">
        <v>5.8799999999999998E-2</v>
      </c>
    </row>
    <row r="30" spans="2:14">
      <c r="B30" t="s">
        <v>1788</v>
      </c>
      <c r="C30" t="s">
        <v>1789</v>
      </c>
      <c r="D30" t="s">
        <v>100</v>
      </c>
      <c r="E30" t="s">
        <v>1757</v>
      </c>
      <c r="F30" t="s">
        <v>1790</v>
      </c>
      <c r="G30" t="s">
        <v>102</v>
      </c>
      <c r="H30" s="77">
        <v>16872</v>
      </c>
      <c r="I30" s="77">
        <v>368.92</v>
      </c>
      <c r="J30" s="77">
        <v>0</v>
      </c>
      <c r="K30" s="77">
        <v>62.2441824</v>
      </c>
      <c r="L30" s="78">
        <v>2.9999999999999997E-4</v>
      </c>
      <c r="M30" s="78">
        <v>5.8999999999999999E-3</v>
      </c>
      <c r="N30" s="78">
        <v>5.0000000000000001E-4</v>
      </c>
    </row>
    <row r="31" spans="2:14">
      <c r="B31" t="s">
        <v>1791</v>
      </c>
      <c r="C31" t="s">
        <v>1792</v>
      </c>
      <c r="D31" t="s">
        <v>100</v>
      </c>
      <c r="E31" t="s">
        <v>1757</v>
      </c>
      <c r="F31" t="s">
        <v>1790</v>
      </c>
      <c r="G31" t="s">
        <v>102</v>
      </c>
      <c r="H31" s="77">
        <v>3796.24</v>
      </c>
      <c r="I31" s="77">
        <v>344.75</v>
      </c>
      <c r="J31" s="77">
        <v>0</v>
      </c>
      <c r="K31" s="77">
        <v>13.0875374</v>
      </c>
      <c r="L31" s="78">
        <v>0</v>
      </c>
      <c r="M31" s="78">
        <v>1.1999999999999999E-3</v>
      </c>
      <c r="N31" s="78">
        <v>1E-4</v>
      </c>
    </row>
    <row r="32" spans="2:14">
      <c r="B32" t="s">
        <v>1793</v>
      </c>
      <c r="C32" t="s">
        <v>1794</v>
      </c>
      <c r="D32" t="s">
        <v>100</v>
      </c>
      <c r="E32" t="s">
        <v>1765</v>
      </c>
      <c r="F32" t="s">
        <v>1790</v>
      </c>
      <c r="G32" t="s">
        <v>102</v>
      </c>
      <c r="H32" s="77">
        <v>109148.56</v>
      </c>
      <c r="I32" s="77">
        <v>3704.64</v>
      </c>
      <c r="J32" s="77">
        <v>0</v>
      </c>
      <c r="K32" s="77">
        <v>4043.5612131839998</v>
      </c>
      <c r="L32" s="78">
        <v>8.6E-3</v>
      </c>
      <c r="M32" s="78">
        <v>0.38080000000000003</v>
      </c>
      <c r="N32" s="78">
        <v>3.3599999999999998E-2</v>
      </c>
    </row>
    <row r="33" spans="2:14">
      <c r="B33" t="s">
        <v>1795</v>
      </c>
      <c r="C33" t="s">
        <v>1796</v>
      </c>
      <c r="D33" t="s">
        <v>100</v>
      </c>
      <c r="E33" t="s">
        <v>1765</v>
      </c>
      <c r="F33" t="s">
        <v>1790</v>
      </c>
      <c r="G33" t="s">
        <v>102</v>
      </c>
      <c r="H33" s="77">
        <v>22218</v>
      </c>
      <c r="I33" s="77">
        <v>345.35</v>
      </c>
      <c r="J33" s="77">
        <v>0</v>
      </c>
      <c r="K33" s="77">
        <v>76.729862999999995</v>
      </c>
      <c r="L33" s="78">
        <v>0</v>
      </c>
      <c r="M33" s="78">
        <v>7.1999999999999998E-3</v>
      </c>
      <c r="N33" s="78">
        <v>5.9999999999999995E-4</v>
      </c>
    </row>
    <row r="34" spans="2:14">
      <c r="B34" t="s">
        <v>1797</v>
      </c>
      <c r="C34" t="s">
        <v>1798</v>
      </c>
      <c r="D34" t="s">
        <v>100</v>
      </c>
      <c r="E34" t="s">
        <v>1776</v>
      </c>
      <c r="F34" t="s">
        <v>1790</v>
      </c>
      <c r="G34" t="s">
        <v>102</v>
      </c>
      <c r="H34" s="77">
        <v>39086</v>
      </c>
      <c r="I34" s="77">
        <v>345.8</v>
      </c>
      <c r="J34" s="77">
        <v>0</v>
      </c>
      <c r="K34" s="77">
        <v>135.15938800000001</v>
      </c>
      <c r="L34" s="78">
        <v>1E-4</v>
      </c>
      <c r="M34" s="78">
        <v>1.2699999999999999E-2</v>
      </c>
      <c r="N34" s="78">
        <v>1.1000000000000001E-3</v>
      </c>
    </row>
    <row r="35" spans="2:14">
      <c r="B35" t="s">
        <v>1799</v>
      </c>
      <c r="C35" t="s">
        <v>1800</v>
      </c>
      <c r="D35" t="s">
        <v>100</v>
      </c>
      <c r="E35" t="s">
        <v>1779</v>
      </c>
      <c r="F35" t="s">
        <v>1790</v>
      </c>
      <c r="G35" t="s">
        <v>102</v>
      </c>
      <c r="H35" s="77">
        <v>38582</v>
      </c>
      <c r="I35" s="77">
        <v>3439</v>
      </c>
      <c r="J35" s="77">
        <v>0</v>
      </c>
      <c r="K35" s="77">
        <v>1326.8349800000001</v>
      </c>
      <c r="L35" s="78">
        <v>1.2999999999999999E-3</v>
      </c>
      <c r="M35" s="78">
        <v>0.125</v>
      </c>
      <c r="N35" s="78">
        <v>1.0999999999999999E-2</v>
      </c>
    </row>
    <row r="36" spans="2:14">
      <c r="B36" t="s">
        <v>1801</v>
      </c>
      <c r="C36" t="s">
        <v>1802</v>
      </c>
      <c r="D36" t="s">
        <v>100</v>
      </c>
      <c r="E36" t="s">
        <v>1779</v>
      </c>
      <c r="F36" t="s">
        <v>1790</v>
      </c>
      <c r="G36" t="s">
        <v>102</v>
      </c>
      <c r="H36" s="77">
        <v>2638.34</v>
      </c>
      <c r="I36" s="77">
        <v>3694.17</v>
      </c>
      <c r="J36" s="77">
        <v>0</v>
      </c>
      <c r="K36" s="77">
        <v>97.464764778000003</v>
      </c>
      <c r="L36" s="78">
        <v>4.0000000000000002E-4</v>
      </c>
      <c r="M36" s="78">
        <v>9.1999999999999998E-3</v>
      </c>
      <c r="N36" s="78">
        <v>8.0000000000000004E-4</v>
      </c>
    </row>
    <row r="37" spans="2:14">
      <c r="B37" t="s">
        <v>1803</v>
      </c>
      <c r="C37" t="s">
        <v>1804</v>
      </c>
      <c r="D37" t="s">
        <v>100</v>
      </c>
      <c r="E37" t="s">
        <v>1779</v>
      </c>
      <c r="F37" t="s">
        <v>1790</v>
      </c>
      <c r="G37" t="s">
        <v>102</v>
      </c>
      <c r="H37" s="77">
        <v>36077</v>
      </c>
      <c r="I37" s="77">
        <v>3669.22</v>
      </c>
      <c r="J37" s="77">
        <v>0</v>
      </c>
      <c r="K37" s="77">
        <v>1323.7444994</v>
      </c>
      <c r="L37" s="78">
        <v>2.0999999999999999E-3</v>
      </c>
      <c r="M37" s="78">
        <v>0.12470000000000001</v>
      </c>
      <c r="N37" s="78">
        <v>1.0999999999999999E-2</v>
      </c>
    </row>
    <row r="38" spans="2:14">
      <c r="B38" s="79" t="s">
        <v>1805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208</v>
      </c>
      <c r="C39" t="s">
        <v>208</v>
      </c>
      <c r="D39" s="16"/>
      <c r="E39" s="16"/>
      <c r="F39" t="s">
        <v>208</v>
      </c>
      <c r="G39" t="s">
        <v>208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858</v>
      </c>
      <c r="D40" s="16"/>
      <c r="E40" s="1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208</v>
      </c>
      <c r="C41" t="s">
        <v>208</v>
      </c>
      <c r="D41" s="16"/>
      <c r="E41" s="16"/>
      <c r="F41" t="s">
        <v>208</v>
      </c>
      <c r="G41" t="s">
        <v>208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s="79" t="s">
        <v>1806</v>
      </c>
      <c r="D42" s="16"/>
      <c r="E42" s="16"/>
      <c r="F42" s="16"/>
      <c r="G42" s="16"/>
      <c r="H42" s="81">
        <v>0</v>
      </c>
      <c r="J42" s="81">
        <v>0</v>
      </c>
      <c r="K42" s="81">
        <v>0</v>
      </c>
      <c r="M42" s="80">
        <v>0</v>
      </c>
      <c r="N42" s="80">
        <v>0</v>
      </c>
    </row>
    <row r="43" spans="2:14">
      <c r="B43" t="s">
        <v>208</v>
      </c>
      <c r="C43" t="s">
        <v>208</v>
      </c>
      <c r="D43" s="16"/>
      <c r="E43" s="16"/>
      <c r="F43" t="s">
        <v>208</v>
      </c>
      <c r="G43" t="s">
        <v>208</v>
      </c>
      <c r="H43" s="77">
        <v>0</v>
      </c>
      <c r="I43" s="77">
        <v>0</v>
      </c>
      <c r="K43" s="77">
        <v>0</v>
      </c>
      <c r="L43" s="78">
        <v>0</v>
      </c>
      <c r="M43" s="78">
        <v>0</v>
      </c>
      <c r="N43" s="78">
        <v>0</v>
      </c>
    </row>
    <row r="44" spans="2:14">
      <c r="B44" s="79" t="s">
        <v>216</v>
      </c>
      <c r="D44" s="16"/>
      <c r="E44" s="16"/>
      <c r="F44" s="16"/>
      <c r="G44" s="16"/>
      <c r="H44" s="81">
        <v>27205.13</v>
      </c>
      <c r="J44" s="81">
        <v>0</v>
      </c>
      <c r="K44" s="81">
        <v>2720.2422718814196</v>
      </c>
      <c r="M44" s="80">
        <v>0.25619999999999998</v>
      </c>
      <c r="N44" s="80">
        <v>2.2599999999999999E-2</v>
      </c>
    </row>
    <row r="45" spans="2:14">
      <c r="B45" s="79" t="s">
        <v>1807</v>
      </c>
      <c r="D45" s="16"/>
      <c r="E45" s="16"/>
      <c r="F45" s="16"/>
      <c r="G45" s="16"/>
      <c r="H45" s="81">
        <v>26664.95</v>
      </c>
      <c r="J45" s="81">
        <v>0</v>
      </c>
      <c r="K45" s="81">
        <v>2533.7838469838198</v>
      </c>
      <c r="M45" s="80">
        <v>0.23860000000000001</v>
      </c>
      <c r="N45" s="80">
        <v>2.1000000000000001E-2</v>
      </c>
    </row>
    <row r="46" spans="2:14">
      <c r="B46" t="s">
        <v>1808</v>
      </c>
      <c r="C46" t="s">
        <v>1809</v>
      </c>
      <c r="D46" t="s">
        <v>123</v>
      </c>
      <c r="E46"/>
      <c r="F46" t="s">
        <v>1758</v>
      </c>
      <c r="G46" t="s">
        <v>106</v>
      </c>
      <c r="H46" s="77">
        <v>781.31</v>
      </c>
      <c r="I46" s="77">
        <v>6073</v>
      </c>
      <c r="J46" s="77">
        <v>0</v>
      </c>
      <c r="K46" s="77">
        <v>182.63103279870001</v>
      </c>
      <c r="L46" s="78">
        <v>0</v>
      </c>
      <c r="M46" s="78">
        <v>1.72E-2</v>
      </c>
      <c r="N46" s="78">
        <v>1.5E-3</v>
      </c>
    </row>
    <row r="47" spans="2:14">
      <c r="B47" t="s">
        <v>1810</v>
      </c>
      <c r="C47" t="s">
        <v>1811</v>
      </c>
      <c r="D47" t="s">
        <v>123</v>
      </c>
      <c r="E47"/>
      <c r="F47" t="s">
        <v>1758</v>
      </c>
      <c r="G47" t="s">
        <v>106</v>
      </c>
      <c r="H47" s="77">
        <v>84.54</v>
      </c>
      <c r="I47" s="77">
        <v>4463</v>
      </c>
      <c r="J47" s="77">
        <v>0</v>
      </c>
      <c r="K47" s="77">
        <v>14.5223547498</v>
      </c>
      <c r="L47" s="78">
        <v>0</v>
      </c>
      <c r="M47" s="78">
        <v>1.4E-3</v>
      </c>
      <c r="N47" s="78">
        <v>1E-4</v>
      </c>
    </row>
    <row r="48" spans="2:14">
      <c r="B48" t="s">
        <v>1812</v>
      </c>
      <c r="C48" t="s">
        <v>1813</v>
      </c>
      <c r="D48" t="s">
        <v>1569</v>
      </c>
      <c r="E48"/>
      <c r="F48" t="s">
        <v>1758</v>
      </c>
      <c r="G48" t="s">
        <v>106</v>
      </c>
      <c r="H48" s="77">
        <v>65.89</v>
      </c>
      <c r="I48" s="77">
        <v>33993</v>
      </c>
      <c r="J48" s="77">
        <v>0</v>
      </c>
      <c r="K48" s="77">
        <v>86.209854657299999</v>
      </c>
      <c r="L48" s="78">
        <v>0</v>
      </c>
      <c r="M48" s="78">
        <v>8.0999999999999996E-3</v>
      </c>
      <c r="N48" s="78">
        <v>6.9999999999999999E-4</v>
      </c>
    </row>
    <row r="49" spans="2:14">
      <c r="B49" t="s">
        <v>1814</v>
      </c>
      <c r="C49" t="s">
        <v>1815</v>
      </c>
      <c r="D49" t="s">
        <v>1694</v>
      </c>
      <c r="E49"/>
      <c r="F49" t="s">
        <v>1758</v>
      </c>
      <c r="G49" t="s">
        <v>106</v>
      </c>
      <c r="H49" s="77">
        <v>5036.43</v>
      </c>
      <c r="I49" s="77">
        <v>765.35</v>
      </c>
      <c r="J49" s="77">
        <v>0</v>
      </c>
      <c r="K49" s="77">
        <v>148.36477415224499</v>
      </c>
      <c r="L49" s="78">
        <v>0</v>
      </c>
      <c r="M49" s="78">
        <v>1.4E-2</v>
      </c>
      <c r="N49" s="78">
        <v>1.1999999999999999E-3</v>
      </c>
    </row>
    <row r="50" spans="2:14">
      <c r="B50" t="s">
        <v>1816</v>
      </c>
      <c r="C50" t="s">
        <v>1817</v>
      </c>
      <c r="D50" t="s">
        <v>1694</v>
      </c>
      <c r="E50"/>
      <c r="F50" t="s">
        <v>1758</v>
      </c>
      <c r="G50" t="s">
        <v>106</v>
      </c>
      <c r="H50" s="77">
        <v>1777.74</v>
      </c>
      <c r="I50" s="77">
        <v>1007.75</v>
      </c>
      <c r="J50" s="77">
        <v>0</v>
      </c>
      <c r="K50" s="77">
        <v>68.955507997650002</v>
      </c>
      <c r="L50" s="78">
        <v>0</v>
      </c>
      <c r="M50" s="78">
        <v>6.4999999999999997E-3</v>
      </c>
      <c r="N50" s="78">
        <v>5.9999999999999995E-4</v>
      </c>
    </row>
    <row r="51" spans="2:14">
      <c r="B51" t="s">
        <v>1818</v>
      </c>
      <c r="C51" t="s">
        <v>1819</v>
      </c>
      <c r="D51" t="s">
        <v>1820</v>
      </c>
      <c r="E51"/>
      <c r="F51" t="s">
        <v>1758</v>
      </c>
      <c r="G51" t="s">
        <v>201</v>
      </c>
      <c r="H51" s="77">
        <v>3087.99</v>
      </c>
      <c r="I51" s="77">
        <v>1844.8141999999984</v>
      </c>
      <c r="J51" s="77">
        <v>0</v>
      </c>
      <c r="K51" s="77">
        <v>27.965433137357302</v>
      </c>
      <c r="L51" s="78">
        <v>0</v>
      </c>
      <c r="M51" s="78">
        <v>2.5999999999999999E-3</v>
      </c>
      <c r="N51" s="78">
        <v>2.0000000000000001E-4</v>
      </c>
    </row>
    <row r="52" spans="2:14">
      <c r="B52" t="s">
        <v>1821</v>
      </c>
      <c r="C52" t="s">
        <v>1822</v>
      </c>
      <c r="D52" t="s">
        <v>123</v>
      </c>
      <c r="E52"/>
      <c r="F52" t="s">
        <v>1758</v>
      </c>
      <c r="G52" t="s">
        <v>106</v>
      </c>
      <c r="H52" s="77">
        <v>256.93</v>
      </c>
      <c r="I52" s="77">
        <v>3588</v>
      </c>
      <c r="J52" s="77">
        <v>0</v>
      </c>
      <c r="K52" s="77">
        <v>35.4825776916</v>
      </c>
      <c r="L52" s="78">
        <v>0</v>
      </c>
      <c r="M52" s="78">
        <v>3.3E-3</v>
      </c>
      <c r="N52" s="78">
        <v>2.9999999999999997E-4</v>
      </c>
    </row>
    <row r="53" spans="2:14">
      <c r="B53" t="s">
        <v>1823</v>
      </c>
      <c r="C53" t="s">
        <v>1824</v>
      </c>
      <c r="D53" t="s">
        <v>1694</v>
      </c>
      <c r="E53"/>
      <c r="F53" t="s">
        <v>1758</v>
      </c>
      <c r="G53" t="s">
        <v>106</v>
      </c>
      <c r="H53" s="77">
        <v>1603.78</v>
      </c>
      <c r="I53" s="77">
        <v>459.55</v>
      </c>
      <c r="J53" s="77">
        <v>0</v>
      </c>
      <c r="K53" s="77">
        <v>28.367788140510001</v>
      </c>
      <c r="L53" s="78">
        <v>0</v>
      </c>
      <c r="M53" s="78">
        <v>2.7000000000000001E-3</v>
      </c>
      <c r="N53" s="78">
        <v>2.0000000000000001E-4</v>
      </c>
    </row>
    <row r="54" spans="2:14">
      <c r="B54" t="s">
        <v>1825</v>
      </c>
      <c r="C54" t="s">
        <v>1826</v>
      </c>
      <c r="D54" t="s">
        <v>1694</v>
      </c>
      <c r="E54"/>
      <c r="F54" t="s">
        <v>1758</v>
      </c>
      <c r="G54" t="s">
        <v>106</v>
      </c>
      <c r="H54" s="77">
        <v>187.36</v>
      </c>
      <c r="I54" s="77">
        <v>3668.75</v>
      </c>
      <c r="J54" s="77">
        <v>0</v>
      </c>
      <c r="K54" s="77">
        <v>26.457140729999999</v>
      </c>
      <c r="L54" s="78">
        <v>0</v>
      </c>
      <c r="M54" s="78">
        <v>2.5000000000000001E-3</v>
      </c>
      <c r="N54" s="78">
        <v>2.0000000000000001E-4</v>
      </c>
    </row>
    <row r="55" spans="2:14">
      <c r="B55" t="s">
        <v>1827</v>
      </c>
      <c r="C55" t="s">
        <v>1828</v>
      </c>
      <c r="D55" t="s">
        <v>123</v>
      </c>
      <c r="E55"/>
      <c r="F55" t="s">
        <v>1758</v>
      </c>
      <c r="G55" t="s">
        <v>110</v>
      </c>
      <c r="H55" s="77">
        <v>1425.34</v>
      </c>
      <c r="I55" s="77">
        <v>639.70000000000005</v>
      </c>
      <c r="J55" s="77">
        <v>0</v>
      </c>
      <c r="K55" s="77">
        <v>36.995879168850003</v>
      </c>
      <c r="L55" s="78">
        <v>0</v>
      </c>
      <c r="M55" s="78">
        <v>3.5000000000000001E-3</v>
      </c>
      <c r="N55" s="78">
        <v>2.9999999999999997E-4</v>
      </c>
    </row>
    <row r="56" spans="2:14">
      <c r="B56" t="s">
        <v>1829</v>
      </c>
      <c r="C56" t="s">
        <v>1830</v>
      </c>
      <c r="D56" t="s">
        <v>123</v>
      </c>
      <c r="E56"/>
      <c r="F56" t="s">
        <v>1758</v>
      </c>
      <c r="G56" t="s">
        <v>106</v>
      </c>
      <c r="H56" s="77">
        <v>1504.25</v>
      </c>
      <c r="I56" s="77">
        <v>696.05</v>
      </c>
      <c r="J56" s="77">
        <v>0</v>
      </c>
      <c r="K56" s="77">
        <v>40.300308349124997</v>
      </c>
      <c r="L56" s="78">
        <v>0</v>
      </c>
      <c r="M56" s="78">
        <v>3.8E-3</v>
      </c>
      <c r="N56" s="78">
        <v>2.9999999999999997E-4</v>
      </c>
    </row>
    <row r="57" spans="2:14">
      <c r="B57" t="s">
        <v>1831</v>
      </c>
      <c r="C57" t="s">
        <v>1832</v>
      </c>
      <c r="D57" t="s">
        <v>123</v>
      </c>
      <c r="E57"/>
      <c r="F57" t="s">
        <v>1758</v>
      </c>
      <c r="G57" t="s">
        <v>106</v>
      </c>
      <c r="H57" s="77">
        <v>953.5</v>
      </c>
      <c r="I57" s="77">
        <v>515.05999999999995</v>
      </c>
      <c r="J57" s="77">
        <v>0</v>
      </c>
      <c r="K57" s="77">
        <v>18.9028127379</v>
      </c>
      <c r="L57" s="78">
        <v>0</v>
      </c>
      <c r="M57" s="78">
        <v>1.8E-3</v>
      </c>
      <c r="N57" s="78">
        <v>2.0000000000000001E-4</v>
      </c>
    </row>
    <row r="58" spans="2:14">
      <c r="B58" t="s">
        <v>1833</v>
      </c>
      <c r="C58" t="s">
        <v>1834</v>
      </c>
      <c r="D58" t="s">
        <v>123</v>
      </c>
      <c r="E58"/>
      <c r="F58" t="s">
        <v>1758</v>
      </c>
      <c r="G58" t="s">
        <v>110</v>
      </c>
      <c r="H58" s="77">
        <v>17.3</v>
      </c>
      <c r="I58" s="77">
        <v>6857</v>
      </c>
      <c r="J58" s="77">
        <v>0</v>
      </c>
      <c r="K58" s="77">
        <v>4.8132540075000003</v>
      </c>
      <c r="L58" s="78">
        <v>0</v>
      </c>
      <c r="M58" s="78">
        <v>5.0000000000000001E-4</v>
      </c>
      <c r="N58" s="78">
        <v>0</v>
      </c>
    </row>
    <row r="59" spans="2:14">
      <c r="B59" t="s">
        <v>1835</v>
      </c>
      <c r="C59" t="s">
        <v>1836</v>
      </c>
      <c r="D59" t="s">
        <v>123</v>
      </c>
      <c r="E59"/>
      <c r="F59" t="s">
        <v>1758</v>
      </c>
      <c r="G59" t="s">
        <v>110</v>
      </c>
      <c r="H59" s="77">
        <v>1852.88</v>
      </c>
      <c r="I59" s="77">
        <v>2802</v>
      </c>
      <c r="J59" s="77">
        <v>0</v>
      </c>
      <c r="K59" s="77">
        <v>210.65605801199999</v>
      </c>
      <c r="L59" s="78">
        <v>0</v>
      </c>
      <c r="M59" s="78">
        <v>1.9800000000000002E-2</v>
      </c>
      <c r="N59" s="78">
        <v>1.6999999999999999E-3</v>
      </c>
    </row>
    <row r="60" spans="2:14">
      <c r="B60" t="s">
        <v>1837</v>
      </c>
      <c r="C60" t="s">
        <v>1838</v>
      </c>
      <c r="D60" t="s">
        <v>1569</v>
      </c>
      <c r="E60"/>
      <c r="F60" t="s">
        <v>1758</v>
      </c>
      <c r="G60" t="s">
        <v>106</v>
      </c>
      <c r="H60" s="77">
        <v>210.07</v>
      </c>
      <c r="I60" s="77">
        <v>6594</v>
      </c>
      <c r="J60" s="77">
        <v>0</v>
      </c>
      <c r="K60" s="77">
        <v>53.316408814200003</v>
      </c>
      <c r="L60" s="78">
        <v>0</v>
      </c>
      <c r="M60" s="78">
        <v>5.0000000000000001E-3</v>
      </c>
      <c r="N60" s="78">
        <v>4.0000000000000002E-4</v>
      </c>
    </row>
    <row r="61" spans="2:14">
      <c r="B61" t="s">
        <v>1839</v>
      </c>
      <c r="C61" t="s">
        <v>1840</v>
      </c>
      <c r="D61" t="s">
        <v>1569</v>
      </c>
      <c r="E61"/>
      <c r="F61" t="s">
        <v>1758</v>
      </c>
      <c r="G61" t="s">
        <v>106</v>
      </c>
      <c r="H61" s="77">
        <v>120.67</v>
      </c>
      <c r="I61" s="77">
        <v>6901</v>
      </c>
      <c r="J61" s="77">
        <v>0</v>
      </c>
      <c r="K61" s="77">
        <v>32.0523038583</v>
      </c>
      <c r="L61" s="78">
        <v>0</v>
      </c>
      <c r="M61" s="78">
        <v>3.0000000000000001E-3</v>
      </c>
      <c r="N61" s="78">
        <v>2.9999999999999997E-4</v>
      </c>
    </row>
    <row r="62" spans="2:14">
      <c r="B62" t="s">
        <v>1841</v>
      </c>
      <c r="C62" t="s">
        <v>1842</v>
      </c>
      <c r="D62" t="s">
        <v>123</v>
      </c>
      <c r="E62"/>
      <c r="F62" t="s">
        <v>1758</v>
      </c>
      <c r="G62" t="s">
        <v>116</v>
      </c>
      <c r="H62" s="77">
        <v>379.78</v>
      </c>
      <c r="I62" s="77">
        <v>4919</v>
      </c>
      <c r="J62" s="77">
        <v>0</v>
      </c>
      <c r="K62" s="77">
        <v>53.344675450099999</v>
      </c>
      <c r="L62" s="78">
        <v>0</v>
      </c>
      <c r="M62" s="78">
        <v>5.0000000000000001E-3</v>
      </c>
      <c r="N62" s="78">
        <v>4.0000000000000002E-4</v>
      </c>
    </row>
    <row r="63" spans="2:14">
      <c r="B63" t="s">
        <v>1843</v>
      </c>
      <c r="C63" t="s">
        <v>1844</v>
      </c>
      <c r="D63" t="s">
        <v>1694</v>
      </c>
      <c r="E63"/>
      <c r="F63" t="s">
        <v>1758</v>
      </c>
      <c r="G63" t="s">
        <v>106</v>
      </c>
      <c r="H63" s="77">
        <v>919.1</v>
      </c>
      <c r="I63" s="77">
        <v>954.5</v>
      </c>
      <c r="J63" s="77">
        <v>0</v>
      </c>
      <c r="K63" s="77">
        <v>33.766543765500003</v>
      </c>
      <c r="L63" s="78">
        <v>0</v>
      </c>
      <c r="M63" s="78">
        <v>3.2000000000000002E-3</v>
      </c>
      <c r="N63" s="78">
        <v>2.9999999999999997E-4</v>
      </c>
    </row>
    <row r="64" spans="2:14">
      <c r="B64" t="s">
        <v>1845</v>
      </c>
      <c r="C64" t="s">
        <v>1846</v>
      </c>
      <c r="D64" t="s">
        <v>123</v>
      </c>
      <c r="E64"/>
      <c r="F64" t="s">
        <v>1758</v>
      </c>
      <c r="G64" t="s">
        <v>106</v>
      </c>
      <c r="H64" s="77">
        <v>130.25</v>
      </c>
      <c r="I64" s="77">
        <v>4445.5</v>
      </c>
      <c r="J64" s="77">
        <v>0</v>
      </c>
      <c r="K64" s="77">
        <v>22.28672517375</v>
      </c>
      <c r="L64" s="78">
        <v>0</v>
      </c>
      <c r="M64" s="78">
        <v>2.0999999999999999E-3</v>
      </c>
      <c r="N64" s="78">
        <v>2.0000000000000001E-4</v>
      </c>
    </row>
    <row r="65" spans="2:14">
      <c r="B65" t="s">
        <v>1847</v>
      </c>
      <c r="C65" t="s">
        <v>1848</v>
      </c>
      <c r="D65" t="s">
        <v>1569</v>
      </c>
      <c r="E65"/>
      <c r="F65" t="s">
        <v>1758</v>
      </c>
      <c r="G65" t="s">
        <v>106</v>
      </c>
      <c r="H65" s="77">
        <v>368.03</v>
      </c>
      <c r="I65" s="77">
        <v>5832.5</v>
      </c>
      <c r="J65" s="77">
        <v>0</v>
      </c>
      <c r="K65" s="77">
        <v>82.620131187750005</v>
      </c>
      <c r="L65" s="78">
        <v>0</v>
      </c>
      <c r="M65" s="78">
        <v>7.7999999999999996E-3</v>
      </c>
      <c r="N65" s="78">
        <v>6.9999999999999999E-4</v>
      </c>
    </row>
    <row r="66" spans="2:14">
      <c r="B66" t="s">
        <v>1849</v>
      </c>
      <c r="C66" t="s">
        <v>1850</v>
      </c>
      <c r="D66" t="s">
        <v>1694</v>
      </c>
      <c r="E66"/>
      <c r="F66" t="s">
        <v>1758</v>
      </c>
      <c r="G66" t="s">
        <v>106</v>
      </c>
      <c r="H66" s="77">
        <v>8.3800000000000008</v>
      </c>
      <c r="I66" s="77">
        <v>83376</v>
      </c>
      <c r="J66" s="77">
        <v>0</v>
      </c>
      <c r="K66" s="77">
        <v>26.892611971200001</v>
      </c>
      <c r="L66" s="78">
        <v>0</v>
      </c>
      <c r="M66" s="78">
        <v>2.5000000000000001E-3</v>
      </c>
      <c r="N66" s="78">
        <v>2.0000000000000001E-4</v>
      </c>
    </row>
    <row r="67" spans="2:14">
      <c r="B67" t="s">
        <v>1851</v>
      </c>
      <c r="C67" t="s">
        <v>1852</v>
      </c>
      <c r="D67" t="s">
        <v>123</v>
      </c>
      <c r="E67"/>
      <c r="F67" t="s">
        <v>1758</v>
      </c>
      <c r="G67" t="s">
        <v>110</v>
      </c>
      <c r="H67" s="77">
        <v>356.31</v>
      </c>
      <c r="I67" s="77">
        <v>20332</v>
      </c>
      <c r="J67" s="77">
        <v>0</v>
      </c>
      <c r="K67" s="77">
        <v>293.94538137900003</v>
      </c>
      <c r="L67" s="78">
        <v>0</v>
      </c>
      <c r="M67" s="78">
        <v>2.7699999999999999E-2</v>
      </c>
      <c r="N67" s="78">
        <v>2.3999999999999998E-3</v>
      </c>
    </row>
    <row r="68" spans="2:14">
      <c r="B68" t="s">
        <v>1853</v>
      </c>
      <c r="C68" t="s">
        <v>1854</v>
      </c>
      <c r="D68" t="s">
        <v>123</v>
      </c>
      <c r="E68"/>
      <c r="F68" t="s">
        <v>1758</v>
      </c>
      <c r="G68" t="s">
        <v>110</v>
      </c>
      <c r="H68" s="77">
        <v>196.11</v>
      </c>
      <c r="I68" s="77">
        <v>8625.6</v>
      </c>
      <c r="J68" s="77">
        <v>0</v>
      </c>
      <c r="K68" s="77">
        <v>68.635307329200003</v>
      </c>
      <c r="L68" s="78">
        <v>0</v>
      </c>
      <c r="M68" s="78">
        <v>6.4999999999999997E-3</v>
      </c>
      <c r="N68" s="78">
        <v>5.9999999999999995E-4</v>
      </c>
    </row>
    <row r="69" spans="2:14">
      <c r="B69" t="s">
        <v>1855</v>
      </c>
      <c r="C69" t="s">
        <v>1856</v>
      </c>
      <c r="D69" t="s">
        <v>123</v>
      </c>
      <c r="E69"/>
      <c r="F69" t="s">
        <v>1758</v>
      </c>
      <c r="G69" t="s">
        <v>110</v>
      </c>
      <c r="H69" s="77">
        <v>306.36</v>
      </c>
      <c r="I69" s="77">
        <v>2424.6</v>
      </c>
      <c r="J69" s="77">
        <v>0</v>
      </c>
      <c r="K69" s="77">
        <v>30.139128502199998</v>
      </c>
      <c r="L69" s="78">
        <v>0</v>
      </c>
      <c r="M69" s="78">
        <v>2.8E-3</v>
      </c>
      <c r="N69" s="78">
        <v>2.9999999999999997E-4</v>
      </c>
    </row>
    <row r="70" spans="2:14">
      <c r="B70" t="s">
        <v>1857</v>
      </c>
      <c r="C70" t="s">
        <v>1858</v>
      </c>
      <c r="D70" t="s">
        <v>1859</v>
      </c>
      <c r="E70"/>
      <c r="F70" t="s">
        <v>1758</v>
      </c>
      <c r="G70" t="s">
        <v>199</v>
      </c>
      <c r="H70" s="77">
        <v>2585.7399999999998</v>
      </c>
      <c r="I70" s="77">
        <v>245200</v>
      </c>
      <c r="J70" s="77">
        <v>0</v>
      </c>
      <c r="K70" s="77">
        <v>163.45124489439999</v>
      </c>
      <c r="L70" s="78">
        <v>0</v>
      </c>
      <c r="M70" s="78">
        <v>1.54E-2</v>
      </c>
      <c r="N70" s="78">
        <v>1.4E-3</v>
      </c>
    </row>
    <row r="71" spans="2:14">
      <c r="B71" t="s">
        <v>1860</v>
      </c>
      <c r="C71" t="s">
        <v>1861</v>
      </c>
      <c r="D71" t="s">
        <v>123</v>
      </c>
      <c r="E71"/>
      <c r="F71" t="s">
        <v>1758</v>
      </c>
      <c r="G71" t="s">
        <v>110</v>
      </c>
      <c r="H71" s="77">
        <v>37.61</v>
      </c>
      <c r="I71" s="77">
        <v>20655</v>
      </c>
      <c r="J71" s="77">
        <v>0</v>
      </c>
      <c r="K71" s="77">
        <v>31.52006186625</v>
      </c>
      <c r="L71" s="78">
        <v>0</v>
      </c>
      <c r="M71" s="78">
        <v>3.0000000000000001E-3</v>
      </c>
      <c r="N71" s="78">
        <v>2.9999999999999997E-4</v>
      </c>
    </row>
    <row r="72" spans="2:14">
      <c r="B72" t="s">
        <v>1862</v>
      </c>
      <c r="C72" t="s">
        <v>1863</v>
      </c>
      <c r="D72" t="s">
        <v>1569</v>
      </c>
      <c r="E72"/>
      <c r="F72" t="s">
        <v>1758</v>
      </c>
      <c r="G72" t="s">
        <v>106</v>
      </c>
      <c r="H72" s="77">
        <v>61.13</v>
      </c>
      <c r="I72" s="77">
        <v>16013</v>
      </c>
      <c r="J72" s="77">
        <v>0</v>
      </c>
      <c r="K72" s="77">
        <v>37.676886818100002</v>
      </c>
      <c r="L72" s="78">
        <v>0</v>
      </c>
      <c r="M72" s="78">
        <v>3.5000000000000001E-3</v>
      </c>
      <c r="N72" s="78">
        <v>2.9999999999999997E-4</v>
      </c>
    </row>
    <row r="73" spans="2:14">
      <c r="B73" t="s">
        <v>1864</v>
      </c>
      <c r="C73" t="s">
        <v>1865</v>
      </c>
      <c r="D73" t="s">
        <v>1569</v>
      </c>
      <c r="E73"/>
      <c r="F73" t="s">
        <v>1758</v>
      </c>
      <c r="G73" t="s">
        <v>106</v>
      </c>
      <c r="H73" s="77">
        <v>31.06</v>
      </c>
      <c r="I73" s="77">
        <v>9225</v>
      </c>
      <c r="J73" s="77">
        <v>0</v>
      </c>
      <c r="K73" s="77">
        <v>11.028481964999999</v>
      </c>
      <c r="L73" s="78">
        <v>0</v>
      </c>
      <c r="M73" s="78">
        <v>1E-3</v>
      </c>
      <c r="N73" s="78">
        <v>1E-4</v>
      </c>
    </row>
    <row r="74" spans="2:14">
      <c r="B74" t="s">
        <v>1866</v>
      </c>
      <c r="C74" t="s">
        <v>1867</v>
      </c>
      <c r="D74" t="s">
        <v>1569</v>
      </c>
      <c r="E74"/>
      <c r="F74" t="s">
        <v>1758</v>
      </c>
      <c r="G74" t="s">
        <v>106</v>
      </c>
      <c r="H74" s="77">
        <v>291.70999999999998</v>
      </c>
      <c r="I74" s="77">
        <v>3348</v>
      </c>
      <c r="J74" s="77">
        <v>0</v>
      </c>
      <c r="K74" s="77">
        <v>37.591069129200001</v>
      </c>
      <c r="L74" s="78">
        <v>0</v>
      </c>
      <c r="M74" s="78">
        <v>3.5000000000000001E-3</v>
      </c>
      <c r="N74" s="78">
        <v>2.9999999999999997E-4</v>
      </c>
    </row>
    <row r="75" spans="2:14">
      <c r="B75" t="s">
        <v>1868</v>
      </c>
      <c r="C75" t="s">
        <v>1869</v>
      </c>
      <c r="D75" t="s">
        <v>1569</v>
      </c>
      <c r="E75"/>
      <c r="F75" t="s">
        <v>1758</v>
      </c>
      <c r="G75" t="s">
        <v>106</v>
      </c>
      <c r="H75" s="77">
        <v>430.75</v>
      </c>
      <c r="I75" s="77">
        <v>10192</v>
      </c>
      <c r="J75" s="77">
        <v>0</v>
      </c>
      <c r="K75" s="77">
        <v>168.97895195999999</v>
      </c>
      <c r="L75" s="78">
        <v>0</v>
      </c>
      <c r="M75" s="78">
        <v>1.5900000000000001E-2</v>
      </c>
      <c r="N75" s="78">
        <v>1.4E-3</v>
      </c>
    </row>
    <row r="76" spans="2:14">
      <c r="B76" t="s">
        <v>1870</v>
      </c>
      <c r="C76" t="s">
        <v>1871</v>
      </c>
      <c r="D76" t="s">
        <v>1573</v>
      </c>
      <c r="E76"/>
      <c r="F76" t="s">
        <v>1758</v>
      </c>
      <c r="G76" t="s">
        <v>106</v>
      </c>
      <c r="H76" s="77">
        <v>190.95</v>
      </c>
      <c r="I76" s="77">
        <v>5429.5</v>
      </c>
      <c r="J76" s="77">
        <v>0</v>
      </c>
      <c r="K76" s="77">
        <v>39.905008832249997</v>
      </c>
      <c r="L76" s="78">
        <v>0</v>
      </c>
      <c r="M76" s="78">
        <v>3.8E-3</v>
      </c>
      <c r="N76" s="78">
        <v>2.9999999999999997E-4</v>
      </c>
    </row>
    <row r="77" spans="2:14">
      <c r="B77" t="s">
        <v>1872</v>
      </c>
      <c r="C77" t="s">
        <v>1873</v>
      </c>
      <c r="D77" t="s">
        <v>123</v>
      </c>
      <c r="E77"/>
      <c r="F77" t="s">
        <v>1758</v>
      </c>
      <c r="G77" t="s">
        <v>110</v>
      </c>
      <c r="H77" s="77">
        <v>87.39</v>
      </c>
      <c r="I77" s="77">
        <v>20135</v>
      </c>
      <c r="J77" s="77">
        <v>0</v>
      </c>
      <c r="K77" s="77">
        <v>71.395674648750003</v>
      </c>
      <c r="L77" s="78">
        <v>0</v>
      </c>
      <c r="M77" s="78">
        <v>6.7000000000000002E-3</v>
      </c>
      <c r="N77" s="78">
        <v>5.9999999999999995E-4</v>
      </c>
    </row>
    <row r="78" spans="2:14">
      <c r="B78" t="s">
        <v>1874</v>
      </c>
      <c r="C78" t="s">
        <v>1875</v>
      </c>
      <c r="D78" t="s">
        <v>123</v>
      </c>
      <c r="E78"/>
      <c r="F78" t="s">
        <v>1758</v>
      </c>
      <c r="G78" t="s">
        <v>110</v>
      </c>
      <c r="H78" s="77">
        <v>30.68</v>
      </c>
      <c r="I78" s="77">
        <v>21510</v>
      </c>
      <c r="J78" s="77">
        <v>0</v>
      </c>
      <c r="K78" s="77">
        <v>26.776529910000001</v>
      </c>
      <c r="L78" s="78">
        <v>0</v>
      </c>
      <c r="M78" s="78">
        <v>2.5000000000000001E-3</v>
      </c>
      <c r="N78" s="78">
        <v>2.0000000000000001E-4</v>
      </c>
    </row>
    <row r="79" spans="2:14">
      <c r="B79" t="s">
        <v>1876</v>
      </c>
      <c r="C79" t="s">
        <v>1877</v>
      </c>
      <c r="D79" t="s">
        <v>1569</v>
      </c>
      <c r="E79"/>
      <c r="F79" t="s">
        <v>1758</v>
      </c>
      <c r="G79" t="s">
        <v>106</v>
      </c>
      <c r="H79" s="77">
        <v>138.52000000000001</v>
      </c>
      <c r="I79" s="77">
        <v>7377</v>
      </c>
      <c r="J79" s="77">
        <v>0</v>
      </c>
      <c r="K79" s="77">
        <v>39.331469919600003</v>
      </c>
      <c r="L79" s="78">
        <v>0</v>
      </c>
      <c r="M79" s="78">
        <v>3.7000000000000002E-3</v>
      </c>
      <c r="N79" s="78">
        <v>2.9999999999999997E-4</v>
      </c>
    </row>
    <row r="80" spans="2:14">
      <c r="B80" t="s">
        <v>1878</v>
      </c>
      <c r="C80" t="s">
        <v>1879</v>
      </c>
      <c r="D80" t="s">
        <v>1694</v>
      </c>
      <c r="E80"/>
      <c r="F80" t="s">
        <v>1758</v>
      </c>
      <c r="G80" t="s">
        <v>106</v>
      </c>
      <c r="H80" s="77">
        <v>628.13</v>
      </c>
      <c r="I80" s="77">
        <v>3453.625</v>
      </c>
      <c r="J80" s="77">
        <v>0</v>
      </c>
      <c r="K80" s="77">
        <v>83.497337388412504</v>
      </c>
      <c r="L80" s="78">
        <v>0</v>
      </c>
      <c r="M80" s="78">
        <v>7.9000000000000008E-3</v>
      </c>
      <c r="N80" s="78">
        <v>6.9999999999999999E-4</v>
      </c>
    </row>
    <row r="81" spans="2:14">
      <c r="B81" t="s">
        <v>1880</v>
      </c>
      <c r="C81" t="s">
        <v>1881</v>
      </c>
      <c r="D81" t="s">
        <v>1569</v>
      </c>
      <c r="E81"/>
      <c r="F81" t="s">
        <v>1758</v>
      </c>
      <c r="G81" t="s">
        <v>106</v>
      </c>
      <c r="H81" s="77">
        <v>164.94</v>
      </c>
      <c r="I81" s="77">
        <v>16337</v>
      </c>
      <c r="J81" s="77">
        <v>0</v>
      </c>
      <c r="K81" s="77">
        <v>103.7161077822</v>
      </c>
      <c r="L81" s="78">
        <v>0</v>
      </c>
      <c r="M81" s="78">
        <v>9.7999999999999997E-3</v>
      </c>
      <c r="N81" s="78">
        <v>8.9999999999999998E-4</v>
      </c>
    </row>
    <row r="82" spans="2:14">
      <c r="B82" t="s">
        <v>1882</v>
      </c>
      <c r="C82" t="s">
        <v>1883</v>
      </c>
      <c r="D82" t="s">
        <v>1569</v>
      </c>
      <c r="E82"/>
      <c r="F82" t="s">
        <v>1758</v>
      </c>
      <c r="G82" t="s">
        <v>106</v>
      </c>
      <c r="H82" s="77">
        <v>41.48</v>
      </c>
      <c r="I82" s="77">
        <v>14429</v>
      </c>
      <c r="J82" s="77">
        <v>0</v>
      </c>
      <c r="K82" s="77">
        <v>23.036839270800002</v>
      </c>
      <c r="L82" s="78">
        <v>0</v>
      </c>
      <c r="M82" s="78">
        <v>2.2000000000000001E-3</v>
      </c>
      <c r="N82" s="78">
        <v>2.0000000000000001E-4</v>
      </c>
    </row>
    <row r="83" spans="2:14">
      <c r="B83" t="s">
        <v>1884</v>
      </c>
      <c r="C83" t="s">
        <v>1885</v>
      </c>
      <c r="D83" t="s">
        <v>107</v>
      </c>
      <c r="E83"/>
      <c r="F83" t="s">
        <v>1758</v>
      </c>
      <c r="G83" t="s">
        <v>120</v>
      </c>
      <c r="H83" s="77">
        <v>314.56</v>
      </c>
      <c r="I83" s="77">
        <v>8814</v>
      </c>
      <c r="J83" s="77">
        <v>0</v>
      </c>
      <c r="K83" s="77">
        <v>68.254188837119997</v>
      </c>
      <c r="L83" s="78">
        <v>0</v>
      </c>
      <c r="M83" s="78">
        <v>6.4000000000000003E-3</v>
      </c>
      <c r="N83" s="78">
        <v>5.9999999999999995E-4</v>
      </c>
    </row>
    <row r="84" spans="2:14">
      <c r="B84" s="79" t="s">
        <v>1886</v>
      </c>
      <c r="D84" s="16"/>
      <c r="E84" s="16"/>
      <c r="F84" s="16"/>
      <c r="G84" s="16"/>
      <c r="H84" s="81">
        <v>540.17999999999995</v>
      </c>
      <c r="J84" s="81">
        <v>0</v>
      </c>
      <c r="K84" s="81">
        <v>186.4584248976</v>
      </c>
      <c r="M84" s="80">
        <v>1.7600000000000001E-2</v>
      </c>
      <c r="N84" s="80">
        <v>1.5E-3</v>
      </c>
    </row>
    <row r="85" spans="2:14">
      <c r="B85" t="s">
        <v>1887</v>
      </c>
      <c r="C85" t="s">
        <v>1888</v>
      </c>
      <c r="D85" t="s">
        <v>1694</v>
      </c>
      <c r="E85"/>
      <c r="F85" t="s">
        <v>1790</v>
      </c>
      <c r="G85" t="s">
        <v>106</v>
      </c>
      <c r="H85" s="77">
        <v>540.17999999999995</v>
      </c>
      <c r="I85" s="77">
        <v>8968</v>
      </c>
      <c r="J85" s="77">
        <v>0</v>
      </c>
      <c r="K85" s="77">
        <v>186.4584248976</v>
      </c>
      <c r="L85" s="78">
        <v>0</v>
      </c>
      <c r="M85" s="78">
        <v>1.7600000000000001E-2</v>
      </c>
      <c r="N85" s="78">
        <v>1.5E-3</v>
      </c>
    </row>
    <row r="86" spans="2:14">
      <c r="B86" s="79" t="s">
        <v>858</v>
      </c>
      <c r="D86" s="16"/>
      <c r="E86" s="16"/>
      <c r="F86" s="16"/>
      <c r="G86" s="16"/>
      <c r="H86" s="81">
        <v>0</v>
      </c>
      <c r="J86" s="81">
        <v>0</v>
      </c>
      <c r="K86" s="81">
        <v>0</v>
      </c>
      <c r="M86" s="80">
        <v>0</v>
      </c>
      <c r="N86" s="80">
        <v>0</v>
      </c>
    </row>
    <row r="87" spans="2:14">
      <c r="B87" t="s">
        <v>208</v>
      </c>
      <c r="C87" t="s">
        <v>208</v>
      </c>
      <c r="D87" s="16"/>
      <c r="E87" s="16"/>
      <c r="F87" t="s">
        <v>208</v>
      </c>
      <c r="G87" t="s">
        <v>208</v>
      </c>
      <c r="H87" s="77">
        <v>0</v>
      </c>
      <c r="I87" s="77">
        <v>0</v>
      </c>
      <c r="K87" s="77">
        <v>0</v>
      </c>
      <c r="L87" s="78">
        <v>0</v>
      </c>
      <c r="M87" s="78">
        <v>0</v>
      </c>
      <c r="N87" s="78">
        <v>0</v>
      </c>
    </row>
    <row r="88" spans="2:14">
      <c r="B88" s="79" t="s">
        <v>1806</v>
      </c>
      <c r="D88" s="16"/>
      <c r="E88" s="16"/>
      <c r="F88" s="16"/>
      <c r="G88" s="16"/>
      <c r="H88" s="81">
        <v>0</v>
      </c>
      <c r="J88" s="81">
        <v>0</v>
      </c>
      <c r="K88" s="81">
        <v>0</v>
      </c>
      <c r="M88" s="80">
        <v>0</v>
      </c>
      <c r="N88" s="80">
        <v>0</v>
      </c>
    </row>
    <row r="89" spans="2:14">
      <c r="B89" t="s">
        <v>208</v>
      </c>
      <c r="C89" t="s">
        <v>208</v>
      </c>
      <c r="D89" s="16"/>
      <c r="E89" s="16"/>
      <c r="F89" t="s">
        <v>208</v>
      </c>
      <c r="G89" t="s">
        <v>208</v>
      </c>
      <c r="H89" s="77">
        <v>0</v>
      </c>
      <c r="I89" s="77">
        <v>0</v>
      </c>
      <c r="K89" s="77">
        <v>0</v>
      </c>
      <c r="L89" s="78">
        <v>0</v>
      </c>
      <c r="M89" s="78">
        <v>0</v>
      </c>
      <c r="N89" s="78">
        <v>0</v>
      </c>
    </row>
    <row r="90" spans="2:14">
      <c r="B90" t="s">
        <v>218</v>
      </c>
      <c r="D90" s="16"/>
      <c r="E90" s="16"/>
      <c r="F90" s="16"/>
      <c r="G90" s="16"/>
    </row>
    <row r="91" spans="2:14">
      <c r="B91" t="s">
        <v>304</v>
      </c>
      <c r="D91" s="16"/>
      <c r="E91" s="16"/>
      <c r="F91" s="16"/>
      <c r="G91" s="16"/>
    </row>
    <row r="92" spans="2:14">
      <c r="B92" t="s">
        <v>305</v>
      </c>
      <c r="D92" s="16"/>
      <c r="E92" s="16"/>
      <c r="F92" s="16"/>
      <c r="G92" s="16"/>
    </row>
    <row r="93" spans="2:14">
      <c r="B93" t="s">
        <v>306</v>
      </c>
      <c r="D93" s="16"/>
      <c r="E93" s="16"/>
      <c r="F93" s="16"/>
      <c r="G93" s="16"/>
    </row>
    <row r="94" spans="2:14">
      <c r="B94" t="s">
        <v>307</v>
      </c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9" workbookViewId="0">
      <selection activeCell="G33" sqref="G33:G3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2161</v>
      </c>
    </row>
    <row r="3" spans="2:65" s="1" customFormat="1">
      <c r="B3" s="2" t="s">
        <v>2</v>
      </c>
      <c r="C3" s="26" t="s">
        <v>2162</v>
      </c>
    </row>
    <row r="4" spans="2:65" s="1" customFormat="1">
      <c r="B4" s="2" t="s">
        <v>3</v>
      </c>
      <c r="C4" s="83" t="s">
        <v>196</v>
      </c>
    </row>
    <row r="6" spans="2:65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2:65" ht="26.25" customHeight="1">
      <c r="B7" s="115" t="s">
        <v>93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186</v>
      </c>
      <c r="K8" s="28" t="s">
        <v>187</v>
      </c>
      <c r="L8" s="28" t="s">
        <v>56</v>
      </c>
      <c r="M8" s="28" t="s">
        <v>73</v>
      </c>
      <c r="N8" s="28" t="s">
        <v>57</v>
      </c>
      <c r="O8" s="34" t="s">
        <v>182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183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11619.9</v>
      </c>
      <c r="K11" s="7"/>
      <c r="L11" s="75">
        <v>1479.3466947600359</v>
      </c>
      <c r="M11" s="7"/>
      <c r="N11" s="76">
        <v>1</v>
      </c>
      <c r="O11" s="76">
        <v>1.23E-2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1889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1890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858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216</v>
      </c>
      <c r="C21" s="16"/>
      <c r="D21" s="16"/>
      <c r="E21" s="16"/>
      <c r="J21" s="81">
        <v>11619.9</v>
      </c>
      <c r="L21" s="81">
        <v>1479.3466947600359</v>
      </c>
      <c r="N21" s="80">
        <v>1</v>
      </c>
      <c r="O21" s="80">
        <v>1.23E-2</v>
      </c>
    </row>
    <row r="22" spans="2:15">
      <c r="B22" s="79" t="s">
        <v>1889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1890</v>
      </c>
      <c r="C24" s="16"/>
      <c r="D24" s="16"/>
      <c r="E24" s="16"/>
      <c r="J24" s="81">
        <v>11281.7</v>
      </c>
      <c r="L24" s="81">
        <v>1351.537609819836</v>
      </c>
      <c r="N24" s="80">
        <v>0.91359999999999997</v>
      </c>
      <c r="O24" s="80">
        <v>1.12E-2</v>
      </c>
    </row>
    <row r="25" spans="2:15">
      <c r="B25" t="s">
        <v>1891</v>
      </c>
      <c r="C25" t="s">
        <v>1892</v>
      </c>
      <c r="D25" t="s">
        <v>123</v>
      </c>
      <c r="E25"/>
      <c r="F25" t="s">
        <v>1790</v>
      </c>
      <c r="G25" t="s">
        <v>862</v>
      </c>
      <c r="H25" t="s">
        <v>210</v>
      </c>
      <c r="I25" t="s">
        <v>110</v>
      </c>
      <c r="J25" s="77">
        <v>25.94</v>
      </c>
      <c r="K25" s="77">
        <v>106693.5923999998</v>
      </c>
      <c r="L25" s="77">
        <v>112.296659751682</v>
      </c>
      <c r="M25" s="78">
        <v>0</v>
      </c>
      <c r="N25" s="78">
        <v>7.5899999999999995E-2</v>
      </c>
      <c r="O25" s="78">
        <v>8.9999999999999998E-4</v>
      </c>
    </row>
    <row r="26" spans="2:15">
      <c r="B26" t="s">
        <v>1893</v>
      </c>
      <c r="C26" t="s">
        <v>1894</v>
      </c>
      <c r="D26" t="s">
        <v>123</v>
      </c>
      <c r="E26"/>
      <c r="F26" t="s">
        <v>1790</v>
      </c>
      <c r="G26" t="s">
        <v>872</v>
      </c>
      <c r="H26" t="s">
        <v>210</v>
      </c>
      <c r="I26" t="s">
        <v>106</v>
      </c>
      <c r="J26" s="77">
        <v>4.53</v>
      </c>
      <c r="K26" s="77">
        <v>1007522</v>
      </c>
      <c r="L26" s="77">
        <v>175.67123366339999</v>
      </c>
      <c r="M26" s="78">
        <v>0</v>
      </c>
      <c r="N26" s="78">
        <v>0.1187</v>
      </c>
      <c r="O26" s="78">
        <v>1.5E-3</v>
      </c>
    </row>
    <row r="27" spans="2:15">
      <c r="B27" t="s">
        <v>1895</v>
      </c>
      <c r="C27" t="s">
        <v>1896</v>
      </c>
      <c r="D27" t="s">
        <v>123</v>
      </c>
      <c r="E27"/>
      <c r="F27" t="s">
        <v>1790</v>
      </c>
      <c r="G27" t="s">
        <v>1092</v>
      </c>
      <c r="H27" t="s">
        <v>210</v>
      </c>
      <c r="I27" t="s">
        <v>106</v>
      </c>
      <c r="J27" s="77">
        <v>106.76</v>
      </c>
      <c r="K27" s="77">
        <v>34735.449999999997</v>
      </c>
      <c r="L27" s="77">
        <v>142.73464715058</v>
      </c>
      <c r="M27" s="78">
        <v>0</v>
      </c>
      <c r="N27" s="78">
        <v>9.6500000000000002E-2</v>
      </c>
      <c r="O27" s="78">
        <v>1.1999999999999999E-3</v>
      </c>
    </row>
    <row r="28" spans="2:15">
      <c r="B28" t="s">
        <v>1897</v>
      </c>
      <c r="C28" t="s">
        <v>1898</v>
      </c>
      <c r="D28" t="s">
        <v>123</v>
      </c>
      <c r="E28"/>
      <c r="F28" t="s">
        <v>1790</v>
      </c>
      <c r="G28" t="s">
        <v>1899</v>
      </c>
      <c r="H28" t="s">
        <v>210</v>
      </c>
      <c r="I28" t="s">
        <v>110</v>
      </c>
      <c r="J28" s="77">
        <v>24.93</v>
      </c>
      <c r="K28" s="77">
        <v>236239</v>
      </c>
      <c r="L28" s="77">
        <v>238.96395780525</v>
      </c>
      <c r="M28" s="78">
        <v>0</v>
      </c>
      <c r="N28" s="78">
        <v>0.1615</v>
      </c>
      <c r="O28" s="78">
        <v>2E-3</v>
      </c>
    </row>
    <row r="29" spans="2:15">
      <c r="B29" t="s">
        <v>1900</v>
      </c>
      <c r="C29" t="s">
        <v>1901</v>
      </c>
      <c r="D29" t="s">
        <v>123</v>
      </c>
      <c r="E29"/>
      <c r="F29" t="s">
        <v>1790</v>
      </c>
      <c r="G29" t="s">
        <v>1902</v>
      </c>
      <c r="H29" t="s">
        <v>210</v>
      </c>
      <c r="I29" t="s">
        <v>106</v>
      </c>
      <c r="J29" s="77">
        <v>61.15</v>
      </c>
      <c r="K29" s="77">
        <v>122601.60000000001</v>
      </c>
      <c r="L29" s="77">
        <v>288.56291096159998</v>
      </c>
      <c r="M29" s="78">
        <v>0</v>
      </c>
      <c r="N29" s="78">
        <v>0.1951</v>
      </c>
      <c r="O29" s="78">
        <v>2.3999999999999998E-3</v>
      </c>
    </row>
    <row r="30" spans="2:15">
      <c r="B30" t="s">
        <v>1903</v>
      </c>
      <c r="C30" t="s">
        <v>1904</v>
      </c>
      <c r="D30" t="s">
        <v>123</v>
      </c>
      <c r="E30"/>
      <c r="F30" t="s">
        <v>1790</v>
      </c>
      <c r="G30" t="s">
        <v>1902</v>
      </c>
      <c r="H30" t="s">
        <v>210</v>
      </c>
      <c r="I30" t="s">
        <v>113</v>
      </c>
      <c r="J30" s="77">
        <v>10641.32</v>
      </c>
      <c r="K30" s="77">
        <v>132</v>
      </c>
      <c r="L30" s="77">
        <v>66.022963242719996</v>
      </c>
      <c r="M30" s="78">
        <v>0</v>
      </c>
      <c r="N30" s="78">
        <v>4.4600000000000001E-2</v>
      </c>
      <c r="O30" s="78">
        <v>5.0000000000000001E-4</v>
      </c>
    </row>
    <row r="31" spans="2:15">
      <c r="B31" t="s">
        <v>1905</v>
      </c>
      <c r="C31" t="s">
        <v>1906</v>
      </c>
      <c r="D31" t="s">
        <v>123</v>
      </c>
      <c r="E31"/>
      <c r="F31" t="s">
        <v>1790</v>
      </c>
      <c r="G31" t="s">
        <v>2973</v>
      </c>
      <c r="H31" t="s">
        <v>209</v>
      </c>
      <c r="I31" t="s">
        <v>113</v>
      </c>
      <c r="J31" s="77">
        <v>417.07</v>
      </c>
      <c r="K31" s="77">
        <v>16695.209999999995</v>
      </c>
      <c r="L31" s="77">
        <v>327.28523724460399</v>
      </c>
      <c r="M31" s="78">
        <v>0</v>
      </c>
      <c r="N31" s="78">
        <v>0.22120000000000001</v>
      </c>
      <c r="O31" s="78">
        <v>2.7000000000000001E-3</v>
      </c>
    </row>
    <row r="32" spans="2:15">
      <c r="B32" s="79" t="s">
        <v>92</v>
      </c>
      <c r="C32" s="16"/>
      <c r="D32" s="16"/>
      <c r="E32" s="16"/>
      <c r="J32" s="81">
        <v>338.2</v>
      </c>
      <c r="L32" s="81">
        <v>127.80908494019999</v>
      </c>
      <c r="N32" s="80">
        <v>8.6400000000000005E-2</v>
      </c>
      <c r="O32" s="80">
        <v>1.1000000000000001E-3</v>
      </c>
    </row>
    <row r="33" spans="2:15">
      <c r="B33" t="s">
        <v>1907</v>
      </c>
      <c r="C33" t="s">
        <v>1908</v>
      </c>
      <c r="D33" t="s">
        <v>123</v>
      </c>
      <c r="E33"/>
      <c r="F33" t="s">
        <v>1758</v>
      </c>
      <c r="G33" t="s">
        <v>2973</v>
      </c>
      <c r="H33" t="s">
        <v>209</v>
      </c>
      <c r="I33" t="s">
        <v>106</v>
      </c>
      <c r="J33" s="77">
        <v>17.920000000000002</v>
      </c>
      <c r="K33" s="77">
        <v>20511</v>
      </c>
      <c r="L33" s="77">
        <v>14.147273548799999</v>
      </c>
      <c r="M33" s="78">
        <v>0</v>
      </c>
      <c r="N33" s="78">
        <v>9.5999999999999992E-3</v>
      </c>
      <c r="O33" s="78">
        <v>1E-4</v>
      </c>
    </row>
    <row r="34" spans="2:15">
      <c r="B34" t="s">
        <v>1909</v>
      </c>
      <c r="C34" t="s">
        <v>1910</v>
      </c>
      <c r="D34" t="s">
        <v>123</v>
      </c>
      <c r="E34"/>
      <c r="F34" t="s">
        <v>1758</v>
      </c>
      <c r="G34" t="s">
        <v>2973</v>
      </c>
      <c r="H34" t="s">
        <v>209</v>
      </c>
      <c r="I34" t="s">
        <v>106</v>
      </c>
      <c r="J34" s="77">
        <v>100.78</v>
      </c>
      <c r="K34" s="77">
        <v>3717</v>
      </c>
      <c r="L34" s="77">
        <v>14.4183255174</v>
      </c>
      <c r="M34" s="78">
        <v>0</v>
      </c>
      <c r="N34" s="78">
        <v>9.7000000000000003E-3</v>
      </c>
      <c r="O34" s="78">
        <v>1E-4</v>
      </c>
    </row>
    <row r="35" spans="2:15">
      <c r="B35" t="s">
        <v>1911</v>
      </c>
      <c r="C35" t="s">
        <v>1912</v>
      </c>
      <c r="D35" t="s">
        <v>1913</v>
      </c>
      <c r="E35"/>
      <c r="F35" t="s">
        <v>1758</v>
      </c>
      <c r="G35" t="s">
        <v>2973</v>
      </c>
      <c r="H35" t="s">
        <v>209</v>
      </c>
      <c r="I35" t="s">
        <v>106</v>
      </c>
      <c r="J35" s="77">
        <v>219.5</v>
      </c>
      <c r="K35" s="77">
        <v>11746.8</v>
      </c>
      <c r="L35" s="77">
        <v>99.243485874000001</v>
      </c>
      <c r="M35" s="78">
        <v>0</v>
      </c>
      <c r="N35" s="78">
        <v>6.7100000000000007E-2</v>
      </c>
      <c r="O35" s="78">
        <v>8.0000000000000004E-4</v>
      </c>
    </row>
    <row r="36" spans="2:15">
      <c r="B36" s="79" t="s">
        <v>858</v>
      </c>
      <c r="C36" s="16"/>
      <c r="D36" s="16"/>
      <c r="E36" s="16"/>
      <c r="J36" s="81">
        <v>0</v>
      </c>
      <c r="L36" s="81">
        <v>0</v>
      </c>
      <c r="N36" s="80">
        <v>0</v>
      </c>
      <c r="O36" s="80">
        <v>0</v>
      </c>
    </row>
    <row r="37" spans="2:15">
      <c r="B37" t="s">
        <v>208</v>
      </c>
      <c r="C37" t="s">
        <v>208</v>
      </c>
      <c r="D37" s="16"/>
      <c r="E37" s="16"/>
      <c r="F37" t="s">
        <v>208</v>
      </c>
      <c r="G37" t="s">
        <v>208</v>
      </c>
      <c r="I37" t="s">
        <v>208</v>
      </c>
      <c r="J37" s="77">
        <v>0</v>
      </c>
      <c r="K37" s="77">
        <v>0</v>
      </c>
      <c r="L37" s="77">
        <v>0</v>
      </c>
      <c r="M37" s="78">
        <v>0</v>
      </c>
      <c r="N37" s="78">
        <v>0</v>
      </c>
      <c r="O37" s="78">
        <v>0</v>
      </c>
    </row>
    <row r="38" spans="2:15">
      <c r="B38" t="s">
        <v>218</v>
      </c>
      <c r="C38" s="16"/>
      <c r="D38" s="16"/>
      <c r="E38" s="16"/>
    </row>
    <row r="39" spans="2:15">
      <c r="B39" t="s">
        <v>304</v>
      </c>
      <c r="C39" s="16"/>
      <c r="D39" s="16"/>
      <c r="E39" s="16"/>
    </row>
    <row r="40" spans="2:15">
      <c r="B40" t="s">
        <v>305</v>
      </c>
      <c r="C40" s="16"/>
      <c r="D40" s="16"/>
      <c r="E40" s="16"/>
    </row>
    <row r="41" spans="2:15">
      <c r="B41" t="s">
        <v>306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C1:C4 A5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2161</v>
      </c>
    </row>
    <row r="3" spans="2:60" s="1" customFormat="1">
      <c r="B3" s="2" t="s">
        <v>2</v>
      </c>
      <c r="C3" s="26" t="s">
        <v>2162</v>
      </c>
    </row>
    <row r="4" spans="2:60" s="1" customFormat="1">
      <c r="B4" s="2" t="s">
        <v>3</v>
      </c>
      <c r="C4" s="83" t="s">
        <v>196</v>
      </c>
    </row>
    <row r="6" spans="2:60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60" ht="26.25" customHeight="1">
      <c r="B7" s="115" t="s">
        <v>95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28" t="s">
        <v>182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1545.64</v>
      </c>
      <c r="H11" s="7"/>
      <c r="I11" s="75">
        <v>0.17351387909999999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1485.63</v>
      </c>
      <c r="I12" s="81">
        <v>0.12811146000000001</v>
      </c>
      <c r="K12" s="80">
        <v>0.73829999999999996</v>
      </c>
      <c r="L12" s="80">
        <v>0</v>
      </c>
    </row>
    <row r="13" spans="2:60">
      <c r="B13" s="79" t="s">
        <v>1914</v>
      </c>
      <c r="D13" s="16"/>
      <c r="E13" s="16"/>
      <c r="G13" s="81">
        <v>1485.63</v>
      </c>
      <c r="I13" s="81">
        <v>0.12811146000000001</v>
      </c>
      <c r="K13" s="80">
        <v>0.73829999999999996</v>
      </c>
      <c r="L13" s="80">
        <v>0</v>
      </c>
    </row>
    <row r="14" spans="2:60">
      <c r="B14" t="s">
        <v>1915</v>
      </c>
      <c r="C14" t="s">
        <v>1916</v>
      </c>
      <c r="D14" t="s">
        <v>100</v>
      </c>
      <c r="E14" t="s">
        <v>348</v>
      </c>
      <c r="F14" t="s">
        <v>102</v>
      </c>
      <c r="G14" s="77">
        <v>1171.1400000000001</v>
      </c>
      <c r="H14" s="77">
        <v>8.1999999999999993</v>
      </c>
      <c r="I14" s="77">
        <v>9.6033480000000004E-2</v>
      </c>
      <c r="J14" s="78">
        <v>0</v>
      </c>
      <c r="K14" s="78">
        <v>0.55349999999999999</v>
      </c>
      <c r="L14" s="78">
        <v>0</v>
      </c>
    </row>
    <row r="15" spans="2:60">
      <c r="B15" t="s">
        <v>1917</v>
      </c>
      <c r="C15" t="s">
        <v>1918</v>
      </c>
      <c r="D15" t="s">
        <v>100</v>
      </c>
      <c r="E15" t="s">
        <v>129</v>
      </c>
      <c r="F15" t="s">
        <v>102</v>
      </c>
      <c r="G15" s="77">
        <v>314.49</v>
      </c>
      <c r="H15" s="77">
        <v>10.199999999999999</v>
      </c>
      <c r="I15" s="77">
        <v>3.2077979999999999E-2</v>
      </c>
      <c r="J15" s="78">
        <v>0</v>
      </c>
      <c r="K15" s="78">
        <v>0.18490000000000001</v>
      </c>
      <c r="L15" s="78">
        <v>0</v>
      </c>
    </row>
    <row r="16" spans="2:60">
      <c r="B16" s="79" t="s">
        <v>216</v>
      </c>
      <c r="D16" s="16"/>
      <c r="E16" s="16"/>
      <c r="G16" s="81">
        <v>60.01</v>
      </c>
      <c r="I16" s="81">
        <v>4.5402419100000001E-2</v>
      </c>
      <c r="K16" s="80">
        <v>0.26169999999999999</v>
      </c>
      <c r="L16" s="80">
        <v>0</v>
      </c>
    </row>
    <row r="17" spans="2:12">
      <c r="B17" s="79" t="s">
        <v>1919</v>
      </c>
      <c r="D17" s="16"/>
      <c r="E17" s="16"/>
      <c r="G17" s="81">
        <v>60.01</v>
      </c>
      <c r="I17" s="81">
        <v>4.5402419100000001E-2</v>
      </c>
      <c r="K17" s="80">
        <v>0.26169999999999999</v>
      </c>
      <c r="L17" s="80">
        <v>0</v>
      </c>
    </row>
    <row r="18" spans="2:12">
      <c r="B18" t="s">
        <v>1920</v>
      </c>
      <c r="C18" t="s">
        <v>1921</v>
      </c>
      <c r="D18" t="s">
        <v>1573</v>
      </c>
      <c r="E18" t="s">
        <v>937</v>
      </c>
      <c r="F18" t="s">
        <v>106</v>
      </c>
      <c r="G18" s="77">
        <v>47.47</v>
      </c>
      <c r="H18" s="77">
        <v>23</v>
      </c>
      <c r="I18" s="77">
        <v>4.2023766900000002E-2</v>
      </c>
      <c r="J18" s="78">
        <v>0</v>
      </c>
      <c r="K18" s="78">
        <v>0.2422</v>
      </c>
      <c r="L18" s="78">
        <v>0</v>
      </c>
    </row>
    <row r="19" spans="2:12">
      <c r="B19" t="s">
        <v>1922</v>
      </c>
      <c r="C19" t="s">
        <v>1923</v>
      </c>
      <c r="D19" t="s">
        <v>1569</v>
      </c>
      <c r="E19" t="s">
        <v>1004</v>
      </c>
      <c r="F19" t="s">
        <v>106</v>
      </c>
      <c r="G19" s="77">
        <v>12.54</v>
      </c>
      <c r="H19" s="77">
        <v>7</v>
      </c>
      <c r="I19" s="77">
        <v>3.3786521999999999E-3</v>
      </c>
      <c r="J19" s="78">
        <v>0</v>
      </c>
      <c r="K19" s="78">
        <v>1.95E-2</v>
      </c>
      <c r="L19" s="78">
        <v>0</v>
      </c>
    </row>
    <row r="20" spans="2:12">
      <c r="B20" t="s">
        <v>218</v>
      </c>
      <c r="D20" s="16"/>
      <c r="E20" s="16"/>
    </row>
    <row r="21" spans="2:12">
      <c r="B21" t="s">
        <v>304</v>
      </c>
      <c r="D21" s="16"/>
      <c r="E21" s="16"/>
    </row>
    <row r="22" spans="2:12">
      <c r="B22" t="s">
        <v>305</v>
      </c>
      <c r="D22" s="16"/>
      <c r="E22" s="16"/>
    </row>
    <row r="23" spans="2:12">
      <c r="B23" t="s">
        <v>306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2023-12-04T08:57:29Z</dcterms:modified>
</cp:coreProperties>
</file>