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7D8219A1-8D1E-4264-9856-A9DC938C38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9" hidden="1">'לא סחיר - חוזים עתידיים'!$A$8:$AW$335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0" l="1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K173" i="20"/>
  <c r="K174" i="20"/>
  <c r="K175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K190" i="20"/>
  <c r="K191" i="20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K207" i="20"/>
  <c r="K208" i="20"/>
  <c r="K209" i="20"/>
  <c r="K210" i="20"/>
  <c r="K211" i="20"/>
  <c r="K212" i="20"/>
  <c r="K213" i="20"/>
  <c r="K214" i="20"/>
  <c r="K215" i="20"/>
  <c r="K216" i="20"/>
  <c r="K217" i="20"/>
  <c r="K218" i="20"/>
  <c r="K219" i="20"/>
  <c r="K220" i="20"/>
  <c r="K221" i="20"/>
  <c r="K222" i="20"/>
  <c r="K223" i="20"/>
  <c r="K224" i="20"/>
  <c r="K225" i="20"/>
  <c r="K226" i="20"/>
  <c r="K227" i="20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97" i="20"/>
  <c r="K298" i="20"/>
  <c r="K299" i="20"/>
  <c r="K300" i="20"/>
  <c r="K301" i="20"/>
  <c r="K302" i="20"/>
  <c r="K303" i="20"/>
  <c r="K304" i="20"/>
  <c r="K305" i="20"/>
  <c r="K306" i="20"/>
  <c r="K307" i="20"/>
  <c r="K308" i="20"/>
  <c r="K309" i="20"/>
  <c r="K310" i="20"/>
  <c r="K311" i="20"/>
  <c r="K312" i="20"/>
  <c r="K313" i="20"/>
  <c r="K314" i="20"/>
  <c r="K315" i="20"/>
  <c r="K316" i="20"/>
  <c r="K317" i="20"/>
  <c r="K318" i="20"/>
  <c r="K319" i="20"/>
  <c r="K320" i="20"/>
  <c r="K321" i="20"/>
  <c r="K322" i="20"/>
  <c r="K323" i="20"/>
  <c r="K324" i="20"/>
  <c r="K325" i="20"/>
  <c r="K326" i="20"/>
  <c r="K327" i="20"/>
  <c r="K328" i="20"/>
  <c r="K329" i="20"/>
  <c r="K330" i="20"/>
  <c r="K331" i="20"/>
  <c r="K332" i="20"/>
  <c r="K333" i="20"/>
  <c r="K334" i="20"/>
  <c r="K335" i="20"/>
  <c r="K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212" i="20"/>
  <c r="J213" i="20"/>
  <c r="J214" i="20"/>
  <c r="J215" i="20"/>
  <c r="J216" i="20"/>
  <c r="J217" i="20"/>
  <c r="J218" i="20"/>
  <c r="J219" i="20"/>
  <c r="J220" i="20"/>
  <c r="J221" i="20"/>
  <c r="J222" i="20"/>
  <c r="J223" i="20"/>
  <c r="J224" i="20"/>
  <c r="J225" i="20"/>
  <c r="J226" i="20"/>
  <c r="J227" i="20"/>
  <c r="J228" i="20"/>
  <c r="J229" i="20"/>
  <c r="J230" i="20"/>
  <c r="J231" i="20"/>
  <c r="J232" i="20"/>
  <c r="J233" i="20"/>
  <c r="J234" i="20"/>
  <c r="J235" i="20"/>
  <c r="J236" i="20"/>
  <c r="J237" i="20"/>
  <c r="J238" i="20"/>
  <c r="J239" i="20"/>
  <c r="J240" i="20"/>
  <c r="J241" i="20"/>
  <c r="J242" i="20"/>
  <c r="J243" i="20"/>
  <c r="J244" i="20"/>
  <c r="J245" i="20"/>
  <c r="J246" i="20"/>
  <c r="J247" i="20"/>
  <c r="J248" i="20"/>
  <c r="J249" i="20"/>
  <c r="J250" i="20"/>
  <c r="J251" i="20"/>
  <c r="J252" i="20"/>
  <c r="J253" i="20"/>
  <c r="J254" i="20"/>
  <c r="J255" i="20"/>
  <c r="J256" i="20"/>
  <c r="J257" i="20"/>
  <c r="J258" i="20"/>
  <c r="J259" i="20"/>
  <c r="J260" i="20"/>
  <c r="J261" i="20"/>
  <c r="J262" i="20"/>
  <c r="J263" i="20"/>
  <c r="J264" i="20"/>
  <c r="J265" i="20"/>
  <c r="J266" i="20"/>
  <c r="J267" i="20"/>
  <c r="J268" i="20"/>
  <c r="J269" i="20"/>
  <c r="J270" i="20"/>
  <c r="J271" i="20"/>
  <c r="J272" i="20"/>
  <c r="J273" i="20"/>
  <c r="J274" i="20"/>
  <c r="J275" i="20"/>
  <c r="J276" i="20"/>
  <c r="J277" i="20"/>
  <c r="J278" i="20"/>
  <c r="J279" i="20"/>
  <c r="J280" i="20"/>
  <c r="J281" i="20"/>
  <c r="J282" i="20"/>
  <c r="J283" i="20"/>
  <c r="J284" i="20"/>
  <c r="J285" i="20"/>
  <c r="J286" i="20"/>
  <c r="J287" i="20"/>
  <c r="J288" i="20"/>
  <c r="J289" i="20"/>
  <c r="J290" i="20"/>
  <c r="J291" i="20"/>
  <c r="J292" i="20"/>
  <c r="J293" i="20"/>
  <c r="J294" i="20"/>
  <c r="J295" i="20"/>
  <c r="J296" i="20"/>
  <c r="J297" i="20"/>
  <c r="J298" i="20"/>
  <c r="J299" i="20"/>
  <c r="J300" i="20"/>
  <c r="J301" i="20"/>
  <c r="J302" i="20"/>
  <c r="J303" i="20"/>
  <c r="J304" i="20"/>
  <c r="J305" i="20"/>
  <c r="J306" i="20"/>
  <c r="J307" i="20"/>
  <c r="J308" i="20"/>
  <c r="J309" i="20"/>
  <c r="J310" i="20"/>
  <c r="J311" i="20"/>
  <c r="J312" i="20"/>
  <c r="J313" i="20"/>
  <c r="J314" i="20"/>
  <c r="J315" i="20"/>
  <c r="J316" i="20"/>
  <c r="J317" i="20"/>
  <c r="J318" i="20"/>
  <c r="J319" i="20"/>
  <c r="J320" i="20"/>
  <c r="J321" i="20"/>
  <c r="J322" i="20"/>
  <c r="J323" i="20"/>
  <c r="J324" i="20"/>
  <c r="J325" i="20"/>
  <c r="J326" i="20"/>
  <c r="J327" i="20"/>
  <c r="J328" i="20"/>
  <c r="J329" i="20"/>
  <c r="J330" i="20"/>
  <c r="J331" i="20"/>
  <c r="J332" i="20"/>
  <c r="J333" i="20"/>
  <c r="J334" i="20"/>
  <c r="J335" i="20"/>
  <c r="J11" i="20"/>
  <c r="I226" i="20"/>
  <c r="I319" i="20"/>
  <c r="I248" i="20"/>
  <c r="I15" i="20"/>
  <c r="I12" i="20" s="1"/>
  <c r="I11" i="20" s="1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L11" i="2"/>
  <c r="K11" i="2"/>
  <c r="J40" i="2"/>
  <c r="J33" i="2"/>
  <c r="J29" i="2"/>
  <c r="J22" i="2"/>
  <c r="J16" i="2"/>
  <c r="J13" i="2" s="1"/>
  <c r="J19" i="2" l="1"/>
  <c r="J12" i="2" s="1"/>
  <c r="J54" i="2" l="1"/>
  <c r="J53" i="2" s="1"/>
  <c r="J11" i="2" s="1"/>
</calcChain>
</file>

<file path=xl/sharedStrings.xml><?xml version="1.0" encoding="utf-8"?>
<sst xmlns="http://schemas.openxmlformats.org/spreadsheetml/2006/main" count="5223" uniqueCount="1435">
  <si>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</si>
  <si>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</si>
  <si>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</si>
  <si>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</si>
  <si>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</si>
  <si>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</si>
  <si>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</si>
  <si>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</si>
  <si>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</si>
  <si>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</si>
  <si>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</si>
  <si>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</si>
  <si>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</si>
  <si>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</si>
  <si>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</si>
  <si>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</si>
  <si>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</si>
  <si>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</si>
  <si>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</si>
  <si>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</si>
  <si>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</si>
  <si>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</si>
  <si>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</si>
  <si>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</si>
  <si>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</si>
  <si>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</si>
  <si>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</si>
  <si>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</si>
  <si>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</si>
  <si>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</si>
  <si>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</si>
  <si>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</si>
  <si>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</si>
  <si>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</si>
  <si>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</si>
  <si>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</si>
  <si>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</si>
  <si>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</si>
  <si>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</si>
  <si>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</si>
  <si>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</si>
  <si>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</si>
  <si>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</si>
  <si>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</si>
  <si>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</si>
  <si>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</si>
  <si>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</si>
  <si>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</si>
  <si>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</si>
  <si>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</si>
  <si>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</si>
  <si>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</si>
  <si>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</si>
  <si>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</si>
  <si>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</si>
  <si>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</si>
  <si>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</si>
  <si>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</si>
  <si>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</si>
  <si>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</si>
  <si>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</si>
  <si>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</si>
  <si>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</si>
  <si>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</si>
  <si>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</si>
  <si>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</si>
  <si>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</si>
  <si>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</si>
  <si>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</si>
  <si>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</si>
  <si>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</si>
  <si>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</si>
  <si>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</si>
  <si>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</si>
  <si>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</si>
  <si>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</si>
  <si>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</si>
  <si>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</si>
  <si>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</si>
  <si>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</si>
  <si>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</si>
  <si>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</si>
  <si>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</si>
  <si>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</si>
  <si>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</si>
  <si>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</si>
  <si>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</si>
  <si>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</si>
  <si>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</si>
  <si>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</si>
  <si>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</si>
  <si>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</si>
  <si>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</si>
  <si>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</si>
  <si>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</si>
  <si>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</si>
  <si>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</si>
  <si>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</si>
  <si>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</si>
  <si>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</si>
  <si>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</si>
  <si>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</si>
  <si>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</si>
  <si>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</si>
  <si>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</si>
  <si>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</si>
  <si>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</si>
  <si>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</si>
  <si>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</si>
  <si>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</si>
  <si>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</si>
  <si>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</si>
  <si>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</si>
  <si>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</si>
  <si>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</si>
  <si>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</si>
  <si>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</si>
  <si>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</si>
  <si>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</si>
  <si>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</si>
  <si>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</si>
  <si>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</si>
  <si>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</si>
  <si>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</si>
  <si>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</si>
  <si>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</si>
  <si>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</si>
  <si>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</si>
  <si>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</si>
  <si>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</si>
  <si>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</si>
  <si>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</si>
  <si>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</si>
  <si>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</si>
  <si>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</si>
  <si>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</si>
  <si>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</si>
  <si>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</si>
  <si>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</si>
  <si>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</si>
  <si>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</si>
  <si>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</si>
  <si>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</si>
  <si>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</si>
  <si>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</si>
  <si>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</si>
  <si>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</si>
  <si>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</si>
  <si>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</si>
  <si>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</si>
  <si>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</si>
  <si>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</si>
  <si>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</si>
  <si>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</si>
  <si>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</si>
  <si>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</si>
  <si>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</si>
  <si>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</si>
  <si>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</si>
  <si>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</si>
  <si>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</si>
  <si>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</si>
  <si>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</si>
  <si>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</si>
  <si>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</si>
  <si>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</si>
  <si>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</si>
  <si>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</si>
  <si>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</si>
  <si>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</si>
  <si>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</si>
  <si>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</si>
  <si>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</si>
  <si>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</si>
  <si>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</si>
  <si>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</si>
  <si>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</si>
  <si>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</si>
  <si>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</si>
  <si>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</si>
  <si>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</si>
  <si>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</si>
  <si>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</si>
  <si>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</si>
  <si>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</si>
  <si>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</si>
  <si>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</si>
  <si>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</si>
  <si>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</si>
  <si>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</si>
  <si>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</si>
  <si>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</si>
  <si>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</si>
  <si>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</si>
  <si>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</si>
  <si>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</si>
  <si>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862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</si>
  <si>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</si>
  <si>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</si>
  <si>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</si>
  <si>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</si>
  <si>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</si>
  <si>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</si>
  <si>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1111111111- 26- יובנק בע"מ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</si>
  <si>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</si>
  <si>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</si>
  <si>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</si>
  <si>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</si>
  <si>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</si>
  <si>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</si>
  <si>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</si>
  <si>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</si>
  <si>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</si>
  <si>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</si>
  <si>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</si>
  <si>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</si>
  <si>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</si>
  <si>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</si>
  <si>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</si>
  <si>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</si>
  <si>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</si>
  <si>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</si>
  <si>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</si>
  <si>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</si>
  <si>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Moodys</t>
  </si>
  <si>
    <t>סה"כ אג"ח שהנפיקו ממשלות זרות בחו"ל</t>
  </si>
  <si>
    <t>T 1 7/8 02/15/32- US TREASURY Bills</t>
  </si>
  <si>
    <t>US91282CDY49</t>
  </si>
  <si>
    <t>AA+</t>
  </si>
  <si>
    <t>T 2 1/4 01/31/24- US TREASURY Bills</t>
  </si>
  <si>
    <t>US912828V806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</si>
  <si>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</si>
  <si>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</si>
  <si>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</si>
  <si>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</si>
  <si>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</si>
  <si>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</si>
  <si>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</si>
  <si>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</si>
  <si>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</si>
  <si>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ISRELE 3.75 02/32- חברת החשמל לישראל בע"מ</t>
  </si>
  <si>
    <t>IL0060004004</t>
  </si>
  <si>
    <t>בלומברג</t>
  </si>
  <si>
    <t>520000472</t>
  </si>
  <si>
    <t>אנרגיה</t>
  </si>
  <si>
    <t>BBB+</t>
  </si>
  <si>
    <t>HAPOAL 3.255 01/32- בנק הפועלים בע"מ</t>
  </si>
  <si>
    <t>IL0066204707</t>
  </si>
  <si>
    <t>520000118</t>
  </si>
  <si>
    <t>בנקים</t>
  </si>
  <si>
    <t>BBB</t>
  </si>
  <si>
    <t>LUMIIT 3.275 01/31-01/26- בנק לאומי לישראל בע"מ</t>
  </si>
  <si>
    <t>IL0060404899</t>
  </si>
  <si>
    <t>520018078</t>
  </si>
  <si>
    <t>LUMIIT 7.129 07/33- בנק לאומי לישראל בע"מ</t>
  </si>
  <si>
    <t>IL0060406795</t>
  </si>
  <si>
    <t>ICLIT 6 3/8 05/31/38- israel chemicals limited</t>
  </si>
  <si>
    <t>IL0028103310</t>
  </si>
  <si>
    <t>520027830</t>
  </si>
  <si>
    <t>כימיה, גומי ופלסטיק</t>
  </si>
  <si>
    <t>BBB-</t>
  </si>
  <si>
    <t>MZRHIT 3.077 04/31- בנק מזרחי טפחות בע"מ</t>
  </si>
  <si>
    <t>IL0069508369</t>
  </si>
  <si>
    <t>520000522</t>
  </si>
  <si>
    <t>ENOIGA 8.5 30/09/33-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</si>
  <si>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</si>
  <si>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</si>
  <si>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</si>
  <si>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</si>
  <si>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</si>
  <si>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</si>
  <si>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</si>
  <si>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</si>
  <si>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</si>
  <si>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</si>
  <si>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טבע תעשיות פרמצבטיות בע"מ</t>
  </si>
  <si>
    <t>US88167AAR23</t>
  </si>
  <si>
    <t>ALVGR 4.252 07/52- allianz se-reg</t>
  </si>
  <si>
    <t>DE000A30VJZ6</t>
  </si>
  <si>
    <t>Insurance</t>
  </si>
  <si>
    <t>A+</t>
  </si>
  <si>
    <t>Srenvx 4.5% 09/2044- Cloverie plc swiss reins</t>
  </si>
  <si>
    <t>XS1108784510</t>
  </si>
  <si>
    <t>A</t>
  </si>
  <si>
    <t>ZURNVX 3 04/51- ZURICH FINANCE IRELAND DESIG</t>
  </si>
  <si>
    <t>XS2283177561</t>
  </si>
  <si>
    <t>A2</t>
  </si>
  <si>
    <t>ZURNVX 3.5 05/52- WILLOW NO.2 FOR ZURICH</t>
  </si>
  <si>
    <t>XS2416978190</t>
  </si>
  <si>
    <t>ALVGR 3.2 PERP- ALLIANZ NFJ</t>
  </si>
  <si>
    <t>US018820AB64</t>
  </si>
  <si>
    <t>A3</t>
  </si>
  <si>
    <t>AXASA 4.25 03/43- AXA GLOBAL</t>
  </si>
  <si>
    <t>XS2487052487</t>
  </si>
  <si>
    <t>A-</t>
  </si>
  <si>
    <t>FABSJV 5.875 01/34- Foundry JV Holdco LLC</t>
  </si>
  <si>
    <t>US350930AA10</t>
  </si>
  <si>
    <t>Other</t>
  </si>
  <si>
    <t>SHBASS 4.625 08/32- SVENSKA  HANDELSBANKEN AB</t>
  </si>
  <si>
    <t>XS2523511165</t>
  </si>
  <si>
    <t>Banks</t>
  </si>
  <si>
    <t>ANZ 6.742 12/32- ANZNZ</t>
  </si>
  <si>
    <t>USQ0954PVM14</t>
  </si>
  <si>
    <t>NAB 3.933 08/2034-08/29- NATIONAL AUSTRALIA</t>
  </si>
  <si>
    <t>USG6S94TAB96</t>
  </si>
  <si>
    <t>SCENTRE GROUP 4.75 09/80- SCENTRE GROUP</t>
  </si>
  <si>
    <t>USQ8053LAA28</t>
  </si>
  <si>
    <t>Real Estate</t>
  </si>
  <si>
    <t>SCGAU 5.125 09/2080- SCENTRE GROUP</t>
  </si>
  <si>
    <t>USQ8053LAB01</t>
  </si>
  <si>
    <t>AER 3.3 01/32- AERCAP IRELAND CAPITAL</t>
  </si>
  <si>
    <t>US00774MAX39</t>
  </si>
  <si>
    <t>Capital Goods</t>
  </si>
  <si>
    <t>ASSGEN 5.8 07/32- Assicurazioni generali</t>
  </si>
  <si>
    <t>XS2468223107</t>
  </si>
  <si>
    <t>Baa2</t>
  </si>
  <si>
    <t>C 6.174 05/34- CITIGROUP INC</t>
  </si>
  <si>
    <t>US17327CAR43</t>
  </si>
  <si>
    <t>GM 6.4 01/09/2033- GENERAL MOTORS CORP</t>
  </si>
  <si>
    <t>US37045XED49</t>
  </si>
  <si>
    <t>Automobiles &amp; Components</t>
  </si>
  <si>
    <t>INTNED 4.125 08/33- ING Groep</t>
  </si>
  <si>
    <t>XS2524746687</t>
  </si>
  <si>
    <t>MQGAU 6.798 01/33- MQGAU O</t>
  </si>
  <si>
    <t>USQ568A9SS79</t>
  </si>
  <si>
    <t>Diversified Financials</t>
  </si>
  <si>
    <t>PRU 6 09/52- PRUDENTIAL</t>
  </si>
  <si>
    <t>US744320BK76</t>
  </si>
  <si>
    <t>STLA 6.375 09/32- STLA 6.375 09/32</t>
  </si>
  <si>
    <t>USU85861AE97</t>
  </si>
  <si>
    <t>TD 8.125 10/82- Toronto Dominion Bank</t>
  </si>
  <si>
    <t>US89117F8Z56</t>
  </si>
  <si>
    <t>ACAFP 7.25 PERP- CREDIT AGRICOLE SA</t>
  </si>
  <si>
    <t>FR001400F067</t>
  </si>
  <si>
    <t>BACR 7.119 06/34- BARCLAYS BANK</t>
  </si>
  <si>
    <t>US06738ECH62</t>
  </si>
  <si>
    <t>BCRED 2.625 12/26- BCRED Castle Peak Funding LLC</t>
  </si>
  <si>
    <t>US09261HAD98</t>
  </si>
  <si>
    <t>BCRED 7.05 09/25- BCRED Castle Peak Funding LLC</t>
  </si>
  <si>
    <t>US09261HBA41</t>
  </si>
  <si>
    <t>ENBCN 5.5% 15/07/2017- ENBRIDGE</t>
  </si>
  <si>
    <t>US29250NAS45</t>
  </si>
  <si>
    <t>ENBCN 6 01/27-01/77- ENBRIDGE</t>
  </si>
  <si>
    <t>us29250nan57</t>
  </si>
  <si>
    <t>ENELIM 6.625 PERP- ENELIM 5 1/8 10</t>
  </si>
  <si>
    <t>XS2576550243</t>
  </si>
  <si>
    <t>Utilities</t>
  </si>
  <si>
    <t>FS KKR CAPITAL 4.25 2/25-01/25- FS KKR CAPITAL CORP</t>
  </si>
  <si>
    <t>US30313RAA77</t>
  </si>
  <si>
    <t>FSK 3.125 10/28- FS KKR CAPITAL CORP</t>
  </si>
  <si>
    <t>US302635AK33</t>
  </si>
  <si>
    <t>IBSEM 4.875 PERP- IBSEM 4.875 PERP</t>
  </si>
  <si>
    <t>XS2580221658</t>
  </si>
  <si>
    <t>J 5.9 03/33- J 5.9 03/33</t>
  </si>
  <si>
    <t>US469814AA50</t>
  </si>
  <si>
    <t>Commercial &amp; Professional Services</t>
  </si>
  <si>
    <t>KD 3.15 10/31- KD</t>
  </si>
  <si>
    <t>US50155QAL41</t>
  </si>
  <si>
    <t>Software &amp; Services</t>
  </si>
  <si>
    <t>LKQ 6.25 6/33- LKQ Corporation</t>
  </si>
  <si>
    <t>US501889AE98</t>
  </si>
  <si>
    <t>Consumer Durables &amp; Apparel</t>
  </si>
  <si>
    <t>MTZ 4.5 08/28- MASTEC INC</t>
  </si>
  <si>
    <t>US576323AP42</t>
  </si>
  <si>
    <t>NGLS 4 01/32- NGLS</t>
  </si>
  <si>
    <t>US87612BBU52</t>
  </si>
  <si>
    <t>NGLS 6.875 15/01/29- NGLS</t>
  </si>
  <si>
    <t>US87612BBN10</t>
  </si>
  <si>
    <t>NSANY 7.05 09/15/28 CORP- NISSAN MOTOR CO LTD</t>
  </si>
  <si>
    <t>USU6547TAF76</t>
  </si>
  <si>
    <t>NWG 7.416 06/33- NATWEST GROUP PLC</t>
  </si>
  <si>
    <t>XS2563349765</t>
  </si>
  <si>
    <t>ORCINC 4.7 02/27- ORDH</t>
  </si>
  <si>
    <t>US69120VAF85</t>
  </si>
  <si>
    <t>owl rock 7.95 06/28- OWL ROCK CAPITAL CORP</t>
  </si>
  <si>
    <t>US69120VAR24</t>
  </si>
  <si>
    <t>SEB 6.875 PERP- SKANDINAVISKA ENSKILDA</t>
  </si>
  <si>
    <t>XS2479344561</t>
  </si>
  <si>
    <t>Baa3</t>
  </si>
  <si>
    <t>SRENVX 5.75 08/15/50 08/25- ARGENTUM (SWISS RE LTD)</t>
  </si>
  <si>
    <t>XS1261170515</t>
  </si>
  <si>
    <t>SSE PLC 4%- SSE PLC</t>
  </si>
  <si>
    <t>XS2439704318</t>
  </si>
  <si>
    <t>TELIAS 4.625 PREP- TELIA</t>
  </si>
  <si>
    <t>XS2526881532</t>
  </si>
  <si>
    <t>Telecommunication Services</t>
  </si>
  <si>
    <t>VW 4.625 PERP 06/28- Volkswagen intl fin</t>
  </si>
  <si>
    <t>XS1799939027</t>
  </si>
  <si>
    <t>VW 7.875- Volkswagen AG</t>
  </si>
  <si>
    <t>XS2675884733</t>
  </si>
  <si>
    <t>US55903VBC63</t>
  </si>
  <si>
    <t>Media</t>
  </si>
  <si>
    <t>AER 6.5 06/45- AER</t>
  </si>
  <si>
    <t>US00773HAA59</t>
  </si>
  <si>
    <t>BB+</t>
  </si>
  <si>
    <t>AY 4.125 06/28- AYR WELLNESS INC</t>
  </si>
  <si>
    <t>US04916WAA27</t>
  </si>
  <si>
    <t>BAYNGR 3.125 11/79-11/27- BAYNGR</t>
  </si>
  <si>
    <t>XS2077670342</t>
  </si>
  <si>
    <t>Pharmaceuticals &amp; Biotechnology</t>
  </si>
  <si>
    <t>BAYNGR 6.625 09/25/2083- BAYNGR</t>
  </si>
  <si>
    <t>XS2684826014</t>
  </si>
  <si>
    <t>Health Care Equipment &amp; Services</t>
  </si>
  <si>
    <t>BNP 7.75 PERP- BNP Paribas Asset Manag</t>
  </si>
  <si>
    <t>USF1067PAC08</t>
  </si>
  <si>
    <t>Ba1</t>
  </si>
  <si>
    <t>BRITEL 8.375 09/28- British Telecommunications PLC</t>
  </si>
  <si>
    <t>XS2636324274</t>
  </si>
  <si>
    <t>F 6.1 08/32- Ford Motor Company</t>
  </si>
  <si>
    <t>US345370DB39</t>
  </si>
  <si>
    <t>F 6.125 05/15/28- Ford Motor Company</t>
  </si>
  <si>
    <t>XS2623496085</t>
  </si>
  <si>
    <t>F 7.35 11/27- Ford motor credit co LLC</t>
  </si>
  <si>
    <t>US345397C353</t>
  </si>
  <si>
    <t>INTNED 7.5 PERP- Intned</t>
  </si>
  <si>
    <t>XS2585240984</t>
  </si>
  <si>
    <t>MATTEL 3.75 04/29- Mattel Inc</t>
  </si>
  <si>
    <t>US577081BF84</t>
  </si>
  <si>
    <t>NWSA 5.125 02/32- NWSA</t>
  </si>
  <si>
    <t>US65249BAB53</t>
  </si>
  <si>
    <t>RRX 6.4 15/4/2033- RRX 6.4 15/4/2033</t>
  </si>
  <si>
    <t>US758750AF08</t>
  </si>
  <si>
    <t>SWEDA 7.625 PERP- SWEDA 7.625 PERP</t>
  </si>
  <si>
    <t>XS2580715147</t>
  </si>
  <si>
    <t>Trpcn 5.3 3/77- Trpcn</t>
  </si>
  <si>
    <t>US89356BAC28</t>
  </si>
  <si>
    <t>VODAFONE 4.125 06/81- Vodafone Group</t>
  </si>
  <si>
    <t>US92857WBW91</t>
  </si>
  <si>
    <t>VODAFONE 6.5 08/84- Vodafone Group</t>
  </si>
  <si>
    <t>XS2630490717</t>
  </si>
  <si>
    <t>VODAFONE GROUP- Vodafone Group</t>
  </si>
  <si>
    <t>XS1888180640</t>
  </si>
  <si>
    <t>ZFFNGR 5.75 08/26- ZFFNGR 5.75 08/26</t>
  </si>
  <si>
    <t>XS2582404724</t>
  </si>
  <si>
    <t>ZFFNGR 6.125 03/29- ZFFNGR 5.75 08/26</t>
  </si>
  <si>
    <t>XS2681541327</t>
  </si>
  <si>
    <t>ALLISON TRANS 3.75 01/31- allison</t>
  </si>
  <si>
    <t>US019736AG29</t>
  </si>
  <si>
    <t>Ba2</t>
  </si>
  <si>
    <t>ALLISON TRANSM 5.875 06/29- ALLISON TRANSMISSION</t>
  </si>
  <si>
    <t>US019736AF46</t>
  </si>
  <si>
    <t>CHARLES RIVER LAB 4 03/31- CHARLES RIVER LABORATORIES</t>
  </si>
  <si>
    <t>US159864AJ65</t>
  </si>
  <si>
    <t>BB</t>
  </si>
  <si>
    <t>GPK 3.75 02/30- GRAND PEAK</t>
  </si>
  <si>
    <t>US38869AAD90</t>
  </si>
  <si>
    <t>HESM 5.125 06/28- HESS MIDSTREAM PARTNERS LP</t>
  </si>
  <si>
    <t>US428104AA14</t>
  </si>
  <si>
    <t>HILTON DOMESTIC 4 05/31- HILTON DOMESTIC OPERATING</t>
  </si>
  <si>
    <t>US432833AL52</t>
  </si>
  <si>
    <t>Hotels Restaurants &amp; Leisure</t>
  </si>
  <si>
    <t>SOCGEN 7.875 PERP- Societe Generale</t>
  </si>
  <si>
    <t>FR001400F877</t>
  </si>
  <si>
    <t>TELEFO 6.135 PER- TELEFONAKTIEBOL</t>
  </si>
  <si>
    <t>XS2582389156</t>
  </si>
  <si>
    <t>TELEFO 7.125 PERP- TELEFONICA EUROPE BV</t>
  </si>
  <si>
    <t>XS2462605671</t>
  </si>
  <si>
    <t>ASGN 4.625 15/05/2028- ASGN INC</t>
  </si>
  <si>
    <t>US00191UAA07</t>
  </si>
  <si>
    <t>BACR 8.875 15/09/2027- BARCLAYS CAPITAL INC</t>
  </si>
  <si>
    <t>XS2492482828</t>
  </si>
  <si>
    <t>CLH 6.375 02/01/31- CLEAN HARBORS INC</t>
  </si>
  <si>
    <t>US184496AQ03</t>
  </si>
  <si>
    <t>Ba3</t>
  </si>
  <si>
    <t>LLOYDS 8.5 PERP_28- LLOYDS BANKING GROUP PLC</t>
  </si>
  <si>
    <t>XS2575900977</t>
  </si>
  <si>
    <t>LLOYDS 8.500% Perpetual Corp- LLOYDS BANKING GROUP PLC</t>
  </si>
  <si>
    <t>XS2529511722</t>
  </si>
  <si>
    <t>MTCHII 4.125 08/30- MATCH GROUP INC</t>
  </si>
  <si>
    <t>US57665RAL06</t>
  </si>
  <si>
    <t>ATRFIN 2.625 09/27- Atrium Finance PLC</t>
  </si>
  <si>
    <t>XS2294495838</t>
  </si>
  <si>
    <t>B1</t>
  </si>
  <si>
    <t>CCO HOLDINGS 4.75 03/30-09/24- CCO HOLDINGS</t>
  </si>
  <si>
    <t>US1248EPCD32</t>
  </si>
  <si>
    <t>CHTR 7.375 03/31- CCO HOLDINGS</t>
  </si>
  <si>
    <t>US1248EPCT83</t>
  </si>
  <si>
    <t>EDF 5 01/22/49- Electricite DE France SA</t>
  </si>
  <si>
    <t>FR0011697028</t>
  </si>
  <si>
    <t>B+</t>
  </si>
  <si>
    <t>ELECTRICITE DE FRANCE- ELEC DE FRANCE</t>
  </si>
  <si>
    <t>FR0011401728</t>
  </si>
  <si>
    <t>ORGNON 5.125 2031- CLEAN HARBORS INC</t>
  </si>
  <si>
    <t>US68622TAB70</t>
  </si>
  <si>
    <t>ATRSAV 3.625 04/2026- ATRIUM FINANCE ISSUER BV</t>
  </si>
  <si>
    <t>XS2338530467</t>
  </si>
  <si>
    <t>B3</t>
  </si>
  <si>
    <t>סה"כ תל אביב 35</t>
  </si>
  <si>
    <t>סה"כ תל אביב 90</t>
  </si>
  <si>
    <t>סה"כ מניות היתר</t>
  </si>
  <si>
    <t>סה"כ call 001 אופציות</t>
  </si>
  <si>
    <t>TESLA INC- TESLA MOTORS INC</t>
  </si>
  <si>
    <t>US88160R1014</t>
  </si>
  <si>
    <t>NASDAQ</t>
  </si>
  <si>
    <t>Bank amer crop- Bank of America</t>
  </si>
  <si>
    <t>US0605051046</t>
  </si>
  <si>
    <t>NYSE</t>
  </si>
  <si>
    <t>JPmorgan Chase- JP MORGAN ASSET MANAGEMENT</t>
  </si>
  <si>
    <t>US46625H1005</t>
  </si>
  <si>
    <t>AGCO CORP- AGCO CORP</t>
  </si>
  <si>
    <t>US0010841023</t>
  </si>
  <si>
    <t>AIRBUS GROUP NV- AIRBUS GROUP</t>
  </si>
  <si>
    <t>NL0000235190</t>
  </si>
  <si>
    <t>Boeing com- BOEING CO</t>
  </si>
  <si>
    <t>US0970231058</t>
  </si>
  <si>
    <t>EIFFAGE- EIFFAGE</t>
  </si>
  <si>
    <t>FR0000130452</t>
  </si>
  <si>
    <t>VINCI SA- VINCI SA</t>
  </si>
  <si>
    <t>FR0000125486</t>
  </si>
  <si>
    <t>CIE FINAN RICHEMONT- CIELBZ</t>
  </si>
  <si>
    <t>CH0210483332</t>
  </si>
  <si>
    <t>D.R horton inc- D.R Horton inc</t>
  </si>
  <si>
    <t>US23331A1097</t>
  </si>
  <si>
    <t>LENNAR CORP-A- LENNAR CORP</t>
  </si>
  <si>
    <t>US5260571048</t>
  </si>
  <si>
    <t>Lvmh Moet Hennessy Louis Vui- Lvmh Moet Hennessy Louis Vui</t>
  </si>
  <si>
    <t>FR0000121014</t>
  </si>
  <si>
    <t>Berkshire Hathaway INC-CL A- BERKSHIRE HATHAWAY FIN</t>
  </si>
  <si>
    <t>US0846701086</t>
  </si>
  <si>
    <t>BLACKROCK INC- BlackRock  Asset Managment</t>
  </si>
  <si>
    <t>US09247X1019</t>
  </si>
  <si>
    <t>Goldman Sachs- GOLDMAN SACHS GROUP INC</t>
  </si>
  <si>
    <t>US38141G1040</t>
  </si>
  <si>
    <t>MORGAN STANLEY- MORGAN STANLEY</t>
  </si>
  <si>
    <t>US6174464486</t>
  </si>
  <si>
    <t>COSTCO WHOLESALE- COSTCO WHOLESAL</t>
  </si>
  <si>
    <t>US9113121068</t>
  </si>
  <si>
    <t>Food &amp; Staples Retailing</t>
  </si>
  <si>
    <t>ALPHABET-C- ALPHABET INC</t>
  </si>
  <si>
    <t>US02079K1079</t>
  </si>
  <si>
    <t>META PLATFORMS- Meta Platforms Inc</t>
  </si>
  <si>
    <t>US30303M1027</t>
  </si>
  <si>
    <t>Netflix Inc- Netflix Inc</t>
  </si>
  <si>
    <t>US64110L1061</t>
  </si>
  <si>
    <t>Pfizer inc- PFIZER INC</t>
  </si>
  <si>
    <t>US7170811035</t>
  </si>
  <si>
    <t>Amazon inc- amazon.com</t>
  </si>
  <si>
    <t>US0231351067</t>
  </si>
  <si>
    <t>Retailing</t>
  </si>
  <si>
    <t>APPLIED MATERIALS INC- APPLIED MATERIALS</t>
  </si>
  <si>
    <t>US0382221051</t>
  </si>
  <si>
    <t>Semiconductors &amp; Semiconductor Equipment</t>
  </si>
  <si>
    <t>ASML_ASML HOLDING NV-NY REG- ASML HOLDING NV-NY</t>
  </si>
  <si>
    <t>NL0010273215</t>
  </si>
  <si>
    <t>EURONEXT</t>
  </si>
  <si>
    <t>BROADCOM LTD- Broadcom Inc</t>
  </si>
  <si>
    <t>US11135F1012</t>
  </si>
  <si>
    <t>Nvidia crop- NVIDIA CORP</t>
  </si>
  <si>
    <t>US67066G1040</t>
  </si>
  <si>
    <t>TAIWAN SEMICONDUCTOR- TAIWAN Semiconductor</t>
  </si>
  <si>
    <t>US8740391003</t>
  </si>
  <si>
    <t>ADOBE INC- Adobe Inc</t>
  </si>
  <si>
    <t>US00724F1012</t>
  </si>
  <si>
    <t>DYNATRACE INC- DYNATRACE INC</t>
  </si>
  <si>
    <t>US2681501092</t>
  </si>
  <si>
    <t>Mastercard inc-cla- MASTERCARD INC</t>
  </si>
  <si>
    <t>US57636Q1040</t>
  </si>
  <si>
    <t>Microsoft crop- MICROSOFT CORP</t>
  </si>
  <si>
    <t>US5949181045</t>
  </si>
  <si>
    <t>VISA inc-class a- VISA  Inc - CLASS  A</t>
  </si>
  <si>
    <t>US92826C8394</t>
  </si>
  <si>
    <t>NETAPP INC- NetApp inc</t>
  </si>
  <si>
    <t>US64110D1046</t>
  </si>
  <si>
    <t>Technology Hardware &amp; Equipment</t>
  </si>
  <si>
    <t>PURE STORAGE INC- CLASS A- PURE STORAGE</t>
  </si>
  <si>
    <t>US74624M1027</t>
  </si>
  <si>
    <t>SAMSUNG ELECTR-GDR REG- Samsung Electronics co ltd</t>
  </si>
  <si>
    <t>US7960508882</t>
  </si>
  <si>
    <t>DATADOG INC- CLASS A- DATADOG INC-A</t>
  </si>
  <si>
    <t>US23804L1035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</si>
  <si>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</si>
  <si>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</si>
  <si>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</si>
  <si>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</si>
  <si>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</si>
  <si>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</si>
  <si>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INDEX MSCI E- Amundi etf</t>
  </si>
  <si>
    <t>LU1437017350</t>
  </si>
  <si>
    <t>מניות</t>
  </si>
  <si>
    <t>AMUNDI MSCI EM MKT 2- Amundi etf</t>
  </si>
  <si>
    <t>LU2573967036</t>
  </si>
  <si>
    <t>GVI_Ishares  S&amp;P North Am- BlackRock  Asset Managment</t>
  </si>
  <si>
    <t>US4642875151</t>
  </si>
  <si>
    <t>ISH MSCI USA ESG EHNCD USD-D- BlackRock  Asset Managment</t>
  </si>
  <si>
    <t>IE00BHZPJ890</t>
  </si>
  <si>
    <t>LSE</t>
  </si>
  <si>
    <t>ISH S&amp;P HLTH CR- BlackRock  Asset Managment</t>
  </si>
  <si>
    <t>IE00B43HR379</t>
  </si>
  <si>
    <t>ISHARES CORE MSCI CH IND ETF- BlackRock  Asset Managment</t>
  </si>
  <si>
    <t>HK2801040828</t>
  </si>
  <si>
    <t>HKSE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</si>
  <si>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</si>
  <si>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</si>
  <si>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</si>
  <si>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</si>
  <si>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</si>
  <si>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</si>
  <si>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</si>
  <si>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</si>
  <si>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S&amp;P500 SWAP UCITS- BlackRock  Asset Managment</t>
  </si>
  <si>
    <t>IE00BMTX1Y45</t>
  </si>
  <si>
    <t>ISHARES US MEDICAL DEVICES A- BlackRock  Asset Managment</t>
  </si>
  <si>
    <t>IE00BMX0DF60</t>
  </si>
  <si>
    <t>ISHARES-IND G&amp;S- BlackRock  Asset Managment</t>
  </si>
  <si>
    <t>DE000A0H08J9</t>
  </si>
  <si>
    <t>ISHR MSCI EUR-I- BlackRock  Asset Managment</t>
  </si>
  <si>
    <t>IE00B1YZSC51</t>
  </si>
  <si>
    <t>COMM SERV SELECT- COMM SERV SELECT</t>
  </si>
  <si>
    <t>US81369Y8527</t>
  </si>
  <si>
    <t>Consumer staples- CONSUMER STAPLES</t>
  </si>
  <si>
    <t>US81369Y3080</t>
  </si>
  <si>
    <t>HORIZON S&amp;P/TSX 60- GLOBAL HORIZON</t>
  </si>
  <si>
    <t>CA44049A1241</t>
  </si>
  <si>
    <t>HSBC MSCI EMERGING MARKETS- HSBC BANK PLC</t>
  </si>
  <si>
    <t>IE00B5SSQT16</t>
  </si>
  <si>
    <t>*INVESCO MSCI EMERGING MKTS- Invesco investment management limited</t>
  </si>
  <si>
    <t>IE00B3DWVS88</t>
  </si>
  <si>
    <t>INVESCO S&amp;P500 ESG ACC- Invesco investment management limited</t>
  </si>
  <si>
    <t>IE00BKS7L097</t>
  </si>
  <si>
    <t>SOURCE S&amp;P 500 UCITS ETF- Invesco investment management limited</t>
  </si>
  <si>
    <t>IE00B3YCGJ38</t>
  </si>
  <si>
    <t>LYX CORE EURSTX600 גר- LYXOR ETF</t>
  </si>
  <si>
    <t>LU0908500753</t>
  </si>
  <si>
    <t>Lyxor etf basic rs- LYXOR ETF</t>
  </si>
  <si>
    <t>lu1834983550</t>
  </si>
  <si>
    <t>LYXOR ETF DJ STX BANK- LYXOR ETF</t>
  </si>
  <si>
    <t>FR0010345371</t>
  </si>
  <si>
    <t>NOMURA ETF- Nomura asset management</t>
  </si>
  <si>
    <t>JP3027630007</t>
  </si>
  <si>
    <t>TSE</t>
  </si>
  <si>
    <t>SPDR EUR ENERGY- Spider</t>
  </si>
  <si>
    <t>IE00BKWQ0F09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</si>
  <si>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</si>
  <si>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</si>
  <si>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</si>
  <si>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</si>
  <si>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</si>
  <si>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</si>
  <si>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Industrail select- State Street Corp</t>
  </si>
  <si>
    <t>US81369Y7040</t>
  </si>
  <si>
    <t>SPDR EMERGING MARKETS- State Street Corp</t>
  </si>
  <si>
    <t>IE00B469F816</t>
  </si>
  <si>
    <t>SPDR EUROPE HEALTH- State Street Corp</t>
  </si>
  <si>
    <t>IE00BKWQ0H23</t>
  </si>
  <si>
    <t>SPDR MSCI EUROPE CON- State Street Corp</t>
  </si>
  <si>
    <t>IE00BKWQ0D84</t>
  </si>
  <si>
    <t>Spdr s&amp;p biotech etf- State Street Corp</t>
  </si>
  <si>
    <t>US78464A8707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</si>
  <si>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</si>
  <si>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</si>
  <si>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</si>
  <si>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</si>
  <si>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</si>
  <si>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</si>
  <si>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Vanguard aust share- Vanguard Group</t>
  </si>
  <si>
    <t>AU000000VAS1</t>
  </si>
  <si>
    <t>סה"כ שמחקות מדדים אחרים</t>
  </si>
  <si>
    <t>Amundi Etf Euro- Amundi etf</t>
  </si>
  <si>
    <t>LU1681039647</t>
  </si>
  <si>
    <t>אג"ח</t>
  </si>
  <si>
    <t>Ishares barclays 1-3 year- BlackRock  Asset Managment</t>
  </si>
  <si>
    <t>US4642874576</t>
  </si>
  <si>
    <t>ISHARES EMER MKTS- BlackRock  Asset Managment</t>
  </si>
  <si>
    <t>IE00B6TLBW47</t>
  </si>
  <si>
    <t>Ishares markit iboxx $ hy- BlackRock  Asset Managment</t>
  </si>
  <si>
    <t>IE00B4PY7Y77</t>
  </si>
  <si>
    <t>ISHARES MARKIT IBOXX- BlackRock  Asset Managment</t>
  </si>
  <si>
    <t>IE0032895942</t>
  </si>
  <si>
    <t>ISHR $ Treasury bond  7-10yr- BlackRock  Asset Managment</t>
  </si>
  <si>
    <t>IE00B1FZS798</t>
  </si>
  <si>
    <t>DB x corp bnd- DB x TRACKERS</t>
  </si>
  <si>
    <t>LU0478205379</t>
  </si>
  <si>
    <t>FWB</t>
  </si>
  <si>
    <t>X TRACKERS US TREASURY 1-3- DB x TRACKERS</t>
  </si>
  <si>
    <t>LU0429458895</t>
  </si>
  <si>
    <t>Pimco inv grade bond- PIMCO</t>
  </si>
  <si>
    <t>US72201R8170</t>
  </si>
  <si>
    <t>Spdr Corporate bond- State Street Corp</t>
  </si>
  <si>
    <t>US78464A3757</t>
  </si>
  <si>
    <t>SPDR PORT INTMED- State Street Corp</t>
  </si>
  <si>
    <t>US78464A6727</t>
  </si>
  <si>
    <t>VANGUARD CORP BOND $- Vanguard Group</t>
  </si>
  <si>
    <t>IE00BZ163K21</t>
  </si>
  <si>
    <t>Vanguard gov bnd- Vanguard Group</t>
  </si>
  <si>
    <t>US92206C1027</t>
  </si>
  <si>
    <t>סה"כ אג"ח ממשלתי</t>
  </si>
  <si>
    <t>סה"כ אגח קונצרני</t>
  </si>
  <si>
    <t>Ubs Lux Bnd- Ubs Fund Management</t>
  </si>
  <si>
    <t>LU0396367608</t>
  </si>
  <si>
    <t>LION VII EUR- M&amp;G Investments</t>
  </si>
  <si>
    <t>IE00B62G6V03</t>
  </si>
  <si>
    <t>AMUNDI PLANET- Amundi etf</t>
  </si>
  <si>
    <t>LU1688575437</t>
  </si>
  <si>
    <t>NOMURA-US HIGH YLD BD-I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</si>
  <si>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</si>
  <si>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</si>
  <si>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</si>
  <si>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</si>
  <si>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</si>
  <si>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</si>
  <si>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B-</t>
  </si>
  <si>
    <t>REAL ESTATE CRED- Real Estate Credit Investments Pcc ltd</t>
  </si>
  <si>
    <t>GB00B0HW5366</t>
  </si>
  <si>
    <t>Cheyne Real Estate Debt Fund C- Cheyn Capital</t>
  </si>
  <si>
    <t>KYG210181668</t>
  </si>
  <si>
    <t>*AWI-ASH WO INDIA OPP FD-DUSD- White Oak</t>
  </si>
  <si>
    <t>IE00BH3N4915</t>
  </si>
  <si>
    <t>GS INDIA EQ IUSDA- goldman sachs</t>
  </si>
  <si>
    <t>LU0333811072</t>
  </si>
  <si>
    <t>VANGUARD-EMR MK ST IN-USD PL- Vanguard Group</t>
  </si>
  <si>
    <t>IE00BFPM9H50</t>
  </si>
  <si>
    <t>ISE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</si>
  <si>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</si>
  <si>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</si>
  <si>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</si>
  <si>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</si>
  <si>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</si>
  <si>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SPXW 12/29/23 P4000</t>
  </si>
  <si>
    <t>1095727</t>
  </si>
  <si>
    <t>SPXW 12/29/23 P4400</t>
  </si>
  <si>
    <t>1095725</t>
  </si>
  <si>
    <t>KWEB US 11/17/23 C33- אופציות על מדדים בחו"ל</t>
  </si>
  <si>
    <t>1031429</t>
  </si>
  <si>
    <t>סה"כ מטבע</t>
  </si>
  <si>
    <t>סה"כ סחורות</t>
  </si>
  <si>
    <t>MSCI EMGMKT DEC23</t>
  </si>
  <si>
    <t>1096194</t>
  </si>
  <si>
    <t>NASDAQ 100 DEC23</t>
  </si>
  <si>
    <t>1096198</t>
  </si>
  <si>
    <t>S&amp;P500 EMINI FUT DEC23</t>
  </si>
  <si>
    <t>1091010</t>
  </si>
  <si>
    <t>TOPIX FUTR DEC23</t>
  </si>
  <si>
    <t>1103437</t>
  </si>
  <si>
    <t>US 10YR ULTRA FUT DEC23- חוזים עתידיים בחול</t>
  </si>
  <si>
    <t>1038930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</si>
  <si>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</si>
  <si>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</si>
  <si>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</si>
  <si>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</si>
  <si>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</si>
  <si>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</si>
  <si>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</si>
  <si>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</si>
  <si>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</si>
  <si>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</si>
  <si>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</si>
  <si>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</si>
  <si>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</si>
  <si>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</si>
  <si>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</si>
  <si>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</si>
  <si>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</si>
  <si>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</si>
  <si>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</si>
  <si>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</si>
  <si>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</si>
  <si>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OTC_שקל מטח</t>
  </si>
  <si>
    <t>702004078</t>
  </si>
  <si>
    <t>OTC_שקל מטח- מסלקת הבורסה</t>
  </si>
  <si>
    <t>702003973</t>
  </si>
  <si>
    <t>702003974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</si>
  <si>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</si>
  <si>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</si>
  <si>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</si>
  <si>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</si>
  <si>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</si>
  <si>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</si>
  <si>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</si>
  <si>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</si>
  <si>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</si>
  <si>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</si>
  <si>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</si>
  <si>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</si>
  <si>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</si>
  <si>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</si>
  <si>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</si>
  <si>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</si>
  <si>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</si>
  <si>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</si>
  <si>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</si>
  <si>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</si>
  <si>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</si>
  <si>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</si>
  <si>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</si>
  <si>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</si>
  <si>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בטחונות דולר ארצות הברית לאומי</t>
  </si>
  <si>
    <t>300011017</t>
  </si>
  <si>
    <t>בטחונות ין יפני לאומי</t>
  </si>
  <si>
    <t>300011010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</si>
  <si>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</si>
  <si>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</si>
  <si>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</si>
  <si>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</si>
  <si>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</si>
  <si>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לתגמולים ולפיצויים מסלול חו"ל</t>
  </si>
  <si>
    <t>בנק דיסקונט לישראל בע"מ</t>
  </si>
  <si>
    <t>20003- 11- בנק דיסקונט</t>
  </si>
  <si>
    <t>מעלות S&amp;P</t>
  </si>
  <si>
    <t>20001- 11- בנק דיסקונט</t>
  </si>
  <si>
    <t>70002- 11- בנק דיסקונט</t>
  </si>
  <si>
    <t>130018- 11- בנק דיסקונט</t>
  </si>
  <si>
    <t>בנק הפועלים בע"מ</t>
  </si>
  <si>
    <t>20003- 12- בנק הפועלים</t>
  </si>
  <si>
    <t>20001- 12- בנק הפועלים</t>
  </si>
  <si>
    <t>70002- 12- בנק הפועלים</t>
  </si>
  <si>
    <t>80031- 12- בנק הפועלים</t>
  </si>
  <si>
    <t>100006- 12- בנק הפועלים</t>
  </si>
  <si>
    <t>בנק לאומי לישראל בע"מ</t>
  </si>
  <si>
    <t>20003- 10- בנק לאומי</t>
  </si>
  <si>
    <t>130018- 10- בנק לאומי</t>
  </si>
  <si>
    <t>20001- 10- בנק לאומי</t>
  </si>
  <si>
    <t>100006- 10- בנק לאומי</t>
  </si>
  <si>
    <t>80031- 10- בנק לאומי</t>
  </si>
  <si>
    <t>70002- 10- בנק לאומי</t>
  </si>
  <si>
    <t>30005- 10- בנק לאומי</t>
  </si>
  <si>
    <t>200040- 10- לאומי</t>
  </si>
  <si>
    <t>בנק מזרחי טפחות בע"מ</t>
  </si>
  <si>
    <t>20003- 20- בנק מזרחי</t>
  </si>
  <si>
    <t>20001- 20- בנק מזרחי</t>
  </si>
  <si>
    <t>100006- 20- בנק מזרחי</t>
  </si>
  <si>
    <t>70002- 20- בנק מזרחי</t>
  </si>
  <si>
    <t>80031- 20- בנק מזרחי</t>
  </si>
  <si>
    <t>130018- 20- בנק מזרחי</t>
  </si>
  <si>
    <t>JP MORGAN</t>
  </si>
  <si>
    <t>20003- 85- JP MORGAN</t>
  </si>
  <si>
    <t>20001- 85- JP MORGAN</t>
  </si>
  <si>
    <t>80031- 85- JP MORGAN</t>
  </si>
  <si>
    <t>1111111111- 11- בנק דיסקונט</t>
  </si>
  <si>
    <t>1111111111- 12- בנק הפועלים</t>
  </si>
  <si>
    <t>1111111111- 10- בנק לאומי</t>
  </si>
  <si>
    <t>1111111111- 20- בנק מזרחי</t>
  </si>
  <si>
    <t>יובנק בע"מ</t>
  </si>
  <si>
    <t>ל.ר.</t>
  </si>
  <si>
    <t>Fitch</t>
  </si>
  <si>
    <t>WBD 4.279 03/15/32</t>
  </si>
  <si>
    <t>סה"כ חוזים עתידיים בישראל</t>
  </si>
  <si>
    <t>+ILS/-USD 3.31 11-10-23 (11) -437</t>
  </si>
  <si>
    <t>10003349</t>
  </si>
  <si>
    <t>+ILS/-USD 3.31 11-10-23 (98) -438</t>
  </si>
  <si>
    <t>10003353</t>
  </si>
  <si>
    <t>+ILS/-USD 3.3115 11-10-23 (20) -435</t>
  </si>
  <si>
    <t>10003351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</si>
  <si>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</si>
  <si>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</si>
  <si>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</si>
  <si>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</si>
  <si>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</si>
  <si>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</si>
  <si>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</si>
  <si>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</si>
  <si>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</si>
  <si>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</si>
  <si>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</si>
  <si>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</si>
  <si>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3.3767 19-10-23 (11) -433</t>
  </si>
  <si>
    <t>10003394</t>
  </si>
  <si>
    <t>+ILS/-USD 3.3915 18-10-23 (11) -455</t>
  </si>
  <si>
    <t>10003389</t>
  </si>
  <si>
    <t>+ILS/-USD 3.393 18-10-23 (12) -456</t>
  </si>
  <si>
    <t>10003391</t>
  </si>
  <si>
    <t>+ILS/-USD 3.3933 18-10-23 (10) -457</t>
  </si>
  <si>
    <t>10003387</t>
  </si>
  <si>
    <t>+ILS/-USD 3.3945 23-10-23 (20) -455</t>
  </si>
  <si>
    <t>10003405</t>
  </si>
  <si>
    <t>+ILS/-USD 3.397 23-10-23 (10) -455</t>
  </si>
  <si>
    <t>10003401</t>
  </si>
  <si>
    <t>+ILS/-USD 3.4 23-10-23 (12) -457</t>
  </si>
  <si>
    <t>10003403</t>
  </si>
  <si>
    <t>+ILS/-USD 3.4253 25-10-23 (11) -447</t>
  </si>
  <si>
    <t>10003415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</si>
  <si>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</si>
  <si>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</si>
  <si>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</si>
  <si>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</si>
  <si>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</si>
  <si>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</si>
  <si>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</si>
  <si>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</si>
  <si>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3.4335 16-10-23 (11) -465</t>
  </si>
  <si>
    <t>10003372</t>
  </si>
  <si>
    <t>+ILS/-USD 3.4336 16-10-23 (94) -464</t>
  </si>
  <si>
    <t>10003376</t>
  </si>
  <si>
    <t>+ILS/-USD 3.491 26-10-23 (10) -483</t>
  </si>
  <si>
    <t>10003478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</si>
  <si>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</si>
  <si>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</si>
  <si>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</si>
  <si>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</si>
  <si>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</si>
  <si>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</si>
  <si>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</si>
  <si>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</si>
  <si>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3.517 16-11-23 (20) -393</t>
  </si>
  <si>
    <t>10003599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</si>
  <si>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</si>
  <si>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</si>
  <si>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</si>
  <si>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</si>
  <si>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</si>
  <si>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</si>
  <si>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</si>
  <si>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</si>
  <si>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</si>
  <si>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</si>
  <si>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</si>
  <si>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</si>
  <si>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</si>
  <si>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</si>
  <si>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</si>
  <si>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</si>
  <si>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3.555 22-11-23 (11) -400</t>
  </si>
  <si>
    <t>10003615</t>
  </si>
  <si>
    <t>+ILS/-USD 3.5568 22-11-23 (10) -397</t>
  </si>
  <si>
    <t>10003611</t>
  </si>
  <si>
    <t>+ILS/-USD 3.558 22-11-23 (94) -380</t>
  </si>
  <si>
    <t>10003613</t>
  </si>
  <si>
    <t>+ILS/-USD 3.56 22-01-24 (11) -320</t>
  </si>
  <si>
    <t>10003961</t>
  </si>
  <si>
    <t>+ILS/-USD 3.5626 14-11-23 (11) -474</t>
  </si>
  <si>
    <t>10003556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</si>
  <si>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</si>
  <si>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</si>
  <si>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</si>
  <si>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</si>
  <si>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</si>
  <si>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</si>
  <si>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</si>
  <si>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</si>
  <si>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</si>
  <si>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</si>
  <si>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3.57 14-11-23 (12) -473</t>
  </si>
  <si>
    <t>10003558</t>
  </si>
  <si>
    <t>+ILS/-USD 3.5717 06-11-23 (11) -483</t>
  </si>
  <si>
    <t>10003498</t>
  </si>
  <si>
    <t>+ILS/-USD 3.572 14-12-23 (10) -460</t>
  </si>
  <si>
    <t>10003564</t>
  </si>
  <si>
    <t>+ILS/-USD 3.5882 14-12-23 (11) -458</t>
  </si>
  <si>
    <t>10003568</t>
  </si>
  <si>
    <t>+ILS/-USD 3.596 24-10-23 (12) -192</t>
  </si>
  <si>
    <t>10003844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</si>
  <si>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</si>
  <si>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</si>
  <si>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</si>
  <si>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</si>
  <si>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</si>
  <si>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</si>
  <si>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</si>
  <si>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</si>
  <si>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</si>
  <si>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</si>
  <si>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</si>
  <si>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</si>
  <si>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</si>
  <si>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</si>
  <si>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</si>
  <si>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</si>
  <si>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</si>
  <si>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</si>
  <si>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</si>
  <si>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</si>
  <si>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</si>
  <si>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</si>
  <si>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</si>
  <si>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</si>
  <si>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</si>
  <si>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</si>
  <si>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</si>
  <si>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</si>
  <si>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</si>
  <si>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</si>
  <si>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+ILS/-USD 3.613 07-11-23 (11) -450</t>
  </si>
  <si>
    <t>10003517</t>
  </si>
  <si>
    <t>+ILS/-USD 3.6146 07-11-23 (20) -444</t>
  </si>
  <si>
    <t>10003521</t>
  </si>
  <si>
    <t>+ILS/-USD 3.615 28-11-23 (11) -368</t>
  </si>
  <si>
    <t>10003651</t>
  </si>
  <si>
    <t>+ILS/-USD 3.617 16-11-23 (10) -390</t>
  </si>
  <si>
    <t>10003587</t>
  </si>
  <si>
    <t>+ILS/-USD 3.617 29-11-23 (10) -370</t>
  </si>
  <si>
    <t>10003660</t>
  </si>
  <si>
    <t>+ILS/-USD 3.62 29-11-23 (12) -370</t>
  </si>
  <si>
    <t>10003656</t>
  </si>
  <si>
    <t>+ILS/-USD 3.62 29-11-23 (20) -371</t>
  </si>
  <si>
    <t>10003658</t>
  </si>
  <si>
    <t>+ILS/-USD 3.62 29-11-23 (98) -370</t>
  </si>
  <si>
    <t>10003662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</si>
  <si>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</si>
  <si>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</si>
  <si>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</si>
  <si>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</si>
  <si>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</si>
  <si>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</si>
  <si>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3.6317 30-11-23 (10) -327</t>
  </si>
  <si>
    <t>10003704</t>
  </si>
  <si>
    <t>+ILS/-USD 3.637 15-11-23 (12) -433</t>
  </si>
  <si>
    <t>10003579</t>
  </si>
  <si>
    <t>+ILS/-USD 3.649 07-12-23 (11) -269</t>
  </si>
  <si>
    <t>10003870</t>
  </si>
  <si>
    <t>+ILS/-USD 3.6527 25-01-24 (12) -333</t>
  </si>
  <si>
    <t>10003972</t>
  </si>
  <si>
    <t>+ILS/-USD 3.6758 23-01-24 (10) -342</t>
  </si>
  <si>
    <t>10003965</t>
  </si>
  <si>
    <t>+ILS/-USD 3.6761 23-01-24 (11) -339</t>
  </si>
  <si>
    <t>10003966</t>
  </si>
  <si>
    <t>+ILS/-USD 3.6801 23-01-24 (11) -339</t>
  </si>
  <si>
    <t>10003967</t>
  </si>
  <si>
    <t>+ILS/-USD 3.694 29-11-23 (10) -235</t>
  </si>
  <si>
    <t>10003875</t>
  </si>
  <si>
    <t>+ILS/-USD 3.696 07-12-23 (12) -245</t>
  </si>
  <si>
    <t>10003873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</si>
  <si>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</si>
  <si>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</si>
  <si>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</si>
  <si>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</si>
  <si>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</si>
  <si>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</si>
  <si>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</si>
  <si>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</si>
  <si>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</si>
  <si>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</si>
  <si>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</si>
  <si>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</si>
  <si>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</si>
  <si>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</si>
  <si>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</si>
  <si>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10004046</t>
  </si>
  <si>
    <t>+ILS/-USD 3.7659 14-02-24 (10) -316</t>
  </si>
  <si>
    <t>10004033</t>
  </si>
  <si>
    <t>+ILS/-USD 3.769 21-02-24 (10) -324</t>
  </si>
  <si>
    <t>10004044</t>
  </si>
  <si>
    <t>+ILS/-USD 3.77 28-02-24 (11) -340</t>
  </si>
  <si>
    <t>10004077</t>
  </si>
  <si>
    <t>+ILS/-USD 3.7705 28-02-24 (10) -340</t>
  </si>
  <si>
    <t>10004075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</si>
  <si>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</si>
  <si>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</si>
  <si>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</si>
  <si>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</si>
  <si>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</si>
  <si>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</si>
  <si>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</si>
  <si>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10004048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</si>
  <si>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</si>
  <si>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</si>
  <si>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</si>
  <si>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</si>
  <si>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</si>
  <si>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</si>
  <si>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</si>
  <si>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</si>
  <si>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</si>
  <si>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</si>
  <si>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+ILS/-USD 3.783 29-02-24 (10) -353</t>
  </si>
  <si>
    <t>10004084</t>
  </si>
  <si>
    <t>+ILS/-USD 3.7847 29-02-24 (11) -353</t>
  </si>
  <si>
    <t>10004080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</si>
  <si>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</si>
  <si>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</si>
  <si>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</si>
  <si>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</si>
  <si>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</si>
  <si>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</si>
  <si>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</si>
  <si>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</si>
  <si>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</si>
  <si>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</si>
  <si>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</si>
  <si>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</si>
  <si>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</si>
  <si>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</si>
  <si>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</si>
  <si>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</si>
  <si>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</si>
  <si>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</si>
  <si>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</si>
  <si>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</si>
  <si>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</si>
  <si>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</si>
  <si>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</si>
  <si>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</si>
  <si>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</si>
  <si>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</si>
  <si>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</si>
  <si>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10004096</t>
  </si>
  <si>
    <t>+ILS/-USD 3.793 22-02-24 (98) -347</t>
  </si>
  <si>
    <t>10004056</t>
  </si>
  <si>
    <t>+ILS/-USD 3.7936 05-03-24 (11) -334</t>
  </si>
  <si>
    <t>10004094</t>
  </si>
  <si>
    <t>+ILS/-USD 3.8132 26-02-24 (11) -328</t>
  </si>
  <si>
    <t>10004063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</si>
  <si>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</si>
  <si>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</si>
  <si>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</si>
  <si>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</si>
  <si>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</si>
  <si>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</si>
  <si>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</si>
  <si>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</si>
  <si>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</si>
  <si>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</si>
  <si>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</si>
  <si>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</si>
  <si>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</si>
  <si>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</si>
  <si>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</si>
  <si>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</si>
  <si>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</si>
  <si>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</si>
  <si>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</si>
  <si>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</si>
  <si>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</si>
  <si>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</si>
  <si>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</si>
  <si>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</si>
  <si>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</si>
  <si>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</si>
  <si>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</si>
  <si>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</si>
  <si>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</si>
  <si>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</si>
  <si>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</si>
  <si>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</si>
  <si>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</si>
  <si>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</si>
  <si>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</si>
  <si>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</si>
  <si>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</si>
  <si>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</si>
  <si>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</si>
  <si>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</si>
  <si>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</si>
  <si>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</si>
  <si>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3.608 22-11-23 (11) -315</t>
  </si>
  <si>
    <t>10003686</t>
  </si>
  <si>
    <t>+USD/-ILS 3.6092 27-11-23 (11) -338</t>
  </si>
  <si>
    <t>10003687</t>
  </si>
  <si>
    <t>+USD/-ILS 3.65425 08-11-23 (10) -157.5</t>
  </si>
  <si>
    <t>10003963</t>
  </si>
  <si>
    <t>+ILS/-USD 3.374 19-10-23 (10) -420</t>
  </si>
  <si>
    <t>10000837</t>
  </si>
  <si>
    <t>10000833</t>
  </si>
  <si>
    <t>10000831</t>
  </si>
  <si>
    <t>+ILS/-USD 3.3954 19-10-23 (20) -446</t>
  </si>
  <si>
    <t>10000839</t>
  </si>
  <si>
    <t>+ILS/-USD 3.4242 25-10-23 (10) -448</t>
  </si>
  <si>
    <t>10000843</t>
  </si>
  <si>
    <t>10000845</t>
  </si>
  <si>
    <t>+ILS/-USD 3.4262 25-10-23 (93) -448</t>
  </si>
  <si>
    <t>10000847</t>
  </si>
  <si>
    <t>+ILS/-USD 3.432 24-10-23 (10) -448</t>
  </si>
  <si>
    <t>10000841</t>
  </si>
  <si>
    <t>+ILS/-USD 3.488 26-10-23 (12) -481</t>
  </si>
  <si>
    <t>10000864</t>
  </si>
  <si>
    <t>+ILS/-USD 3.49 26-10-23 (20) -480</t>
  </si>
  <si>
    <t>10000862</t>
  </si>
  <si>
    <t>+ILS/-USD 3.55 15-11-23 (12) -462</t>
  </si>
  <si>
    <t>10000887</t>
  </si>
  <si>
    <t>+ILS/-USD 3.56 16-10-23 (20) -179</t>
  </si>
  <si>
    <t>10000976</t>
  </si>
  <si>
    <t>10001003</t>
  </si>
  <si>
    <t>+ILS/-USD 3.5603 22-11-23 (12) -397</t>
  </si>
  <si>
    <t>10000912</t>
  </si>
  <si>
    <t>+ILS/-USD 3.563 04-12-23 (10) -220</t>
  </si>
  <si>
    <t>10001171</t>
  </si>
  <si>
    <t>+ILS/-USD 3.563 22-01-24 (20) -320</t>
  </si>
  <si>
    <t>10001005</t>
  </si>
  <si>
    <t>10000869</t>
  </si>
  <si>
    <t>+ILS/-USD 3.5759 14-11-23 (11) -441</t>
  </si>
  <si>
    <t>10000883</t>
  </si>
  <si>
    <t>+ILS/-USD 3.58 10-10-23 (20) -365</t>
  </si>
  <si>
    <t>10000885</t>
  </si>
  <si>
    <t>+ILS/-USD 3.5886 04-12-23 (10) -264</t>
  </si>
  <si>
    <t>10001144</t>
  </si>
  <si>
    <t>+ILS/-USD 3.595 26-10-23 (11) -420</t>
  </si>
  <si>
    <t>10000875</t>
  </si>
  <si>
    <t>+ILS/-USD 3.596 26-10-23 (20) -420</t>
  </si>
  <si>
    <t>10000877</t>
  </si>
  <si>
    <t>10000871</t>
  </si>
  <si>
    <t>+ILS/-USD 3.6125 13-11-23 (12) -445</t>
  </si>
  <si>
    <t>10000879</t>
  </si>
  <si>
    <t>+ILS/-USD 3.616 28-11-23 (12) -369</t>
  </si>
  <si>
    <t>10000924</t>
  </si>
  <si>
    <t>+ILS/-USD 3.617 13-11-23 (20) -446</t>
  </si>
  <si>
    <t>10000881</t>
  </si>
  <si>
    <t>10000910</t>
  </si>
  <si>
    <t>+ILS/-USD 3.62 05-12-23 (11) -370</t>
  </si>
  <si>
    <t>10000936</t>
  </si>
  <si>
    <t>+ILS/-USD 3.62 05-12-23 (12) -370</t>
  </si>
  <si>
    <t>10000938</t>
  </si>
  <si>
    <t>10000926</t>
  </si>
  <si>
    <t>10000928</t>
  </si>
  <si>
    <t>+ILS/-USD 3.62 30-11-23 (11) -330</t>
  </si>
  <si>
    <t>10000950</t>
  </si>
  <si>
    <t>+ILS/-USD 3.621 05-12-23 (20) -373</t>
  </si>
  <si>
    <t>10000940</t>
  </si>
  <si>
    <t>+ILS/-USD 3.622 04-12-23 (10) -340</t>
  </si>
  <si>
    <t>10001126</t>
  </si>
  <si>
    <t>+ILS/-USD 3.63 30-11-23 (20) -327</t>
  </si>
  <si>
    <t>10000948</t>
  </si>
  <si>
    <t>+ILS/-USD 3.643 11-10-23 (20) -145</t>
  </si>
  <si>
    <t>10000981</t>
  </si>
  <si>
    <t>+ILS/-USD 3.646 07-12-23 (20) -264</t>
  </si>
  <si>
    <t>10000985</t>
  </si>
  <si>
    <t>+ILS/-USD 3.663 07-12-23 (10) -271</t>
  </si>
  <si>
    <t>10000983</t>
  </si>
  <si>
    <t>+ILS/-USD 3.665 04-12-23 (10) -260</t>
  </si>
  <si>
    <t>10001179</t>
  </si>
  <si>
    <t>+ILS/-USD 3.678 22-01-24 (10) -358</t>
  </si>
  <si>
    <t>10001010</t>
  </si>
  <si>
    <t>10000989</t>
  </si>
  <si>
    <t>+ILS/-USD 3.6968 29-11-23 (11) -232</t>
  </si>
  <si>
    <t>10000987</t>
  </si>
  <si>
    <t>10001036</t>
  </si>
  <si>
    <t>10001063</t>
  </si>
  <si>
    <t>+ILS/-USD 3.784 29-02-24 (20) -349</t>
  </si>
  <si>
    <t>10001047</t>
  </si>
  <si>
    <t>10001045</t>
  </si>
  <si>
    <t>10001053</t>
  </si>
  <si>
    <t>+USD/-ILS 3.5605 04-12-23 (10) -260</t>
  </si>
  <si>
    <t>10001146</t>
  </si>
  <si>
    <t>+USD/-ILS 3.567 16-11-23 (10) -230</t>
  </si>
  <si>
    <t>10000974</t>
  </si>
  <si>
    <t>+USD/-ILS 3.5675 04-12-23 (10) -250</t>
  </si>
  <si>
    <t>10001141</t>
  </si>
  <si>
    <t>+USD/-ILS 3.5787 04-12-23 (10) -273</t>
  </si>
  <si>
    <t>10001148</t>
  </si>
  <si>
    <t>+USD/-ILS 3.5855 04-12-23 (10) -220</t>
  </si>
  <si>
    <t>10001168</t>
  </si>
  <si>
    <t>+USD/-ILS 3.5911 04-12-23 (10) -259</t>
  </si>
  <si>
    <t>10001149</t>
  </si>
  <si>
    <t>+USD/-ILS 3.602 04-12-23 (10) -245</t>
  </si>
  <si>
    <t>10001151</t>
  </si>
  <si>
    <t>+USD/-ILS 3.6055 04-12-23 (10) -340</t>
  </si>
  <si>
    <t>10001117</t>
  </si>
  <si>
    <t>+USD/-ILS 3.612 04-12-23 (10) -230</t>
  </si>
  <si>
    <t>10001167</t>
  </si>
  <si>
    <t>+USD/-ILS 3.6194 04-12-23 (10) -296</t>
  </si>
  <si>
    <t>10001139</t>
  </si>
  <si>
    <t>+USD/-ILS 3.621 04-12-23 (10) -330</t>
  </si>
  <si>
    <t>10001123</t>
  </si>
  <si>
    <t>+USD/-ILS 3.6215 04-12-23 (10) -340</t>
  </si>
  <si>
    <t>10001120</t>
  </si>
  <si>
    <t>+USD/-ILS 3.6223 04-12-23 (10) -377</t>
  </si>
  <si>
    <t>10001110</t>
  </si>
  <si>
    <t>+USD/-ILS 3.6355 04-12-23 (10) -240</t>
  </si>
  <si>
    <t>10001162</t>
  </si>
  <si>
    <t>+USD/-ILS 3.665 04-12-23 (10) -200</t>
  </si>
  <si>
    <t>10001182</t>
  </si>
  <si>
    <t>+USD/-ILS 3.6702 04-12-23 (10) -253</t>
  </si>
  <si>
    <t>10001156</t>
  </si>
  <si>
    <t>+USD/-ILS 3.6733 04-12-23 (10) -242</t>
  </si>
  <si>
    <t>10001161</t>
  </si>
  <si>
    <t>+USD/-ILS 3.6763 04-12-23 (10) -252</t>
  </si>
  <si>
    <t>10001158</t>
  </si>
  <si>
    <t>+USD/-ILS 3.6805 04-12-23 (10) -250</t>
  </si>
  <si>
    <t>10001160</t>
  </si>
  <si>
    <t>+USD/-ILS 3.6827 04-12-23 (10) -308</t>
  </si>
  <si>
    <t>10001138</t>
  </si>
  <si>
    <t>+USD/-ILS 3.6862 04-12-23 (10) -233</t>
  </si>
  <si>
    <t>10001174</t>
  </si>
  <si>
    <t>+USD/-ILS 3.6881 19-10-23 (10) -119</t>
  </si>
  <si>
    <t>10001017</t>
  </si>
  <si>
    <t>+USD/-ILS 3.6883 18-10-23 (10) -117</t>
  </si>
  <si>
    <t>10001015</t>
  </si>
  <si>
    <t>+USD/-ILS 3.7025 04-12-23 (10) -180</t>
  </si>
  <si>
    <t>10001190</t>
  </si>
  <si>
    <t>+USD/-ILS 3.713 24-10-23 (10) -242</t>
  </si>
  <si>
    <t>10000968</t>
  </si>
  <si>
    <t>+USD/-ILS 3.7574 04-12-23 (10) -166</t>
  </si>
  <si>
    <t>10001201</t>
  </si>
  <si>
    <t>+USD/-ILS 3.78 04-12-23 (10) -140</t>
  </si>
  <si>
    <t>10001210</t>
  </si>
  <si>
    <t>+USD/-ILS 3.78 21-02-24 (20) -288</t>
  </si>
  <si>
    <t>10001061</t>
  </si>
  <si>
    <t>+USD/-ILS 3.785 07-12-23 (10) -155</t>
  </si>
  <si>
    <t>10001034</t>
  </si>
  <si>
    <t>+USD/-ILS 3.7997 04-12-23 (10) -118</t>
  </si>
  <si>
    <t>10001213</t>
  </si>
  <si>
    <t>+USD/-ILS 3.8055 22-01-24 (10) -235</t>
  </si>
  <si>
    <t>10001057</t>
  </si>
  <si>
    <t>+USD/-ILS 3.8234 24-10-23 (10) -56</t>
  </si>
  <si>
    <t>10001055</t>
  </si>
  <si>
    <t>+USD/-ILS 3.8367 04-12-23 (10) -113</t>
  </si>
  <si>
    <t>10001215</t>
  </si>
  <si>
    <t>+USD/-ILS 3.848 02-10-23 (10) +0</t>
  </si>
  <si>
    <t>10001217</t>
  </si>
  <si>
    <t>סה"כ מט"ח/ מט"ח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</si>
  <si>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</si>
  <si>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</si>
  <si>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</si>
  <si>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</si>
  <si>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</si>
  <si>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</si>
  <si>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</si>
  <si>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</si>
  <si>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</si>
  <si>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</si>
  <si>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</si>
  <si>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</si>
  <si>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</si>
  <si>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</si>
  <si>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</si>
  <si>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</si>
  <si>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</si>
  <si>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</si>
  <si>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</si>
  <si>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</si>
  <si>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</si>
  <si>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</si>
  <si>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</si>
  <si>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</si>
  <si>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</si>
  <si>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</si>
  <si>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</si>
  <si>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</si>
  <si>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</si>
  <si>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</si>
  <si>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</si>
  <si>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</si>
  <si>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</si>
  <si>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</si>
  <si>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</si>
  <si>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</si>
  <si>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</si>
  <si>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</si>
  <si>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</si>
  <si>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</si>
  <si>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</si>
  <si>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</si>
  <si>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</si>
  <si>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</si>
  <si>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</si>
  <si>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</si>
  <si>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</si>
  <si>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</si>
  <si>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</si>
  <si>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</si>
  <si>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</si>
  <si>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</si>
  <si>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</si>
  <si>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</si>
  <si>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</si>
  <si>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</si>
  <si>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</si>
  <si>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</si>
  <si>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1.0818 18-03-24 (10) +106</t>
  </si>
  <si>
    <t>10004058</t>
  </si>
  <si>
    <t>+USD/-EUR 1.08345 25-03-24 (10) +98.5</t>
  </si>
  <si>
    <t>10004090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</si>
  <si>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</si>
  <si>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</si>
  <si>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</si>
  <si>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</si>
  <si>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</si>
  <si>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10003867</t>
  </si>
  <si>
    <t>+USD/-EUR 1.11501 27-02-24 (20) +110.1</t>
  </si>
  <si>
    <t>10003983</t>
  </si>
  <si>
    <t>+USD/-EUR 1.1171 12-02-24 (12) +111</t>
  </si>
  <si>
    <t>10003969</t>
  </si>
  <si>
    <t>+USD/-EUR 1.1176 12-02-24 (10) +111</t>
  </si>
  <si>
    <t>10003971</t>
  </si>
  <si>
    <t>+USD/-EUR 1.1308 18-01-24 (10) +102</t>
  </si>
  <si>
    <t>10003935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</si>
  <si>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</si>
  <si>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</si>
  <si>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</si>
  <si>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</si>
  <si>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</si>
  <si>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</si>
  <si>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</si>
  <si>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</si>
  <si>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</si>
  <si>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</si>
  <si>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20-02-24 (10) -3</t>
  </si>
  <si>
    <t>10003987</t>
  </si>
  <si>
    <t>+USD/-GBP 1.27056 11-01-24 (10) -12.4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</si>
  <si>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</si>
  <si>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</si>
  <si>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</si>
  <si>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</si>
  <si>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</si>
  <si>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</si>
  <si>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</si>
  <si>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+EUR/-USD 1.1099 13-02-24 (10) +109</t>
  </si>
  <si>
    <t>10001185</t>
  </si>
  <si>
    <t>+GBP/-USD 1.25785 11-03-24 (10) +2.5</t>
  </si>
  <si>
    <t>10001031</t>
  </si>
  <si>
    <t>10000960</t>
  </si>
  <si>
    <t>+USD/-EUR 1.08165 04-03-24 (10) +95.5</t>
  </si>
  <si>
    <t>10001043</t>
  </si>
  <si>
    <t>+USD/-EUR 1.0818 18-03-24 (20) +106</t>
  </si>
  <si>
    <t>10001041</t>
  </si>
  <si>
    <t>+USD/-EUR 1.08296 27-02-24 (10) +98.8</t>
  </si>
  <si>
    <t>10001039</t>
  </si>
  <si>
    <t>10001049</t>
  </si>
  <si>
    <t>+USD/-EUR 1.08345 25-03-24 (20) +98.5</t>
  </si>
  <si>
    <t>10001051</t>
  </si>
  <si>
    <t>10000979</t>
  </si>
  <si>
    <t>+USD/-EUR 1.11352 27-02-24 (10) +111</t>
  </si>
  <si>
    <t>10001019</t>
  </si>
  <si>
    <t>10001021</t>
  </si>
  <si>
    <t>+USD/-EUR 1.1176 12-02-24 (20) +111</t>
  </si>
  <si>
    <t>10001009</t>
  </si>
  <si>
    <t>+USD/-EUR 1.11762 12-02-24 (11) +111.2</t>
  </si>
  <si>
    <t>10001007</t>
  </si>
  <si>
    <t>10001001</t>
  </si>
  <si>
    <t>+USD/-GBP 1.21577 18-12-23 (10) +4.7</t>
  </si>
  <si>
    <t>10001216</t>
  </si>
  <si>
    <t>+USD/-GBP 1.2692 11-03-24 (10) +1</t>
  </si>
  <si>
    <t>10001023</t>
  </si>
  <si>
    <t>10000993</t>
  </si>
  <si>
    <t>+USD/-JPY 135.623 16-01-24 (10) -393.5</t>
  </si>
  <si>
    <t>10001173</t>
  </si>
  <si>
    <t>סה"כ חוזים עתידיים בחו"ל: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</si>
  <si>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</si>
  <si>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</si>
  <si>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</si>
  <si>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</si>
  <si>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</si>
  <si>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</si>
  <si>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</si>
  <si>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</si>
  <si>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</si>
  <si>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</si>
  <si>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</si>
  <si>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</si>
  <si>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</si>
  <si>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</si>
  <si>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</si>
  <si>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</si>
  <si>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US4642872422</t>
  </si>
  <si>
    <t>* בעל ענין/צד קשור</t>
  </si>
  <si>
    <t>** בהתאם לשיטה שיושמה בדוח הכספי</t>
  </si>
  <si>
    <t>₪ / סה"כ מט"ח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</si>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</sst>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rgb="FF00000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67" fontId="0" fillId="0" borderId="0" xfId="0" applyNumberFormat="1"/>
    <xf numFmtId="14" fontId="1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6" fontId="0" fillId="0" borderId="0" xfId="0" applyNumberFormat="1"/>
    <xf numFmtId="4" fontId="0" fillId="0" borderId="0" xfId="0" applyNumberFormat="1"/>
    <xf numFmtId="0" fontId="19" fillId="0" borderId="0" xfId="0" applyFont="1" applyAlignment="1">
      <alignment horizontal="right"/>
    </xf>
    <xf numFmtId="14" fontId="0" fillId="0" borderId="0" xfId="0" applyNumberFormat="1"/>
    <xf numFmtId="0" fontId="1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4" fontId="18" fillId="0" borderId="0" xfId="0" applyNumberFormat="1" applyFont="1"/>
    <xf numFmtId="0" fontId="1" fillId="0" borderId="0" xfId="0" applyFont="1" applyAlignment="1">
      <alignment horizontal="right" readingOrder="2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45197</v>
      </c>
    </row>
    <row r="2" spans="1:36">
      <c r="B2" s="2" t="s">
        <v>1</v>
      </c>
      <c r="C2" s="12" t="s">
        <v>793</v>
      </c>
    </row>
    <row r="3" spans="1:36">
      <c r="B3" s="2" t="s">
        <v>2</v>
      </c>
      <c r="C3" s="84" t="s">
        <v>794</v>
      </c>
    </row>
    <row r="4" spans="1:36">
      <c r="B4" s="2" t="s">
        <v>3</v>
      </c>
      <c r="C4" s="85" t="s">
        <v>196</v>
      </c>
    </row>
    <row r="6" spans="1:36" ht="26.25" customHeight="1">
      <c r="B6" s="94" t="s">
        <v>4</v>
      </c>
      <c r="C6" s="95"/>
      <c r="D6" s="96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61685.956809310497</v>
      </c>
      <c r="D11" s="76">
        <v>0.24790000000000001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19167.632075747166</v>
      </c>
      <c r="D13" s="78">
        <v>7.6999999999999999E-2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14386.098578742181</v>
      </c>
      <c r="D15" s="78">
        <v>5.7799999999999997E-2</v>
      </c>
    </row>
    <row r="16" spans="1:36">
      <c r="A16" s="10" t="s">
        <v>13</v>
      </c>
      <c r="B16" s="70" t="s">
        <v>19</v>
      </c>
      <c r="C16" s="77">
        <v>9873.4786428001007</v>
      </c>
      <c r="D16" s="78">
        <v>3.9699999999999999E-2</v>
      </c>
    </row>
    <row r="17" spans="1:4">
      <c r="A17" s="10" t="s">
        <v>13</v>
      </c>
      <c r="B17" s="70" t="s">
        <v>194</v>
      </c>
      <c r="C17" s="77">
        <v>129365.0214328321</v>
      </c>
      <c r="D17" s="78">
        <v>0.51990000000000003</v>
      </c>
    </row>
    <row r="18" spans="1:4">
      <c r="A18" s="10" t="s">
        <v>13</v>
      </c>
      <c r="B18" s="70" t="s">
        <v>20</v>
      </c>
      <c r="C18" s="77">
        <v>12567.59789730895</v>
      </c>
      <c r="D18" s="78">
        <v>5.0500000000000003E-2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81.461352210000001</v>
      </c>
      <c r="D20" s="78">
        <v>2.9999999999999997E-4</v>
      </c>
    </row>
    <row r="21" spans="1:4">
      <c r="A21" s="10" t="s">
        <v>13</v>
      </c>
      <c r="B21" s="70" t="s">
        <v>23</v>
      </c>
      <c r="C21" s="77">
        <v>-1523.0293855850705</v>
      </c>
      <c r="D21" s="78">
        <v>-6.1000000000000004E-3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-4.1721408000000002</v>
      </c>
      <c r="D30" s="78">
        <v>0</v>
      </c>
    </row>
    <row r="31" spans="1:4">
      <c r="A31" s="10" t="s">
        <v>13</v>
      </c>
      <c r="B31" s="70" t="s">
        <v>32</v>
      </c>
      <c r="C31" s="77">
        <v>1149.0890908597164</v>
      </c>
      <c r="D31" s="78">
        <v>4.5999999999999999E-3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2093.4790907202</v>
      </c>
      <c r="D37" s="78">
        <v>8.3999999999999995E-3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248842.61344414586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197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2">
        <v>4.0575000000000001</v>
      </c>
    </row>
    <row r="48" spans="1:4">
      <c r="C48" t="s">
        <v>120</v>
      </c>
      <c r="D48" s="82">
        <v>2.4618000000000002</v>
      </c>
    </row>
    <row r="49" spans="3:4">
      <c r="C49" t="s">
        <v>106</v>
      </c>
      <c r="D49" s="82">
        <v>3.8490000000000002</v>
      </c>
    </row>
    <row r="50" spans="3:4">
      <c r="C50" t="s">
        <v>200</v>
      </c>
      <c r="D50" s="82">
        <v>0.4909</v>
      </c>
    </row>
    <row r="51" spans="3:4">
      <c r="C51" t="s">
        <v>116</v>
      </c>
      <c r="D51" s="82">
        <v>2.8555000000000001</v>
      </c>
    </row>
    <row r="52" spans="3:4">
      <c r="C52" t="s">
        <v>199</v>
      </c>
      <c r="D52" s="82">
        <v>2.5780000000000001E-2</v>
      </c>
    </row>
    <row r="53" spans="3:4">
      <c r="C53" t="s">
        <v>113</v>
      </c>
      <c r="D53" s="82">
        <v>4.7003000000000004</v>
      </c>
    </row>
    <row r="54" spans="3:4">
      <c r="C54" t="s">
        <v>198</v>
      </c>
      <c r="D54" s="82">
        <v>4.1904000000000003</v>
      </c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</sheetData>
  <sortState xmlns:xlrd2="http://schemas.microsoft.com/office/spreadsheetml/2017/richdata2" ref="A47:BI54">
    <sortCondition ref="C47:C54"/>
  </sortState>
  <mergeCells count="1">
    <mergeCell ref="B6:D6"/>
  </mergeCells>
  <dataValidations count="1">
    <dataValidation allowBlank="1" showInputMessage="1" showErrorMessage="1" sqref="C1:C4" xr:uid="{97B91BDB-78DE-4437-A39D-F10A202C7E39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topLeftCell="A8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45197</v>
      </c>
    </row>
    <row r="2" spans="2:61" s="1" customFormat="1">
      <c r="B2" s="2" t="s">
        <v>1</v>
      </c>
      <c r="C2" s="12" t="s">
        <v>793</v>
      </c>
    </row>
    <row r="3" spans="2:61" s="1" customFormat="1">
      <c r="B3" s="2" t="s">
        <v>2</v>
      </c>
      <c r="C3" s="84" t="s">
        <v>794</v>
      </c>
    </row>
    <row r="4" spans="2:61" s="1" customFormat="1">
      <c r="B4" s="2" t="s">
        <v>3</v>
      </c>
      <c r="C4" s="85" t="s">
        <v>196</v>
      </c>
    </row>
    <row r="6" spans="2:6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41.54</v>
      </c>
      <c r="H11" s="7"/>
      <c r="I11" s="75">
        <v>81.461352210000001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714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715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716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239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215</v>
      </c>
      <c r="C21" s="16"/>
      <c r="D21" s="16"/>
      <c r="E21" s="16"/>
      <c r="G21" s="81">
        <v>41.54</v>
      </c>
      <c r="I21" s="81">
        <v>81.461352210000001</v>
      </c>
      <c r="K21" s="80">
        <v>1</v>
      </c>
      <c r="L21" s="80">
        <v>2.9999999999999997E-4</v>
      </c>
    </row>
    <row r="22" spans="2:12">
      <c r="B22" s="79" t="s">
        <v>714</v>
      </c>
      <c r="C22" s="16"/>
      <c r="D22" s="16"/>
      <c r="E22" s="16"/>
      <c r="G22" s="81">
        <v>41.54</v>
      </c>
      <c r="I22" s="81">
        <v>81.461352210000001</v>
      </c>
      <c r="K22" s="80">
        <v>1</v>
      </c>
      <c r="L22" s="80">
        <v>2.9999999999999997E-4</v>
      </c>
    </row>
    <row r="23" spans="2:12">
      <c r="B23" t="s">
        <v>717</v>
      </c>
      <c r="C23" t="s">
        <v>718</v>
      </c>
      <c r="D23" t="s">
        <v>123</v>
      </c>
      <c r="E23" t="s">
        <v>123</v>
      </c>
      <c r="F23" t="s">
        <v>106</v>
      </c>
      <c r="G23" s="77">
        <v>-1.97</v>
      </c>
      <c r="H23" s="77">
        <v>461200</v>
      </c>
      <c r="I23" s="77">
        <v>-34.970628359999999</v>
      </c>
      <c r="J23" s="78">
        <v>0</v>
      </c>
      <c r="K23" s="78">
        <v>-0.42930000000000001</v>
      </c>
      <c r="L23" s="78">
        <v>-1E-4</v>
      </c>
    </row>
    <row r="24" spans="2:12">
      <c r="B24" t="s">
        <v>719</v>
      </c>
      <c r="C24" t="s">
        <v>720</v>
      </c>
      <c r="D24" t="s">
        <v>123</v>
      </c>
      <c r="E24" t="s">
        <v>123</v>
      </c>
      <c r="F24" t="s">
        <v>106</v>
      </c>
      <c r="G24" s="77">
        <v>1.97</v>
      </c>
      <c r="H24" s="77">
        <v>1503900</v>
      </c>
      <c r="I24" s="77">
        <v>114.03366867</v>
      </c>
      <c r="J24" s="78">
        <v>0</v>
      </c>
      <c r="K24" s="78">
        <v>1.3997999999999999</v>
      </c>
      <c r="L24" s="78">
        <v>5.0000000000000001E-4</v>
      </c>
    </row>
    <row r="25" spans="2:12">
      <c r="B25" t="s">
        <v>721</v>
      </c>
      <c r="C25" t="s">
        <v>722</v>
      </c>
      <c r="D25" t="s">
        <v>123</v>
      </c>
      <c r="E25" t="s">
        <v>123</v>
      </c>
      <c r="F25" t="s">
        <v>106</v>
      </c>
      <c r="G25" s="77">
        <v>41.54</v>
      </c>
      <c r="H25" s="77">
        <v>1500</v>
      </c>
      <c r="I25" s="77">
        <v>2.3983118999999999</v>
      </c>
      <c r="J25" s="78">
        <v>0</v>
      </c>
      <c r="K25" s="78">
        <v>2.9399999999999999E-2</v>
      </c>
      <c r="L25" s="78">
        <v>0</v>
      </c>
    </row>
    <row r="26" spans="2:12">
      <c r="B26" s="79" t="s">
        <v>723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716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724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239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F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217</v>
      </c>
      <c r="C34" s="16"/>
      <c r="D34" s="16"/>
      <c r="E34" s="16"/>
    </row>
    <row r="35" spans="2:12">
      <c r="B35" t="s">
        <v>231</v>
      </c>
      <c r="C35" s="16"/>
      <c r="D35" s="16"/>
      <c r="E35" s="16"/>
    </row>
    <row r="36" spans="2:12">
      <c r="B36" t="s">
        <v>232</v>
      </c>
      <c r="C36" s="16"/>
      <c r="D36" s="16"/>
      <c r="E36" s="16"/>
    </row>
    <row r="37" spans="2:12">
      <c r="B37" t="s">
        <v>233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G22" sqref="G2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45197</v>
      </c>
    </row>
    <row r="2" spans="1:60" s="1" customFormat="1">
      <c r="B2" s="2" t="s">
        <v>1</v>
      </c>
      <c r="C2" s="12" t="s">
        <v>793</v>
      </c>
    </row>
    <row r="3" spans="1:60" s="1" customFormat="1">
      <c r="B3" s="2" t="s">
        <v>2</v>
      </c>
      <c r="C3" s="84" t="s">
        <v>794</v>
      </c>
    </row>
    <row r="4" spans="1:60" s="1" customFormat="1">
      <c r="B4" s="2" t="s">
        <v>3</v>
      </c>
      <c r="C4" s="85" t="s">
        <v>196</v>
      </c>
    </row>
    <row r="6" spans="1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100</v>
      </c>
      <c r="BF6" s="16" t="s">
        <v>101</v>
      </c>
      <c r="BH6" s="19" t="s">
        <v>102</v>
      </c>
    </row>
    <row r="7" spans="1:60" ht="26.25" customHeight="1">
      <c r="B7" s="107" t="s">
        <v>103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61.78</v>
      </c>
      <c r="H11" s="25"/>
      <c r="I11" s="75">
        <v>-1523.0293855850705</v>
      </c>
      <c r="J11" s="76">
        <v>1</v>
      </c>
      <c r="K11" s="76">
        <v>-6.1000000000000004E-3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215</v>
      </c>
      <c r="C14" s="19"/>
      <c r="D14" s="19"/>
      <c r="E14" s="19"/>
      <c r="F14" s="19"/>
      <c r="G14" s="81">
        <v>61.78</v>
      </c>
      <c r="H14" s="19"/>
      <c r="I14" s="81">
        <v>-1523.0293855850705</v>
      </c>
      <c r="J14" s="80">
        <v>1</v>
      </c>
      <c r="K14" s="80">
        <v>-6.1000000000000004E-3</v>
      </c>
      <c r="BF14" s="16" t="s">
        <v>126</v>
      </c>
    </row>
    <row r="15" spans="1:60">
      <c r="B15" t="s">
        <v>725</v>
      </c>
      <c r="C15" t="s">
        <v>726</v>
      </c>
      <c r="D15" t="s">
        <v>123</v>
      </c>
      <c r="E15" t="s">
        <v>123</v>
      </c>
      <c r="F15" t="s">
        <v>106</v>
      </c>
      <c r="G15" s="77">
        <v>8.4</v>
      </c>
      <c r="H15" s="77">
        <v>955.5</v>
      </c>
      <c r="I15" s="77">
        <v>-53.805569756399997</v>
      </c>
      <c r="J15" s="78">
        <v>3.5299999999999998E-2</v>
      </c>
      <c r="K15" s="78">
        <v>-2.0000000000000001E-4</v>
      </c>
      <c r="BF15" s="16" t="s">
        <v>127</v>
      </c>
    </row>
    <row r="16" spans="1:60">
      <c r="B16" t="s">
        <v>727</v>
      </c>
      <c r="C16" t="s">
        <v>728</v>
      </c>
      <c r="D16" t="s">
        <v>123</v>
      </c>
      <c r="E16" t="s">
        <v>123</v>
      </c>
      <c r="F16" t="s">
        <v>106</v>
      </c>
      <c r="G16" s="77">
        <v>2.0099999999999998</v>
      </c>
      <c r="H16" s="77">
        <v>14859.75</v>
      </c>
      <c r="I16" s="77">
        <v>-98.7110368476894</v>
      </c>
      <c r="J16" s="78">
        <v>6.4799999999999996E-2</v>
      </c>
      <c r="K16" s="78">
        <v>-4.0000000000000002E-4</v>
      </c>
      <c r="BF16" s="16" t="s">
        <v>128</v>
      </c>
    </row>
    <row r="17" spans="2:58">
      <c r="B17" t="s">
        <v>729</v>
      </c>
      <c r="C17" t="s">
        <v>730</v>
      </c>
      <c r="D17" t="s">
        <v>123</v>
      </c>
      <c r="E17" t="s">
        <v>123</v>
      </c>
      <c r="F17" t="s">
        <v>106</v>
      </c>
      <c r="G17" s="77">
        <v>38.99</v>
      </c>
      <c r="H17" s="77">
        <v>4337.5</v>
      </c>
      <c r="I17" s="77">
        <v>-1250.11894801837</v>
      </c>
      <c r="J17" s="78">
        <v>0.82079999999999997</v>
      </c>
      <c r="K17" s="78">
        <v>-5.0000000000000001E-3</v>
      </c>
      <c r="BF17" s="16" t="s">
        <v>129</v>
      </c>
    </row>
    <row r="18" spans="2:58">
      <c r="B18" t="s">
        <v>731</v>
      </c>
      <c r="C18" t="s">
        <v>732</v>
      </c>
      <c r="D18" t="s">
        <v>123</v>
      </c>
      <c r="E18" t="s">
        <v>123</v>
      </c>
      <c r="F18" t="s">
        <v>199</v>
      </c>
      <c r="G18" s="77">
        <v>1.5</v>
      </c>
      <c r="H18" s="77">
        <v>2340</v>
      </c>
      <c r="I18" s="77">
        <v>-3.2213560627710001</v>
      </c>
      <c r="J18" s="78">
        <v>2.0999999999999999E-3</v>
      </c>
      <c r="K18" s="78">
        <v>0</v>
      </c>
      <c r="BF18" s="16" t="s">
        <v>130</v>
      </c>
    </row>
    <row r="19" spans="2:58">
      <c r="B19" t="s">
        <v>733</v>
      </c>
      <c r="C19" t="s">
        <v>734</v>
      </c>
      <c r="D19" t="s">
        <v>123</v>
      </c>
      <c r="E19" t="s">
        <v>123</v>
      </c>
      <c r="F19" t="s">
        <v>106</v>
      </c>
      <c r="G19" s="77">
        <v>10.88</v>
      </c>
      <c r="H19" s="77">
        <v>111.328125</v>
      </c>
      <c r="I19" s="77">
        <v>-117.17247489984</v>
      </c>
      <c r="J19" s="78">
        <v>7.6899999999999996E-2</v>
      </c>
      <c r="K19" s="78">
        <v>-5.0000000000000001E-4</v>
      </c>
      <c r="BF19" s="16" t="s">
        <v>131</v>
      </c>
    </row>
    <row r="20" spans="2:58">
      <c r="B20" t="s">
        <v>217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231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232</v>
      </c>
      <c r="C22" s="19"/>
      <c r="D22" s="19"/>
      <c r="E22" s="19"/>
      <c r="F22" s="19"/>
      <c r="G22" s="19"/>
      <c r="H22" s="19"/>
    </row>
    <row r="23" spans="2:58">
      <c r="B23" t="s">
        <v>233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35"/>
  <sheetViews>
    <sheetView rightToLeft="1" topLeftCell="A12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45197</v>
      </c>
    </row>
    <row r="2" spans="2:81" s="1" customFormat="1">
      <c r="B2" s="2" t="s">
        <v>1</v>
      </c>
      <c r="C2" s="12" t="s">
        <v>793</v>
      </c>
    </row>
    <row r="3" spans="2:81" s="1" customFormat="1">
      <c r="B3" s="2" t="s">
        <v>2</v>
      </c>
      <c r="C3" s="84" t="s">
        <v>794</v>
      </c>
    </row>
    <row r="4" spans="2:81" s="1" customFormat="1">
      <c r="B4" s="2" t="s">
        <v>3</v>
      </c>
      <c r="C4" s="85" t="s">
        <v>196</v>
      </c>
    </row>
    <row r="6" spans="2:8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735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736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737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207</v>
      </c>
      <c r="C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207</v>
      </c>
      <c r="C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735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207</v>
      </c>
      <c r="C24" t="s">
        <v>207</v>
      </c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736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207</v>
      </c>
      <c r="C26" t="s">
        <v>207</v>
      </c>
      <c r="E26" t="s">
        <v>207</v>
      </c>
      <c r="H26" s="77">
        <v>0</v>
      </c>
      <c r="I26" t="s">
        <v>207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737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207</v>
      </c>
      <c r="C29" t="s">
        <v>207</v>
      </c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207</v>
      </c>
      <c r="C31" t="s">
        <v>207</v>
      </c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217</v>
      </c>
    </row>
    <row r="33" spans="2:2">
      <c r="B33" t="s">
        <v>231</v>
      </c>
    </row>
    <row r="34" spans="2:2">
      <c r="B34" t="s">
        <v>232</v>
      </c>
    </row>
    <row r="35" spans="2:2">
      <c r="B35" t="s">
        <v>233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45197</v>
      </c>
    </row>
    <row r="2" spans="2:72" s="1" customFormat="1">
      <c r="B2" s="2" t="s">
        <v>1</v>
      </c>
      <c r="C2" s="12" t="s">
        <v>793</v>
      </c>
    </row>
    <row r="3" spans="2:72" s="1" customFormat="1">
      <c r="B3" s="2" t="s">
        <v>2</v>
      </c>
      <c r="C3" s="84" t="s">
        <v>794</v>
      </c>
    </row>
    <row r="4" spans="2:72" s="1" customFormat="1">
      <c r="B4" s="2" t="s">
        <v>3</v>
      </c>
      <c r="C4" s="85" t="s">
        <v>196</v>
      </c>
    </row>
    <row r="6" spans="2:7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738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739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740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741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742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231</v>
      </c>
    </row>
    <row r="29" spans="2:16">
      <c r="B29" t="s">
        <v>232</v>
      </c>
    </row>
    <row r="30" spans="2:16">
      <c r="B30" t="s">
        <v>233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45197</v>
      </c>
    </row>
    <row r="2" spans="2:65" s="1" customFormat="1">
      <c r="B2" s="2" t="s">
        <v>1</v>
      </c>
      <c r="C2" s="12" t="s">
        <v>793</v>
      </c>
    </row>
    <row r="3" spans="2:65" s="1" customFormat="1">
      <c r="B3" s="2" t="s">
        <v>2</v>
      </c>
      <c r="C3" s="84" t="s">
        <v>794</v>
      </c>
    </row>
    <row r="4" spans="2:65" s="1" customFormat="1">
      <c r="B4" s="2" t="s">
        <v>3</v>
      </c>
      <c r="C4" s="85" t="s">
        <v>196</v>
      </c>
    </row>
    <row r="6" spans="2:6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743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744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745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746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231</v>
      </c>
      <c r="D27" s="16"/>
      <c r="E27" s="16"/>
      <c r="F27" s="16"/>
    </row>
    <row r="28" spans="2:19">
      <c r="B28" t="s">
        <v>232</v>
      </c>
      <c r="D28" s="16"/>
      <c r="E28" s="16"/>
      <c r="F28" s="16"/>
    </row>
    <row r="29" spans="2:19">
      <c r="B29" t="s">
        <v>233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45197</v>
      </c>
    </row>
    <row r="2" spans="2:81" s="1" customFormat="1">
      <c r="B2" s="2" t="s">
        <v>1</v>
      </c>
      <c r="C2" s="12" t="s">
        <v>793</v>
      </c>
    </row>
    <row r="3" spans="2:81" s="1" customFormat="1">
      <c r="B3" s="2" t="s">
        <v>2</v>
      </c>
      <c r="C3" s="84" t="s">
        <v>794</v>
      </c>
    </row>
    <row r="4" spans="2:81" s="1" customFormat="1">
      <c r="B4" s="2" t="s">
        <v>3</v>
      </c>
      <c r="C4" s="85" t="s">
        <v>196</v>
      </c>
    </row>
    <row r="6" spans="2:81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743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744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236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239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231</v>
      </c>
      <c r="C27" s="16"/>
      <c r="D27" s="16"/>
      <c r="E27" s="16"/>
    </row>
    <row r="28" spans="2:19">
      <c r="B28" t="s">
        <v>232</v>
      </c>
      <c r="C28" s="16"/>
      <c r="D28" s="16"/>
      <c r="E28" s="16"/>
    </row>
    <row r="29" spans="2:19">
      <c r="B29" t="s">
        <v>233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45197</v>
      </c>
    </row>
    <row r="2" spans="2:98" s="1" customFormat="1">
      <c r="B2" s="2" t="s">
        <v>1</v>
      </c>
      <c r="C2" s="12" t="s">
        <v>793</v>
      </c>
    </row>
    <row r="3" spans="2:98" s="1" customFormat="1">
      <c r="B3" s="2" t="s">
        <v>2</v>
      </c>
      <c r="C3" s="84" t="s">
        <v>794</v>
      </c>
    </row>
    <row r="4" spans="2:98" s="1" customFormat="1">
      <c r="B4" s="2" t="s">
        <v>3</v>
      </c>
      <c r="C4" s="85" t="s">
        <v>196</v>
      </c>
    </row>
    <row r="6" spans="2:9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215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237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238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231</v>
      </c>
      <c r="C20" s="16"/>
      <c r="D20" s="16"/>
      <c r="E20" s="16"/>
    </row>
    <row r="21" spans="2:13">
      <c r="B21" t="s">
        <v>232</v>
      </c>
      <c r="C21" s="16"/>
      <c r="D21" s="16"/>
      <c r="E21" s="16"/>
    </row>
    <row r="22" spans="2:13">
      <c r="B22" t="s">
        <v>233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8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45197</v>
      </c>
    </row>
    <row r="2" spans="2:55" s="1" customFormat="1">
      <c r="B2" s="2" t="s">
        <v>1</v>
      </c>
      <c r="C2" s="12" t="s">
        <v>793</v>
      </c>
    </row>
    <row r="3" spans="2:55" s="1" customFormat="1">
      <c r="B3" s="2" t="s">
        <v>2</v>
      </c>
      <c r="C3" s="84" t="s">
        <v>794</v>
      </c>
    </row>
    <row r="4" spans="2:55" s="1" customFormat="1">
      <c r="B4" s="2" t="s">
        <v>3</v>
      </c>
      <c r="C4" s="85" t="s">
        <v>196</v>
      </c>
    </row>
    <row r="6" spans="2:5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139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747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748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749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750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215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751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752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753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754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217</v>
      </c>
      <c r="C30" s="16"/>
    </row>
    <row r="31" spans="2:11">
      <c r="B31" t="s">
        <v>231</v>
      </c>
      <c r="C31" s="16"/>
    </row>
    <row r="32" spans="2:11">
      <c r="B32" t="s">
        <v>232</v>
      </c>
      <c r="C32" s="16"/>
    </row>
    <row r="33" spans="2:3">
      <c r="B33" t="s">
        <v>233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45197</v>
      </c>
    </row>
    <row r="2" spans="2:59" s="1" customFormat="1">
      <c r="B2" s="2" t="s">
        <v>1</v>
      </c>
      <c r="C2" s="12" t="s">
        <v>793</v>
      </c>
    </row>
    <row r="3" spans="2:59" s="1" customFormat="1">
      <c r="B3" s="2" t="s">
        <v>2</v>
      </c>
      <c r="C3" s="84" t="s">
        <v>794</v>
      </c>
    </row>
    <row r="4" spans="2:59" s="1" customFormat="1">
      <c r="B4" s="2" t="s">
        <v>3</v>
      </c>
      <c r="C4" s="85" t="s">
        <v>196</v>
      </c>
    </row>
    <row r="6" spans="2:5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755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713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217</v>
      </c>
      <c r="C16" s="16"/>
      <c r="D16" s="16"/>
    </row>
    <row r="17" spans="2:4">
      <c r="B17" t="s">
        <v>231</v>
      </c>
      <c r="C17" s="16"/>
      <c r="D17" s="16"/>
    </row>
    <row r="18" spans="2:4">
      <c r="B18" t="s">
        <v>232</v>
      </c>
      <c r="C18" s="16"/>
      <c r="D18" s="16"/>
    </row>
    <row r="19" spans="2:4">
      <c r="B19" t="s">
        <v>233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H16" sqref="H16:H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45197</v>
      </c>
    </row>
    <row r="2" spans="2:52" s="1" customFormat="1">
      <c r="B2" s="2" t="s">
        <v>1</v>
      </c>
      <c r="C2" s="12" t="s">
        <v>793</v>
      </c>
    </row>
    <row r="3" spans="2:52" s="1" customFormat="1">
      <c r="B3" s="2" t="s">
        <v>2</v>
      </c>
      <c r="C3" s="84" t="s">
        <v>794</v>
      </c>
    </row>
    <row r="4" spans="2:52" s="1" customFormat="1">
      <c r="B4" s="2" t="s">
        <v>3</v>
      </c>
      <c r="C4" s="85" t="s">
        <v>196</v>
      </c>
    </row>
    <row r="6" spans="2:5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307680</v>
      </c>
      <c r="H11" s="7"/>
      <c r="I11" s="75">
        <v>-4.1721408000000002</v>
      </c>
      <c r="J11" s="7"/>
      <c r="K11" s="76">
        <v>1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307680</v>
      </c>
      <c r="I12" s="81">
        <v>-4.1721408000000002</v>
      </c>
      <c r="K12" s="80">
        <v>1</v>
      </c>
      <c r="L12" s="80">
        <v>0</v>
      </c>
    </row>
    <row r="13" spans="2:52">
      <c r="B13" s="79" t="s">
        <v>714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715</v>
      </c>
      <c r="C15" s="16"/>
      <c r="D15" s="16"/>
      <c r="G15" s="81">
        <v>307680</v>
      </c>
      <c r="I15" s="81">
        <v>-4.1721408000000002</v>
      </c>
      <c r="K15" s="80">
        <v>1</v>
      </c>
      <c r="L15" s="80">
        <v>0</v>
      </c>
    </row>
    <row r="16" spans="2:52">
      <c r="B16" t="s">
        <v>756</v>
      </c>
      <c r="C16" t="s">
        <v>757</v>
      </c>
      <c r="D16" t="s">
        <v>832</v>
      </c>
      <c r="E16" t="s">
        <v>106</v>
      </c>
      <c r="F16" s="89">
        <v>45181</v>
      </c>
      <c r="G16" s="77">
        <v>307680</v>
      </c>
      <c r="H16" s="77">
        <v>0.62319999999999998</v>
      </c>
      <c r="I16" s="77">
        <v>6.2766719999999996</v>
      </c>
      <c r="J16" s="78">
        <v>0</v>
      </c>
      <c r="K16" s="78">
        <v>-1.5044</v>
      </c>
      <c r="L16" s="78">
        <v>0</v>
      </c>
    </row>
    <row r="17" spans="2:12">
      <c r="B17" t="s">
        <v>758</v>
      </c>
      <c r="C17" t="s">
        <v>759</v>
      </c>
      <c r="D17" t="s">
        <v>832</v>
      </c>
      <c r="E17" t="s">
        <v>106</v>
      </c>
      <c r="F17" s="89">
        <v>45140</v>
      </c>
      <c r="G17" s="77">
        <v>-92304</v>
      </c>
      <c r="H17" s="77">
        <v>2.6110000000000002</v>
      </c>
      <c r="I17" s="77">
        <v>-10.808798400000001</v>
      </c>
      <c r="J17" s="78">
        <v>0</v>
      </c>
      <c r="K17" s="78">
        <v>2.5907</v>
      </c>
      <c r="L17" s="78">
        <v>0</v>
      </c>
    </row>
    <row r="18" spans="2:12">
      <c r="B18" t="s">
        <v>758</v>
      </c>
      <c r="C18" t="s">
        <v>760</v>
      </c>
      <c r="D18" t="s">
        <v>832</v>
      </c>
      <c r="E18" t="s">
        <v>106</v>
      </c>
      <c r="F18" s="89">
        <v>45140</v>
      </c>
      <c r="G18" s="77">
        <v>92304</v>
      </c>
      <c r="H18" s="77">
        <v>7.4800000000000005E-2</v>
      </c>
      <c r="I18" s="77">
        <v>0.35998560000000002</v>
      </c>
      <c r="J18" s="78">
        <v>0</v>
      </c>
      <c r="K18" s="78">
        <v>-8.6300000000000002E-2</v>
      </c>
      <c r="L18" s="78">
        <v>0</v>
      </c>
    </row>
    <row r="19" spans="2:12">
      <c r="B19" s="79" t="s">
        <v>761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716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215</v>
      </c>
      <c r="C25" s="16"/>
      <c r="D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s="79" t="s">
        <v>714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723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716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724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239</v>
      </c>
      <c r="C34" s="16"/>
      <c r="D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207</v>
      </c>
      <c r="C35" t="s">
        <v>207</v>
      </c>
      <c r="D35" t="s">
        <v>207</v>
      </c>
      <c r="E35" t="s">
        <v>207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217</v>
      </c>
      <c r="C36" s="16"/>
      <c r="D36" s="16"/>
    </row>
    <row r="37" spans="2:12">
      <c r="B37" t="s">
        <v>231</v>
      </c>
      <c r="C37" s="16"/>
      <c r="D37" s="16"/>
    </row>
    <row r="38" spans="2:12">
      <c r="B38" t="s">
        <v>232</v>
      </c>
      <c r="C38" s="16"/>
      <c r="D38" s="16"/>
    </row>
    <row r="39" spans="2:12">
      <c r="B39" t="s">
        <v>233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3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45197</v>
      </c>
    </row>
    <row r="2" spans="2:13" s="1" customFormat="1">
      <c r="B2" s="2" t="s">
        <v>1</v>
      </c>
      <c r="C2" s="12" t="s">
        <v>793</v>
      </c>
    </row>
    <row r="3" spans="2:13" s="1" customFormat="1">
      <c r="B3" s="2" t="s">
        <v>2</v>
      </c>
      <c r="C3" s="84" t="s">
        <v>794</v>
      </c>
    </row>
    <row r="4" spans="2:13" s="1" customFormat="1">
      <c r="B4" s="2" t="s">
        <v>3</v>
      </c>
      <c r="C4" s="85" t="s">
        <v>196</v>
      </c>
    </row>
    <row r="5" spans="2:13">
      <c r="B5" s="2"/>
    </row>
    <row r="7" spans="2:13" ht="26.25" customHeight="1">
      <c r="B7" s="97" t="s">
        <v>47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J12+J53</f>
        <v>61685.956757357504</v>
      </c>
      <c r="K11" s="76">
        <f>J11/$J$11</f>
        <v>1</v>
      </c>
      <c r="L11" s="76">
        <f>J11/'סכום נכסי הקרן'!$C$42</f>
        <v>0.2478914519646904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f>J13+J19+J43+J45+J47+J49+J51</f>
        <v>59578.157427357502</v>
      </c>
      <c r="K12" s="80">
        <f t="shared" ref="K12:K59" si="0">J12/$J$11</f>
        <v>0.96583015907022307</v>
      </c>
      <c r="L12" s="80">
        <f>J12/'סכום נכסי הקרן'!$C$42</f>
        <v>0.23942104048320551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f>SUM(J14:J18)</f>
        <v>26603.580860000002</v>
      </c>
      <c r="K13" s="80">
        <f t="shared" si="0"/>
        <v>0.43127451138750311</v>
      </c>
      <c r="L13" s="80">
        <f>J13/'סכום נכסי הקרן'!$C$42</f>
        <v>0.10690926482321055</v>
      </c>
    </row>
    <row r="14" spans="2:13">
      <c r="B14" s="84" t="s">
        <v>795</v>
      </c>
      <c r="C14" t="s">
        <v>827</v>
      </c>
      <c r="D14">
        <v>11</v>
      </c>
      <c r="E14" t="s">
        <v>204</v>
      </c>
      <c r="F14" t="s">
        <v>205</v>
      </c>
      <c r="G14" t="s">
        <v>102</v>
      </c>
      <c r="H14" s="86">
        <v>4.3799999999999999E-2</v>
      </c>
      <c r="I14" s="86">
        <v>4.3799999999999999E-2</v>
      </c>
      <c r="J14" s="87">
        <v>4821.4205000000002</v>
      </c>
      <c r="K14" s="86">
        <f t="shared" si="0"/>
        <v>7.8160747655501545E-2</v>
      </c>
      <c r="L14" s="86">
        <f>J14/'סכום נכסי הקרן'!$C$42</f>
        <v>1.9375381222968047E-2</v>
      </c>
    </row>
    <row r="15" spans="2:13">
      <c r="B15" s="84" t="s">
        <v>801</v>
      </c>
      <c r="C15" t="s">
        <v>828</v>
      </c>
      <c r="D15">
        <v>12</v>
      </c>
      <c r="E15" t="s">
        <v>204</v>
      </c>
      <c r="F15" t="s">
        <v>205</v>
      </c>
      <c r="G15" t="s">
        <v>102</v>
      </c>
      <c r="H15" s="86">
        <v>4.3700000000000003E-2</v>
      </c>
      <c r="I15" s="86">
        <v>4.3700000000000003E-2</v>
      </c>
      <c r="J15" s="87">
        <v>1929.2010299999999</v>
      </c>
      <c r="K15" s="86">
        <f t="shared" si="0"/>
        <v>3.1274557961199122E-2</v>
      </c>
      <c r="L15" s="86">
        <f>J15/'סכום נכסי הקרן'!$C$42</f>
        <v>7.7526955825555181E-3</v>
      </c>
    </row>
    <row r="16" spans="2:13">
      <c r="B16" s="84" t="s">
        <v>807</v>
      </c>
      <c r="C16" s="84" t="s">
        <v>829</v>
      </c>
      <c r="D16">
        <v>10</v>
      </c>
      <c r="E16" t="s">
        <v>204</v>
      </c>
      <c r="F16" t="s">
        <v>205</v>
      </c>
      <c r="G16" t="s">
        <v>102</v>
      </c>
      <c r="H16" s="86">
        <v>4.3900000000000002E-2</v>
      </c>
      <c r="I16" s="86">
        <v>4.3900000000000002E-2</v>
      </c>
      <c r="J16" s="87">
        <f>15832.67188+3405.92439</f>
        <v>19238.596270000002</v>
      </c>
      <c r="K16" s="86">
        <f t="shared" si="0"/>
        <v>0.31187967701749791</v>
      </c>
      <c r="L16" s="86">
        <f>J16/'סכום נכסי הקרן'!$C$42</f>
        <v>7.7312305974146248E-2</v>
      </c>
    </row>
    <row r="17" spans="2:12">
      <c r="B17" s="84" t="s">
        <v>816</v>
      </c>
      <c r="C17" s="84" t="s">
        <v>830</v>
      </c>
      <c r="D17">
        <v>20</v>
      </c>
      <c r="E17" t="s">
        <v>204</v>
      </c>
      <c r="F17" s="88" t="s">
        <v>797</v>
      </c>
      <c r="G17" t="s">
        <v>102</v>
      </c>
      <c r="H17" s="86">
        <v>4.2700000000000002E-2</v>
      </c>
      <c r="I17" s="86">
        <v>4.2700000000000002E-2</v>
      </c>
      <c r="J17" s="87">
        <v>608.67660000000001</v>
      </c>
      <c r="K17" s="86">
        <f t="shared" si="0"/>
        <v>9.8673447247359259E-3</v>
      </c>
      <c r="L17" s="86">
        <f>J17/'סכום נכסי הקרן'!$C$42</f>
        <v>2.4460304108509172E-3</v>
      </c>
    </row>
    <row r="18" spans="2:12">
      <c r="B18" s="84" t="s">
        <v>831</v>
      </c>
      <c r="C18" t="s">
        <v>203</v>
      </c>
      <c r="D18">
        <v>26</v>
      </c>
      <c r="E18" t="s">
        <v>204</v>
      </c>
      <c r="F18" t="s">
        <v>205</v>
      </c>
      <c r="G18" t="s">
        <v>102</v>
      </c>
      <c r="H18" s="86">
        <v>0</v>
      </c>
      <c r="I18" s="86">
        <v>0</v>
      </c>
      <c r="J18" s="87">
        <v>5.6864600000000003</v>
      </c>
      <c r="K18" s="86">
        <f t="shared" si="0"/>
        <v>9.218402856857296E-5</v>
      </c>
      <c r="L18" s="86">
        <f>J18/'סכום נכסי הקרן'!$C$42</f>
        <v>2.2851632689818053E-5</v>
      </c>
    </row>
    <row r="19" spans="2:12">
      <c r="B19" s="79" t="s">
        <v>206</v>
      </c>
      <c r="D19" s="16"/>
      <c r="I19" s="80">
        <v>0</v>
      </c>
      <c r="J19" s="81">
        <f>SUM(J20:J42)</f>
        <v>32974.576567357501</v>
      </c>
      <c r="K19" s="80">
        <f t="shared" si="0"/>
        <v>0.53455564768272001</v>
      </c>
      <c r="L19" s="80">
        <f>J19/'סכום נכסי הקרן'!$C$42</f>
        <v>0.13251177565999495</v>
      </c>
    </row>
    <row r="20" spans="2:12">
      <c r="B20" s="84" t="s">
        <v>795</v>
      </c>
      <c r="C20" s="84" t="s">
        <v>796</v>
      </c>
      <c r="D20">
        <v>11</v>
      </c>
      <c r="E20" t="s">
        <v>204</v>
      </c>
      <c r="F20" t="s">
        <v>797</v>
      </c>
      <c r="G20" t="s">
        <v>110</v>
      </c>
      <c r="H20" s="86">
        <v>0</v>
      </c>
      <c r="I20" s="86">
        <v>0</v>
      </c>
      <c r="J20" s="87">
        <v>3.0999999999999999E-3</v>
      </c>
      <c r="K20" s="86">
        <f t="shared" si="0"/>
        <v>5.0254550029821037E-8</v>
      </c>
      <c r="L20" s="86">
        <f>J20/'סכום נכסי הקרן'!$C$42</f>
        <v>1.2457673374724512E-8</v>
      </c>
    </row>
    <row r="21" spans="2:12">
      <c r="B21" s="84" t="s">
        <v>801</v>
      </c>
      <c r="C21" s="84" t="s">
        <v>802</v>
      </c>
      <c r="D21">
        <v>12</v>
      </c>
      <c r="E21" t="s">
        <v>204</v>
      </c>
      <c r="F21" t="s">
        <v>205</v>
      </c>
      <c r="G21" t="s">
        <v>110</v>
      </c>
      <c r="H21" s="86">
        <v>3.2300000000000002E-2</v>
      </c>
      <c r="I21" s="86">
        <v>3.2300000000000002E-2</v>
      </c>
      <c r="J21" s="87">
        <v>4.1066200000000004</v>
      </c>
      <c r="K21" s="86">
        <f t="shared" si="0"/>
        <v>6.657301298176249E-5</v>
      </c>
      <c r="L21" s="86">
        <f>J21/'סכום נכסי הקרן'!$C$42</f>
        <v>1.6502880849713284E-5</v>
      </c>
    </row>
    <row r="22" spans="2:12">
      <c r="B22" s="84" t="s">
        <v>807</v>
      </c>
      <c r="C22" s="84" t="s">
        <v>808</v>
      </c>
      <c r="D22">
        <v>10</v>
      </c>
      <c r="E22" t="s">
        <v>204</v>
      </c>
      <c r="F22" t="s">
        <v>797</v>
      </c>
      <c r="G22" t="s">
        <v>110</v>
      </c>
      <c r="H22" s="86">
        <v>3.3300000000000003E-2</v>
      </c>
      <c r="I22" s="86">
        <v>3.3300000000000003E-2</v>
      </c>
      <c r="J22" s="87">
        <f>45.41661+3.2370735</f>
        <v>48.6536835</v>
      </c>
      <c r="K22" s="86">
        <f t="shared" si="0"/>
        <v>7.8873192631800915E-4</v>
      </c>
      <c r="L22" s="86">
        <f>J22/'סכום נכסי הקרן'!$C$42</f>
        <v>1.955199024258785E-4</v>
      </c>
    </row>
    <row r="23" spans="2:12">
      <c r="B23" s="84" t="s">
        <v>816</v>
      </c>
      <c r="C23" s="84" t="s">
        <v>817</v>
      </c>
      <c r="D23">
        <v>20</v>
      </c>
      <c r="E23" t="s">
        <v>204</v>
      </c>
      <c r="F23" t="s">
        <v>797</v>
      </c>
      <c r="G23" t="s">
        <v>110</v>
      </c>
      <c r="H23" s="86">
        <v>3.1800000000000002E-2</v>
      </c>
      <c r="I23" s="86">
        <v>3.1800000000000002E-2</v>
      </c>
      <c r="J23" s="87">
        <v>1.3543800000000001</v>
      </c>
      <c r="K23" s="86">
        <f t="shared" si="0"/>
        <v>2.1956050796577107E-5</v>
      </c>
      <c r="L23" s="86">
        <f>J23/'סכום נכסי הקרן'!$C$42</f>
        <v>5.4427173113739958E-6</v>
      </c>
    </row>
    <row r="24" spans="2:12">
      <c r="B24" s="84" t="s">
        <v>795</v>
      </c>
      <c r="C24" s="84" t="s">
        <v>800</v>
      </c>
      <c r="D24">
        <v>11</v>
      </c>
      <c r="E24" t="s">
        <v>204</v>
      </c>
      <c r="F24" t="s">
        <v>797</v>
      </c>
      <c r="G24" t="s">
        <v>120</v>
      </c>
      <c r="H24" s="86">
        <v>0</v>
      </c>
      <c r="I24" s="86">
        <v>0</v>
      </c>
      <c r="J24" s="87">
        <v>5.9999999999999995E-5</v>
      </c>
      <c r="K24" s="86">
        <f t="shared" si="0"/>
        <v>9.7266871025460077E-10</v>
      </c>
      <c r="L24" s="86">
        <f>J24/'סכום נכסי הקרן'!$C$42</f>
        <v>2.4111625886563571E-10</v>
      </c>
    </row>
    <row r="25" spans="2:12">
      <c r="B25" s="84" t="s">
        <v>807</v>
      </c>
      <c r="C25" s="84" t="s">
        <v>809</v>
      </c>
      <c r="D25">
        <v>10</v>
      </c>
      <c r="E25" t="s">
        <v>204</v>
      </c>
      <c r="F25" t="s">
        <v>797</v>
      </c>
      <c r="G25" t="s">
        <v>120</v>
      </c>
      <c r="H25" s="86">
        <v>0</v>
      </c>
      <c r="I25" s="86">
        <v>0</v>
      </c>
      <c r="J25" s="87">
        <v>9.3939999999999996E-2</v>
      </c>
      <c r="K25" s="86">
        <f t="shared" si="0"/>
        <v>1.5228749773552865E-6</v>
      </c>
      <c r="L25" s="86">
        <f>J25/'סכום נכסי הקרן'!$C$42</f>
        <v>3.77507689297297E-7</v>
      </c>
    </row>
    <row r="26" spans="2:12">
      <c r="B26" s="84" t="s">
        <v>816</v>
      </c>
      <c r="C26" s="84" t="s">
        <v>822</v>
      </c>
      <c r="D26">
        <v>20</v>
      </c>
      <c r="E26" t="s">
        <v>204</v>
      </c>
      <c r="F26" t="s">
        <v>797</v>
      </c>
      <c r="G26" t="s">
        <v>120</v>
      </c>
      <c r="H26" s="86">
        <v>0</v>
      </c>
      <c r="I26" s="86">
        <v>0</v>
      </c>
      <c r="J26" s="87">
        <v>1.8339999999999999E-2</v>
      </c>
      <c r="K26" s="86">
        <f t="shared" si="0"/>
        <v>2.9731240243448961E-7</v>
      </c>
      <c r="L26" s="86">
        <f>J26/'סכום נכסי הקרן'!$C$42</f>
        <v>7.3701203126595984E-8</v>
      </c>
    </row>
    <row r="27" spans="2:12">
      <c r="B27" s="84" t="s">
        <v>795</v>
      </c>
      <c r="C27" s="84" t="s">
        <v>798</v>
      </c>
      <c r="D27">
        <v>11</v>
      </c>
      <c r="E27" t="s">
        <v>204</v>
      </c>
      <c r="F27" t="s">
        <v>797</v>
      </c>
      <c r="G27" t="s">
        <v>106</v>
      </c>
      <c r="H27" s="86">
        <v>4.8099999999999997E-2</v>
      </c>
      <c r="I27" s="86">
        <v>4.8099999999999997E-2</v>
      </c>
      <c r="J27" s="87">
        <v>1337.5214799999999</v>
      </c>
      <c r="K27" s="86">
        <f t="shared" si="0"/>
        <v>2.168275488149041E-2</v>
      </c>
      <c r="L27" s="86">
        <f>J27/'סכום נכסי הקרן'!$C$42</f>
        <v>5.3749695901671368E-3</v>
      </c>
    </row>
    <row r="28" spans="2:12">
      <c r="B28" s="84" t="s">
        <v>801</v>
      </c>
      <c r="C28" s="84" t="s">
        <v>803</v>
      </c>
      <c r="D28">
        <v>12</v>
      </c>
      <c r="E28" t="s">
        <v>204</v>
      </c>
      <c r="F28" t="s">
        <v>205</v>
      </c>
      <c r="G28" t="s">
        <v>106</v>
      </c>
      <c r="H28" s="86">
        <v>4.8099999999999997E-2</v>
      </c>
      <c r="I28" s="86">
        <v>4.8099999999999997E-2</v>
      </c>
      <c r="J28" s="87">
        <v>2710.0626999999995</v>
      </c>
      <c r="K28" s="86">
        <f t="shared" si="0"/>
        <v>4.3933219851968346E-2</v>
      </c>
      <c r="L28" s="86">
        <f>J28/'סכום נכסי הקרן'!$C$42</f>
        <v>1.0890669658588393E-2</v>
      </c>
    </row>
    <row r="29" spans="2:12">
      <c r="B29" s="84" t="s">
        <v>807</v>
      </c>
      <c r="C29" s="84" t="s">
        <v>810</v>
      </c>
      <c r="D29">
        <v>10</v>
      </c>
      <c r="E29" t="s">
        <v>204</v>
      </c>
      <c r="F29" t="s">
        <v>205</v>
      </c>
      <c r="G29" t="s">
        <v>106</v>
      </c>
      <c r="H29" s="86">
        <v>4.7600000000000003E-2</v>
      </c>
      <c r="I29" s="86">
        <v>4.7600000000000003E-2</v>
      </c>
      <c r="J29" s="87">
        <f>2587.61998+22600.3257204</f>
        <v>25187.9457004</v>
      </c>
      <c r="K29" s="86">
        <f t="shared" si="0"/>
        <v>0.40832544430618306</v>
      </c>
      <c r="L29" s="86">
        <f>J29/'סכום נכסי הקרן'!$C$42</f>
        <v>0.10122038726318705</v>
      </c>
    </row>
    <row r="30" spans="2:12">
      <c r="B30" s="84" t="s">
        <v>816</v>
      </c>
      <c r="C30" s="84" t="s">
        <v>818</v>
      </c>
      <c r="D30">
        <v>20</v>
      </c>
      <c r="E30" t="s">
        <v>204</v>
      </c>
      <c r="F30" t="s">
        <v>797</v>
      </c>
      <c r="G30" t="s">
        <v>106</v>
      </c>
      <c r="H30" s="86">
        <v>4.9099999999999998E-2</v>
      </c>
      <c r="I30" s="86">
        <v>4.9099999999999998E-2</v>
      </c>
      <c r="J30" s="87">
        <v>3530.8449999999998</v>
      </c>
      <c r="K30" s="86">
        <f t="shared" si="0"/>
        <v>5.7239040870981764E-2</v>
      </c>
      <c r="L30" s="86">
        <f>J30/'סכום נכסי הקרן'!$C$42</f>
        <v>1.4189068950573926E-2</v>
      </c>
    </row>
    <row r="31" spans="2:12">
      <c r="B31" s="84" t="s">
        <v>807</v>
      </c>
      <c r="C31" s="84" t="s">
        <v>815</v>
      </c>
      <c r="D31">
        <v>10</v>
      </c>
      <c r="E31" t="s">
        <v>204</v>
      </c>
      <c r="F31" t="s">
        <v>797</v>
      </c>
      <c r="G31" t="s">
        <v>200</v>
      </c>
      <c r="H31" s="86">
        <v>0</v>
      </c>
      <c r="I31" s="86">
        <v>0</v>
      </c>
      <c r="J31" s="87">
        <v>0.1564055815</v>
      </c>
      <c r="K31" s="86">
        <f t="shared" si="0"/>
        <v>2.5355135872370976E-6</v>
      </c>
      <c r="L31" s="86">
        <f>J31/'סכום נכסי הקרן'!$C$42</f>
        <v>6.2853214461640485E-7</v>
      </c>
    </row>
    <row r="32" spans="2:12">
      <c r="B32" s="84" t="s">
        <v>801</v>
      </c>
      <c r="C32" s="84" t="s">
        <v>806</v>
      </c>
      <c r="D32">
        <v>12</v>
      </c>
      <c r="E32" t="s">
        <v>204</v>
      </c>
      <c r="F32" t="s">
        <v>797</v>
      </c>
      <c r="G32" t="s">
        <v>116</v>
      </c>
      <c r="H32" s="86">
        <v>0</v>
      </c>
      <c r="I32" s="86">
        <v>0</v>
      </c>
      <c r="J32" s="87">
        <v>8.7730000000000002E-2</v>
      </c>
      <c r="K32" s="86">
        <f t="shared" si="0"/>
        <v>1.4222037658439355E-6</v>
      </c>
      <c r="L32" s="86">
        <f>J32/'סכום נכסי הקרן'!$C$42</f>
        <v>3.5255215650470374E-7</v>
      </c>
    </row>
    <row r="33" spans="2:12">
      <c r="B33" s="84" t="s">
        <v>807</v>
      </c>
      <c r="C33" s="84" t="s">
        <v>811</v>
      </c>
      <c r="D33">
        <v>10</v>
      </c>
      <c r="E33" t="s">
        <v>204</v>
      </c>
      <c r="F33" t="s">
        <v>205</v>
      </c>
      <c r="G33" t="s">
        <v>116</v>
      </c>
      <c r="H33" s="86">
        <v>0</v>
      </c>
      <c r="I33" s="86">
        <v>0</v>
      </c>
      <c r="J33" s="87">
        <f>0.04208+0.1576236</f>
        <v>0.19970360000000001</v>
      </c>
      <c r="K33" s="86">
        <f t="shared" si="0"/>
        <v>3.2374240507533451E-6</v>
      </c>
      <c r="L33" s="86">
        <f>J33/'סכום נכסי הקרן'!$C$42</f>
        <v>8.0252974856665621E-7</v>
      </c>
    </row>
    <row r="34" spans="2:12">
      <c r="B34" s="84" t="s">
        <v>816</v>
      </c>
      <c r="C34" s="84" t="s">
        <v>819</v>
      </c>
      <c r="D34">
        <v>20</v>
      </c>
      <c r="E34" t="s">
        <v>204</v>
      </c>
      <c r="F34" t="s">
        <v>797</v>
      </c>
      <c r="G34" t="s">
        <v>116</v>
      </c>
      <c r="H34" s="86">
        <v>0</v>
      </c>
      <c r="I34" s="86">
        <v>0</v>
      </c>
      <c r="J34" s="87">
        <v>1.2808599999999999</v>
      </c>
      <c r="K34" s="86">
        <f t="shared" si="0"/>
        <v>2.0764207403611798E-5</v>
      </c>
      <c r="L34" s="86">
        <f>J34/'סכום נכסי הקרן'!$C$42</f>
        <v>5.1472695221773027E-6</v>
      </c>
    </row>
    <row r="35" spans="2:12">
      <c r="B35" s="84" t="s">
        <v>801</v>
      </c>
      <c r="C35" s="84" t="s">
        <v>805</v>
      </c>
      <c r="D35">
        <v>12</v>
      </c>
      <c r="E35" t="s">
        <v>204</v>
      </c>
      <c r="F35" t="s">
        <v>797</v>
      </c>
      <c r="G35" t="s">
        <v>199</v>
      </c>
      <c r="H35" s="86">
        <v>0</v>
      </c>
      <c r="I35" s="86">
        <v>0</v>
      </c>
      <c r="J35" s="87">
        <v>0.37558999999999998</v>
      </c>
      <c r="K35" s="86">
        <f t="shared" si="0"/>
        <v>6.0887440147420911E-6</v>
      </c>
      <c r="L35" s="86">
        <f>J35/'סכום נכסי הקרן'!$C$42</f>
        <v>1.5093475944557354E-6</v>
      </c>
    </row>
    <row r="36" spans="2:12">
      <c r="B36" s="84" t="s">
        <v>807</v>
      </c>
      <c r="C36" s="84" t="s">
        <v>812</v>
      </c>
      <c r="D36">
        <v>10</v>
      </c>
      <c r="E36" t="s">
        <v>204</v>
      </c>
      <c r="F36" t="s">
        <v>797</v>
      </c>
      <c r="G36" t="s">
        <v>199</v>
      </c>
      <c r="H36" s="86">
        <v>0</v>
      </c>
      <c r="I36" s="86">
        <v>0</v>
      </c>
      <c r="J36" s="87">
        <v>37.5486</v>
      </c>
      <c r="K36" s="86">
        <f t="shared" si="0"/>
        <v>6.0870580556443175E-4</v>
      </c>
      <c r="L36" s="86">
        <f>J36/'סכום נכסי הקרן'!$C$42</f>
        <v>1.5089296596070351E-4</v>
      </c>
    </row>
    <row r="37" spans="2:12">
      <c r="B37" s="84" t="s">
        <v>816</v>
      </c>
      <c r="C37" s="84" t="s">
        <v>821</v>
      </c>
      <c r="D37">
        <v>20</v>
      </c>
      <c r="E37" t="s">
        <v>204</v>
      </c>
      <c r="F37" t="s">
        <v>797</v>
      </c>
      <c r="G37" t="s">
        <v>199</v>
      </c>
      <c r="H37" s="86">
        <v>0</v>
      </c>
      <c r="I37" s="86">
        <v>0</v>
      </c>
      <c r="J37" s="87">
        <v>1.4999999999999999E-4</v>
      </c>
      <c r="K37" s="86">
        <f t="shared" si="0"/>
        <v>2.4316717756365017E-9</v>
      </c>
      <c r="L37" s="86">
        <f>J37/'סכום נכסי הקרן'!$C$42</f>
        <v>6.0279064716408928E-10</v>
      </c>
    </row>
    <row r="38" spans="2:12">
      <c r="B38" s="84" t="s">
        <v>795</v>
      </c>
      <c r="C38" s="84" t="s">
        <v>799</v>
      </c>
      <c r="D38">
        <v>11</v>
      </c>
      <c r="E38" t="s">
        <v>204</v>
      </c>
      <c r="F38" t="s">
        <v>797</v>
      </c>
      <c r="G38" t="s">
        <v>113</v>
      </c>
      <c r="H38" s="86">
        <v>0</v>
      </c>
      <c r="I38" s="86">
        <v>0</v>
      </c>
      <c r="J38" s="87">
        <v>8.0000000000000004E-4</v>
      </c>
      <c r="K38" s="86">
        <f t="shared" si="0"/>
        <v>1.2968916136728012E-8</v>
      </c>
      <c r="L38" s="86">
        <f>J38/'סכום נכסי הקרן'!$C$42</f>
        <v>3.2148834515418099E-9</v>
      </c>
    </row>
    <row r="39" spans="2:12">
      <c r="B39" s="84" t="s">
        <v>801</v>
      </c>
      <c r="C39" s="84" t="s">
        <v>804</v>
      </c>
      <c r="D39">
        <v>12</v>
      </c>
      <c r="E39" t="s">
        <v>204</v>
      </c>
      <c r="F39" t="s">
        <v>205</v>
      </c>
      <c r="G39" t="s">
        <v>113</v>
      </c>
      <c r="H39" s="86">
        <v>4.6870000000000002E-2</v>
      </c>
      <c r="I39" s="86">
        <v>4.6870000000000002E-2</v>
      </c>
      <c r="J39" s="87">
        <v>58.76079</v>
      </c>
      <c r="K39" s="86">
        <f t="shared" si="0"/>
        <v>9.5257969704735739E-4</v>
      </c>
      <c r="L39" s="86">
        <f>J39/'סכום נכסי הקרן'!$C$42</f>
        <v>2.3613636421315434E-4</v>
      </c>
    </row>
    <row r="40" spans="2:12">
      <c r="B40" s="84" t="s">
        <v>807</v>
      </c>
      <c r="C40" s="84" t="s">
        <v>813</v>
      </c>
      <c r="D40">
        <v>10</v>
      </c>
      <c r="E40" t="s">
        <v>204</v>
      </c>
      <c r="F40" t="s">
        <v>205</v>
      </c>
      <c r="G40" t="s">
        <v>113</v>
      </c>
      <c r="H40" s="86">
        <v>4.632E-2</v>
      </c>
      <c r="I40" s="86">
        <v>4.632E-2</v>
      </c>
      <c r="J40" s="87">
        <f>53.69078+0.004324276</f>
        <v>53.695104275999995</v>
      </c>
      <c r="K40" s="86">
        <f t="shared" si="0"/>
        <v>8.7045913038538692E-4</v>
      </c>
      <c r="L40" s="86">
        <f>J40/'סכום נכסי הקרן'!$C$42</f>
        <v>2.1577937770715533E-4</v>
      </c>
    </row>
    <row r="41" spans="2:12">
      <c r="B41" s="84" t="s">
        <v>816</v>
      </c>
      <c r="C41" s="84" t="s">
        <v>820</v>
      </c>
      <c r="D41">
        <v>20</v>
      </c>
      <c r="E41" t="s">
        <v>204</v>
      </c>
      <c r="F41" t="s">
        <v>797</v>
      </c>
      <c r="G41" t="s">
        <v>113</v>
      </c>
      <c r="H41" s="86">
        <v>4.4900000000000002E-2</v>
      </c>
      <c r="I41" s="86">
        <v>4.4900000000000002E-2</v>
      </c>
      <c r="J41" s="87">
        <v>8.1400000000000014E-3</v>
      </c>
      <c r="K41" s="86">
        <f t="shared" si="0"/>
        <v>1.3195872169120754E-7</v>
      </c>
      <c r="L41" s="86">
        <f>J41/'סכום נכסי הקרן'!$C$42</f>
        <v>3.2711439119437917E-8</v>
      </c>
    </row>
    <row r="42" spans="2:12">
      <c r="B42" s="84" t="s">
        <v>807</v>
      </c>
      <c r="C42" s="84" t="s">
        <v>814</v>
      </c>
      <c r="D42">
        <v>10</v>
      </c>
      <c r="E42" t="s">
        <v>204</v>
      </c>
      <c r="F42" t="s">
        <v>797</v>
      </c>
      <c r="G42" t="s">
        <v>198</v>
      </c>
      <c r="H42" s="86">
        <v>0</v>
      </c>
      <c r="I42" s="86">
        <v>0</v>
      </c>
      <c r="J42" s="87">
        <v>1.8576900000000001</v>
      </c>
      <c r="K42" s="86">
        <f t="shared" si="0"/>
        <v>3.0115282272547823E-5</v>
      </c>
      <c r="L42" s="86">
        <f>J42/'סכום נכסי הקרן'!$C$42</f>
        <v>7.4653210488683812E-6</v>
      </c>
    </row>
    <row r="43" spans="2:12">
      <c r="B43" s="79" t="s">
        <v>210</v>
      </c>
      <c r="D43" s="16"/>
      <c r="I43" s="80">
        <v>0</v>
      </c>
      <c r="J43" s="81">
        <v>0</v>
      </c>
      <c r="K43" s="80">
        <f t="shared" si="0"/>
        <v>0</v>
      </c>
      <c r="L43" s="80">
        <f>J43/'סכום נכסי הקרן'!$C$42</f>
        <v>0</v>
      </c>
    </row>
    <row r="44" spans="2:12">
      <c r="B44" t="s">
        <v>207</v>
      </c>
      <c r="C44" t="s">
        <v>207</v>
      </c>
      <c r="D44" s="16"/>
      <c r="E44" t="s">
        <v>207</v>
      </c>
      <c r="G44" t="s">
        <v>207</v>
      </c>
      <c r="H44" s="78">
        <v>0</v>
      </c>
      <c r="I44" s="78">
        <v>0</v>
      </c>
      <c r="J44" s="77">
        <v>0</v>
      </c>
      <c r="K44" s="78">
        <f t="shared" si="0"/>
        <v>0</v>
      </c>
      <c r="L44" s="78">
        <f>J44/'סכום נכסי הקרן'!$C$42</f>
        <v>0</v>
      </c>
    </row>
    <row r="45" spans="2:12">
      <c r="B45" s="79" t="s">
        <v>211</v>
      </c>
      <c r="D45" s="16"/>
      <c r="I45" s="80">
        <v>0</v>
      </c>
      <c r="J45" s="81">
        <v>0</v>
      </c>
      <c r="K45" s="80">
        <f t="shared" si="0"/>
        <v>0</v>
      </c>
      <c r="L45" s="80">
        <f>J45/'סכום נכסי הקרן'!$C$42</f>
        <v>0</v>
      </c>
    </row>
    <row r="46" spans="2:12">
      <c r="B46" t="s">
        <v>207</v>
      </c>
      <c r="C46" t="s">
        <v>207</v>
      </c>
      <c r="D46" s="16"/>
      <c r="E46" t="s">
        <v>207</v>
      </c>
      <c r="G46" t="s">
        <v>207</v>
      </c>
      <c r="H46" s="78">
        <v>0</v>
      </c>
      <c r="I46" s="78">
        <v>0</v>
      </c>
      <c r="J46" s="77">
        <v>0</v>
      </c>
      <c r="K46" s="78">
        <f t="shared" si="0"/>
        <v>0</v>
      </c>
      <c r="L46" s="78">
        <f>J46/'סכום נכסי הקרן'!$C$42</f>
        <v>0</v>
      </c>
    </row>
    <row r="47" spans="2:12">
      <c r="B47" s="79" t="s">
        <v>212</v>
      </c>
      <c r="D47" s="16"/>
      <c r="I47" s="80">
        <v>0</v>
      </c>
      <c r="J47" s="81">
        <v>0</v>
      </c>
      <c r="K47" s="80">
        <f t="shared" si="0"/>
        <v>0</v>
      </c>
      <c r="L47" s="80">
        <f>J47/'סכום נכסי הקרן'!$C$42</f>
        <v>0</v>
      </c>
    </row>
    <row r="48" spans="2:12">
      <c r="B48" t="s">
        <v>207</v>
      </c>
      <c r="C48" t="s">
        <v>207</v>
      </c>
      <c r="D48" s="16"/>
      <c r="E48" t="s">
        <v>207</v>
      </c>
      <c r="G48" t="s">
        <v>207</v>
      </c>
      <c r="H48" s="78">
        <v>0</v>
      </c>
      <c r="I48" s="78">
        <v>0</v>
      </c>
      <c r="J48" s="77">
        <v>0</v>
      </c>
      <c r="K48" s="78">
        <f t="shared" si="0"/>
        <v>0</v>
      </c>
      <c r="L48" s="78">
        <f>J48/'סכום נכסי הקרן'!$C$42</f>
        <v>0</v>
      </c>
    </row>
    <row r="49" spans="2:12">
      <c r="B49" s="79" t="s">
        <v>213</v>
      </c>
      <c r="D49" s="16"/>
      <c r="I49" s="80">
        <v>0</v>
      </c>
      <c r="J49" s="81">
        <v>0</v>
      </c>
      <c r="K49" s="80">
        <f t="shared" si="0"/>
        <v>0</v>
      </c>
      <c r="L49" s="80">
        <f>J49/'סכום נכסי הקרן'!$C$42</f>
        <v>0</v>
      </c>
    </row>
    <row r="50" spans="2:12">
      <c r="B50" t="s">
        <v>207</v>
      </c>
      <c r="C50" t="s">
        <v>207</v>
      </c>
      <c r="D50" s="16"/>
      <c r="E50" t="s">
        <v>207</v>
      </c>
      <c r="G50" t="s">
        <v>207</v>
      </c>
      <c r="H50" s="78">
        <v>0</v>
      </c>
      <c r="I50" s="78">
        <v>0</v>
      </c>
      <c r="J50" s="77">
        <v>0</v>
      </c>
      <c r="K50" s="78">
        <f t="shared" si="0"/>
        <v>0</v>
      </c>
      <c r="L50" s="78">
        <f>J50/'סכום נכסי הקרן'!$C$42</f>
        <v>0</v>
      </c>
    </row>
    <row r="51" spans="2:12">
      <c r="B51" s="79" t="s">
        <v>214</v>
      </c>
      <c r="D51" s="16"/>
      <c r="I51" s="80">
        <v>0</v>
      </c>
      <c r="J51" s="81">
        <v>0</v>
      </c>
      <c r="K51" s="80">
        <f t="shared" si="0"/>
        <v>0</v>
      </c>
      <c r="L51" s="80">
        <f>J51/'סכום נכסי הקרן'!$C$42</f>
        <v>0</v>
      </c>
    </row>
    <row r="52" spans="2:12">
      <c r="B52" t="s">
        <v>207</v>
      </c>
      <c r="C52" t="s">
        <v>207</v>
      </c>
      <c r="D52" s="16"/>
      <c r="E52" t="s">
        <v>207</v>
      </c>
      <c r="G52" t="s">
        <v>207</v>
      </c>
      <c r="H52" s="78">
        <v>0</v>
      </c>
      <c r="I52" s="78">
        <v>0</v>
      </c>
      <c r="J52" s="77">
        <v>0</v>
      </c>
      <c r="K52" s="78">
        <f t="shared" si="0"/>
        <v>0</v>
      </c>
      <c r="L52" s="78">
        <f>J52/'סכום נכסי הקרן'!$C$42</f>
        <v>0</v>
      </c>
    </row>
    <row r="53" spans="2:12">
      <c r="B53" s="79" t="s">
        <v>215</v>
      </c>
      <c r="D53" s="16"/>
      <c r="I53" s="80">
        <v>0</v>
      </c>
      <c r="J53" s="81">
        <f>J54+J58</f>
        <v>2107.7993300000003</v>
      </c>
      <c r="K53" s="80">
        <f t="shared" si="0"/>
        <v>3.4169840929776867E-2</v>
      </c>
      <c r="L53" s="80">
        <f>J53/'סכום נכסי הקרן'!$C$42</f>
        <v>8.4704114814848942E-3</v>
      </c>
    </row>
    <row r="54" spans="2:12">
      <c r="B54" s="79" t="s">
        <v>216</v>
      </c>
      <c r="D54" s="16"/>
      <c r="I54" s="80">
        <v>0</v>
      </c>
      <c r="J54" s="81">
        <f>SUM(J55:J57)</f>
        <v>2107.7993300000003</v>
      </c>
      <c r="K54" s="80">
        <f t="shared" si="0"/>
        <v>3.4169840929776867E-2</v>
      </c>
      <c r="L54" s="80">
        <f>J54/'סכום נכסי הקרן'!$C$42</f>
        <v>8.4704114814848942E-3</v>
      </c>
    </row>
    <row r="55" spans="2:12">
      <c r="B55" s="84" t="s">
        <v>823</v>
      </c>
      <c r="C55" s="84" t="s">
        <v>824</v>
      </c>
      <c r="D55">
        <v>85</v>
      </c>
      <c r="E55" t="s">
        <v>294</v>
      </c>
      <c r="F55" t="s">
        <v>209</v>
      </c>
      <c r="G55" t="s">
        <v>110</v>
      </c>
      <c r="H55" s="86">
        <v>5.6300000000000003E-2</v>
      </c>
      <c r="I55" s="86">
        <v>5.6300000000000003E-2</v>
      </c>
      <c r="J55" s="87">
        <v>298.15090000000004</v>
      </c>
      <c r="K55" s="86">
        <f t="shared" si="0"/>
        <v>4.8333675227374747E-3</v>
      </c>
      <c r="L55" s="86">
        <f>J55/'סכום נכסי הקרן'!$C$42</f>
        <v>1.1981504930903713E-3</v>
      </c>
    </row>
    <row r="56" spans="2:12">
      <c r="B56" s="84" t="s">
        <v>823</v>
      </c>
      <c r="C56" s="84" t="s">
        <v>825</v>
      </c>
      <c r="D56">
        <v>85</v>
      </c>
      <c r="E56" t="s">
        <v>294</v>
      </c>
      <c r="F56" t="s">
        <v>209</v>
      </c>
      <c r="G56" t="s">
        <v>106</v>
      </c>
      <c r="H56" s="86">
        <v>5.2299999999999999E-2</v>
      </c>
      <c r="I56" s="86">
        <v>5.2299999999999999E-2</v>
      </c>
      <c r="J56" s="87">
        <v>1721.63995</v>
      </c>
      <c r="K56" s="86">
        <f t="shared" si="0"/>
        <v>2.7909755161488258E-2</v>
      </c>
      <c r="L56" s="86">
        <f>J56/'סכום נכסי הקרן'!$C$42</f>
        <v>6.9185897309603358E-3</v>
      </c>
    </row>
    <row r="57" spans="2:12">
      <c r="B57" s="84" t="s">
        <v>823</v>
      </c>
      <c r="C57" s="84" t="s">
        <v>826</v>
      </c>
      <c r="D57">
        <v>85</v>
      </c>
      <c r="E57" t="s">
        <v>294</v>
      </c>
      <c r="F57" t="s">
        <v>209</v>
      </c>
      <c r="G57" t="s">
        <v>199</v>
      </c>
      <c r="H57" s="86">
        <v>0</v>
      </c>
      <c r="I57" s="86">
        <v>0</v>
      </c>
      <c r="J57" s="87">
        <v>88.008479999999992</v>
      </c>
      <c r="K57" s="86">
        <f t="shared" si="0"/>
        <v>1.4267182455511304E-3</v>
      </c>
      <c r="L57" s="86">
        <f>J57/'סכום נכסי הקרן'!$C$42</f>
        <v>3.5367125743418541E-4</v>
      </c>
    </row>
    <row r="58" spans="2:12">
      <c r="B58" s="79" t="s">
        <v>214</v>
      </c>
      <c r="D58" s="16"/>
      <c r="I58" s="80">
        <v>0</v>
      </c>
      <c r="J58" s="81">
        <v>0</v>
      </c>
      <c r="K58" s="80">
        <f t="shared" si="0"/>
        <v>0</v>
      </c>
      <c r="L58" s="80">
        <f>J58/'סכום נכסי הקרן'!$C$42</f>
        <v>0</v>
      </c>
    </row>
    <row r="59" spans="2:12">
      <c r="B59" t="s">
        <v>207</v>
      </c>
      <c r="C59" t="s">
        <v>207</v>
      </c>
      <c r="D59" s="16"/>
      <c r="E59" t="s">
        <v>207</v>
      </c>
      <c r="G59" t="s">
        <v>207</v>
      </c>
      <c r="H59" s="78">
        <v>0</v>
      </c>
      <c r="I59" s="78">
        <v>0</v>
      </c>
      <c r="J59" s="77">
        <v>0</v>
      </c>
      <c r="K59" s="78">
        <f t="shared" si="0"/>
        <v>0</v>
      </c>
      <c r="L59" s="78">
        <f>J59/'סכום נכסי הקרן'!$C$42</f>
        <v>0</v>
      </c>
    </row>
    <row r="60" spans="2:12">
      <c r="B60" t="s">
        <v>217</v>
      </c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D500" s="16"/>
    </row>
    <row r="501" spans="4:5">
      <c r="D501" s="16"/>
    </row>
    <row r="502" spans="4:5">
      <c r="D502" s="16"/>
    </row>
    <row r="503" spans="4:5">
      <c r="E503" s="15"/>
    </row>
  </sheetData>
  <sortState xmlns:xlrd2="http://schemas.microsoft.com/office/spreadsheetml/2017/richdata2" ref="B20:AM42">
    <sortCondition ref="G20:G42"/>
    <sortCondition ref="B20:B42"/>
  </sortState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7"/>
  <sheetViews>
    <sheetView rightToLeft="1" workbookViewId="0">
      <selection activeCell="K11" sqref="K11:K33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8.140625" style="16" bestFit="1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45197</v>
      </c>
    </row>
    <row r="2" spans="2:49" s="1" customFormat="1">
      <c r="B2" s="2" t="s">
        <v>1</v>
      </c>
      <c r="C2" s="12" t="s">
        <v>793</v>
      </c>
    </row>
    <row r="3" spans="2:49" s="1" customFormat="1">
      <c r="B3" s="2" t="s">
        <v>2</v>
      </c>
      <c r="C3" s="84" t="s">
        <v>794</v>
      </c>
    </row>
    <row r="4" spans="2:49" s="1" customFormat="1">
      <c r="B4" s="2" t="s">
        <v>3</v>
      </c>
      <c r="C4" s="85" t="s">
        <v>196</v>
      </c>
    </row>
    <row r="6" spans="2:4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143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I12+I319</f>
        <v>1149.0890908597164</v>
      </c>
      <c r="J11" s="76">
        <f>I11/$I$11</f>
        <v>1</v>
      </c>
      <c r="K11" s="76">
        <f>I11/'סכום נכסי הקרן'!$C$42</f>
        <v>4.6177343781901563E-3</v>
      </c>
      <c r="M11" s="81"/>
      <c r="N11" s="81"/>
      <c r="AW11" s="16"/>
    </row>
    <row r="12" spans="2:49">
      <c r="B12" s="79" t="s">
        <v>835</v>
      </c>
      <c r="C12" s="16"/>
      <c r="D12" s="16"/>
      <c r="G12" s="81"/>
      <c r="I12" s="81">
        <f>I13+I15+I248+I315+I317</f>
        <v>881.5134420527163</v>
      </c>
      <c r="J12" s="80">
        <f t="shared" ref="J12:J75" si="0">I12/$I$11</f>
        <v>0.76714107640965634</v>
      </c>
      <c r="K12" s="80">
        <f>I12/'סכום נכסי הקרן'!$C$42</f>
        <v>3.542453721458672E-3</v>
      </c>
    </row>
    <row r="13" spans="2:49">
      <c r="B13" s="79" t="s">
        <v>714</v>
      </c>
      <c r="C13" s="16"/>
      <c r="D13" s="16"/>
      <c r="G13" s="81"/>
      <c r="I13" s="81">
        <v>0</v>
      </c>
      <c r="J13" s="80">
        <f t="shared" si="0"/>
        <v>0</v>
      </c>
      <c r="K13" s="80">
        <f>I13/'סכום נכסי הקרן'!$C$42</f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87">
        <v>0</v>
      </c>
      <c r="H14" s="87">
        <v>0</v>
      </c>
      <c r="I14" s="87">
        <v>0</v>
      </c>
      <c r="J14" s="86">
        <f t="shared" si="0"/>
        <v>0</v>
      </c>
      <c r="K14" s="86">
        <f>I14/'סכום נכסי הקרן'!$C$42</f>
        <v>0</v>
      </c>
    </row>
    <row r="15" spans="2:49">
      <c r="B15" s="90" t="s">
        <v>1433</v>
      </c>
      <c r="C15" s="16"/>
      <c r="D15" s="16"/>
      <c r="G15" s="81"/>
      <c r="I15" s="81">
        <f>SUM(I16:I247)</f>
        <v>538.04997785571629</v>
      </c>
      <c r="J15" s="80">
        <f t="shared" si="0"/>
        <v>0.4682404368256271</v>
      </c>
      <c r="K15" s="80">
        <f>I15/'סכום נכסי הקרן'!$C$42</f>
        <v>2.1622099623884745E-3</v>
      </c>
    </row>
    <row r="16" spans="2:49">
      <c r="B16" t="s">
        <v>836</v>
      </c>
      <c r="C16" t="s">
        <v>837</v>
      </c>
      <c r="D16" t="s">
        <v>832</v>
      </c>
      <c r="E16" t="s">
        <v>106</v>
      </c>
      <c r="F16" s="89">
        <v>44951</v>
      </c>
      <c r="G16" s="77">
        <v>178223.64</v>
      </c>
      <c r="H16" s="77">
        <v>-16.205981999999999</v>
      </c>
      <c r="I16" s="77">
        <v>-28.882890792000001</v>
      </c>
      <c r="J16" s="78">
        <f t="shared" si="0"/>
        <v>-2.5135466885679532E-2</v>
      </c>
      <c r="K16" s="78">
        <f>I16/'סכום נכסי הקרן'!$C$42</f>
        <v>-1.1606890954986265E-4</v>
      </c>
    </row>
    <row r="17" spans="2:11">
      <c r="B17" t="s">
        <v>838</v>
      </c>
      <c r="C17" t="s">
        <v>839</v>
      </c>
      <c r="D17" t="s">
        <v>832</v>
      </c>
      <c r="E17" t="s">
        <v>106</v>
      </c>
      <c r="F17" s="89">
        <v>44951</v>
      </c>
      <c r="G17" s="77">
        <v>203684.16</v>
      </c>
      <c r="H17" s="77">
        <v>-16.205981999999999</v>
      </c>
      <c r="I17" s="77">
        <v>-33.009018048000001</v>
      </c>
      <c r="J17" s="78">
        <f t="shared" si="0"/>
        <v>-2.8726247869348038E-2</v>
      </c>
      <c r="K17" s="78">
        <f>I17/'סכום נכסי הקרן'!$C$42</f>
        <v>-1.3265018234270018E-4</v>
      </c>
    </row>
    <row r="18" spans="2:11">
      <c r="B18" t="s">
        <v>840</v>
      </c>
      <c r="C18" t="s">
        <v>841</v>
      </c>
      <c r="D18" t="s">
        <v>832</v>
      </c>
      <c r="E18" t="s">
        <v>106</v>
      </c>
      <c r="F18" s="89">
        <v>44951</v>
      </c>
      <c r="G18" s="77">
        <v>382080.87</v>
      </c>
      <c r="H18" s="77">
        <v>-16.153344000000001</v>
      </c>
      <c r="I18" s="77">
        <v>-61.718838839999997</v>
      </c>
      <c r="J18" s="78">
        <f t="shared" si="0"/>
        <v>-5.3711099801516421E-2</v>
      </c>
      <c r="K18" s="78">
        <f>I18/'סכום נכסי הקרן'!$C$42</f>
        <v>-2.4802359204386488E-4</v>
      </c>
    </row>
    <row r="19" spans="2:11">
      <c r="B19" t="s">
        <v>842</v>
      </c>
      <c r="C19" t="s">
        <v>843</v>
      </c>
      <c r="D19" t="s">
        <v>832</v>
      </c>
      <c r="E19" t="s">
        <v>106</v>
      </c>
      <c r="F19" s="89">
        <v>44950</v>
      </c>
      <c r="G19" s="77">
        <v>307907.68320000003</v>
      </c>
      <c r="H19" s="77">
        <v>-15.311919</v>
      </c>
      <c r="I19" s="77">
        <v>-47.146575599999998</v>
      </c>
      <c r="J19" s="78">
        <f t="shared" si="0"/>
        <v>-4.102952153581603E-2</v>
      </c>
      <c r="K19" s="78">
        <f>I19/'סכום נכסי הקרן'!$C$42</f>
        <v>-1.8946343211663109E-4</v>
      </c>
    </row>
    <row r="20" spans="2:11">
      <c r="B20" t="s">
        <v>844</v>
      </c>
      <c r="C20" t="s">
        <v>845</v>
      </c>
      <c r="D20" t="s">
        <v>832</v>
      </c>
      <c r="E20" t="s">
        <v>106</v>
      </c>
      <c r="F20" s="89">
        <v>44950</v>
      </c>
      <c r="G20" s="77">
        <v>179623.58399999997</v>
      </c>
      <c r="H20" s="77">
        <v>-15.305006000000001</v>
      </c>
      <c r="I20" s="77">
        <v>-27.491400300000002</v>
      </c>
      <c r="J20" s="78">
        <f t="shared" si="0"/>
        <v>-2.3924515965451993E-2</v>
      </c>
      <c r="K20" s="78">
        <f>I20/'סכום נכסי הקרן'!$C$42</f>
        <v>-1.1047705985522694E-4</v>
      </c>
    </row>
    <row r="21" spans="2:11">
      <c r="B21" t="s">
        <v>846</v>
      </c>
      <c r="C21" t="s">
        <v>847</v>
      </c>
      <c r="D21" t="s">
        <v>832</v>
      </c>
      <c r="E21" t="s">
        <v>106</v>
      </c>
      <c r="F21" s="89">
        <v>44952</v>
      </c>
      <c r="G21" s="77">
        <v>241440.18815999999</v>
      </c>
      <c r="H21" s="77">
        <v>-15.185104000000001</v>
      </c>
      <c r="I21" s="77">
        <v>-36.662944193000001</v>
      </c>
      <c r="J21" s="78">
        <f t="shared" si="0"/>
        <v>-3.1906093691629958E-2</v>
      </c>
      <c r="K21" s="78">
        <f>I21/'סכום נכסי הקרן'!$C$42</f>
        <v>-1.4733386571359573E-4</v>
      </c>
    </row>
    <row r="22" spans="2:11">
      <c r="B22" t="s">
        <v>848</v>
      </c>
      <c r="C22" t="s">
        <v>849</v>
      </c>
      <c r="D22" t="s">
        <v>832</v>
      </c>
      <c r="E22" t="s">
        <v>106</v>
      </c>
      <c r="F22" s="89">
        <v>44952</v>
      </c>
      <c r="G22" s="77">
        <v>488134.32</v>
      </c>
      <c r="H22" s="77">
        <v>-15.157515</v>
      </c>
      <c r="I22" s="77">
        <v>-73.989032628000004</v>
      </c>
      <c r="J22" s="78">
        <f t="shared" si="0"/>
        <v>-6.4389291671582638E-2</v>
      </c>
      <c r="K22" s="78">
        <f>I22/'סכום נכסי הקרן'!$C$42</f>
        <v>-2.9733264573918031E-4</v>
      </c>
    </row>
    <row r="23" spans="2:11">
      <c r="B23" t="s">
        <v>850</v>
      </c>
      <c r="C23" t="s">
        <v>851</v>
      </c>
      <c r="D23" t="s">
        <v>832</v>
      </c>
      <c r="E23" t="s">
        <v>106</v>
      </c>
      <c r="F23" s="89">
        <v>44952</v>
      </c>
      <c r="G23" s="77">
        <v>246732.28416000001</v>
      </c>
      <c r="H23" s="77">
        <v>-15.112710999999999</v>
      </c>
      <c r="I23" s="77">
        <v>-37.287936114999994</v>
      </c>
      <c r="J23" s="78">
        <f t="shared" si="0"/>
        <v>-3.2449995750200883E-2</v>
      </c>
      <c r="K23" s="78">
        <f>I23/'סכום נכסי הקרן'!$C$42</f>
        <v>-1.4984546094782709E-4</v>
      </c>
    </row>
    <row r="24" spans="2:11">
      <c r="B24" t="s">
        <v>852</v>
      </c>
      <c r="C24" t="s">
        <v>853</v>
      </c>
      <c r="D24" t="s">
        <v>832</v>
      </c>
      <c r="E24" t="s">
        <v>106</v>
      </c>
      <c r="F24" s="89">
        <v>44959</v>
      </c>
      <c r="G24" s="77">
        <v>321776.66687999998</v>
      </c>
      <c r="H24" s="77">
        <v>-13.976167999999999</v>
      </c>
      <c r="I24" s="77">
        <v>-44.972047199999999</v>
      </c>
      <c r="J24" s="78">
        <f t="shared" si="0"/>
        <v>-3.9137128319922665E-2</v>
      </c>
      <c r="K24" s="78">
        <f>I24/'סכום נכסי הקרן'!$C$42</f>
        <v>-1.8072486290654648E-4</v>
      </c>
    </row>
    <row r="25" spans="2:11">
      <c r="B25" t="s">
        <v>854</v>
      </c>
      <c r="C25" t="s">
        <v>855</v>
      </c>
      <c r="D25" t="s">
        <v>832</v>
      </c>
      <c r="E25" t="s">
        <v>106</v>
      </c>
      <c r="F25" s="89">
        <v>44959</v>
      </c>
      <c r="G25" s="77">
        <v>259735.764</v>
      </c>
      <c r="H25" s="77">
        <v>-13.871530999999999</v>
      </c>
      <c r="I25" s="77">
        <v>-36.029328</v>
      </c>
      <c r="J25" s="78">
        <f t="shared" si="0"/>
        <v>-3.1354686322053467E-2</v>
      </c>
      <c r="K25" s="78">
        <f>I25/'סכום נכסי הקרן'!$C$42</f>
        <v>-1.4478761294671496E-4</v>
      </c>
    </row>
    <row r="26" spans="2:11">
      <c r="B26" t="s">
        <v>856</v>
      </c>
      <c r="C26" t="s">
        <v>857</v>
      </c>
      <c r="D26" t="s">
        <v>832</v>
      </c>
      <c r="E26" t="s">
        <v>106</v>
      </c>
      <c r="F26" s="89">
        <v>44958</v>
      </c>
      <c r="G26" s="77">
        <v>375658.81920000003</v>
      </c>
      <c r="H26" s="77">
        <v>-13.379503</v>
      </c>
      <c r="I26" s="77">
        <v>-50.261284391000004</v>
      </c>
      <c r="J26" s="78">
        <f t="shared" si="0"/>
        <v>-4.3740111006881036E-2</v>
      </c>
      <c r="K26" s="78">
        <f>I26/'סכום נכסי הקרן'!$C$42</f>
        <v>-2.0198021430232823E-4</v>
      </c>
    </row>
    <row r="27" spans="2:11">
      <c r="B27" t="s">
        <v>858</v>
      </c>
      <c r="C27" t="s">
        <v>859</v>
      </c>
      <c r="D27" t="s">
        <v>832</v>
      </c>
      <c r="E27" t="s">
        <v>106</v>
      </c>
      <c r="F27" s="89">
        <v>44958</v>
      </c>
      <c r="G27" s="77">
        <v>234890.60399999999</v>
      </c>
      <c r="H27" s="77">
        <v>-13.32938</v>
      </c>
      <c r="I27" s="77">
        <v>-31.309460740999999</v>
      </c>
      <c r="J27" s="78">
        <f t="shared" si="0"/>
        <v>-2.7247200404256849E-2</v>
      </c>
      <c r="K27" s="78">
        <f>I27/'סכום נכסי הקרן'!$C$42</f>
        <v>-1.2582033401617359E-4</v>
      </c>
    </row>
    <row r="28" spans="2:11">
      <c r="B28" t="s">
        <v>860</v>
      </c>
      <c r="C28" t="s">
        <v>861</v>
      </c>
      <c r="D28" t="s">
        <v>832</v>
      </c>
      <c r="E28" t="s">
        <v>106</v>
      </c>
      <c r="F28" s="89">
        <v>44958</v>
      </c>
      <c r="G28" s="77">
        <v>193149.35063999999</v>
      </c>
      <c r="H28" s="77">
        <v>-13.31936</v>
      </c>
      <c r="I28" s="77">
        <v>-25.726258155</v>
      </c>
      <c r="J28" s="78">
        <f t="shared" si="0"/>
        <v>-2.2388392997232557E-2</v>
      </c>
      <c r="K28" s="78">
        <f>I28/'סכום נכסי הקרן'!$C$42</f>
        <v>-1.0338365201575254E-4</v>
      </c>
    </row>
    <row r="29" spans="2:11">
      <c r="B29" t="s">
        <v>862</v>
      </c>
      <c r="C29" t="s">
        <v>863</v>
      </c>
      <c r="D29" t="s">
        <v>832</v>
      </c>
      <c r="E29" t="s">
        <v>106</v>
      </c>
      <c r="F29" s="89">
        <v>44963</v>
      </c>
      <c r="G29" s="77">
        <v>234994.44600000003</v>
      </c>
      <c r="H29" s="77">
        <v>-13.249682</v>
      </c>
      <c r="I29" s="77">
        <v>-31.136016017000003</v>
      </c>
      <c r="J29" s="78">
        <f t="shared" si="0"/>
        <v>-2.7096259345482869E-2</v>
      </c>
      <c r="K29" s="78">
        <f>I29/'סכום נכסי הקרן'!$C$42</f>
        <v>-1.2512332829999257E-4</v>
      </c>
    </row>
    <row r="30" spans="2:11">
      <c r="B30" t="s">
        <v>864</v>
      </c>
      <c r="C30" t="s">
        <v>865</v>
      </c>
      <c r="D30" t="s">
        <v>832</v>
      </c>
      <c r="E30" t="s">
        <v>106</v>
      </c>
      <c r="F30" s="89">
        <v>44963</v>
      </c>
      <c r="G30" s="77">
        <v>209037.79199999999</v>
      </c>
      <c r="H30" s="77">
        <v>-13.166335999999999</v>
      </c>
      <c r="I30" s="77">
        <v>-27.522618682000001</v>
      </c>
      <c r="J30" s="78">
        <f t="shared" si="0"/>
        <v>-2.3951683904168252E-2</v>
      </c>
      <c r="K30" s="78">
        <f>I30/'סכום נכסי הקרן'!$C$42</f>
        <v>-1.1060251417982157E-4</v>
      </c>
    </row>
    <row r="31" spans="2:11">
      <c r="B31" t="s">
        <v>866</v>
      </c>
      <c r="C31" t="s">
        <v>867</v>
      </c>
      <c r="D31" t="s">
        <v>832</v>
      </c>
      <c r="E31" t="s">
        <v>106</v>
      </c>
      <c r="F31" s="89">
        <v>44963</v>
      </c>
      <c r="G31" s="77">
        <v>324294.71999999997</v>
      </c>
      <c r="H31" s="77">
        <v>-13.066484000000001</v>
      </c>
      <c r="I31" s="77">
        <v>-42.373916559999998</v>
      </c>
      <c r="J31" s="78">
        <f t="shared" si="0"/>
        <v>-3.6876093330846099E-2</v>
      </c>
      <c r="K31" s="78">
        <f>I31/'סכום נכסי הקרן'!$C$42</f>
        <v>-1.7028400390719682E-4</v>
      </c>
    </row>
    <row r="32" spans="2:11">
      <c r="B32" t="s">
        <v>868</v>
      </c>
      <c r="C32" t="s">
        <v>869</v>
      </c>
      <c r="D32" t="s">
        <v>832</v>
      </c>
      <c r="E32" t="s">
        <v>106</v>
      </c>
      <c r="F32" s="89">
        <v>44964</v>
      </c>
      <c r="G32" s="77">
        <v>105389.63039999999</v>
      </c>
      <c r="H32" s="77">
        <v>-12.219094999999999</v>
      </c>
      <c r="I32" s="77">
        <v>-12.877659242</v>
      </c>
      <c r="J32" s="78">
        <f t="shared" si="0"/>
        <v>-1.1206841440262299E-2</v>
      </c>
      <c r="K32" s="78">
        <f>I32/'סכום נכסי הקרן'!$C$42</f>
        <v>-5.1750216989625308E-5</v>
      </c>
    </row>
    <row r="33" spans="2:11">
      <c r="B33" t="s">
        <v>870</v>
      </c>
      <c r="C33" t="s">
        <v>871</v>
      </c>
      <c r="D33" t="s">
        <v>832</v>
      </c>
      <c r="E33" t="s">
        <v>106</v>
      </c>
      <c r="F33" s="89">
        <v>44964</v>
      </c>
      <c r="G33" s="77">
        <v>184625.69159999999</v>
      </c>
      <c r="H33" s="77">
        <v>-12.107398</v>
      </c>
      <c r="I33" s="77">
        <v>-22.353366537000003</v>
      </c>
      <c r="J33" s="78">
        <f t="shared" si="0"/>
        <v>-1.9453118748413004E-2</v>
      </c>
      <c r="K33" s="78">
        <f>I33/'סכום נכסי הקרן'!$C$42</f>
        <v>-8.9829335207562198E-5</v>
      </c>
    </row>
    <row r="34" spans="2:11">
      <c r="B34" t="s">
        <v>872</v>
      </c>
      <c r="C34" t="s">
        <v>873</v>
      </c>
      <c r="D34" t="s">
        <v>832</v>
      </c>
      <c r="E34" t="s">
        <v>106</v>
      </c>
      <c r="F34" s="89">
        <v>44956</v>
      </c>
      <c r="G34" s="77">
        <v>237452.04</v>
      </c>
      <c r="H34" s="77">
        <v>-12.116547000000001</v>
      </c>
      <c r="I34" s="77">
        <v>-28.770988636999995</v>
      </c>
      <c r="J34" s="78">
        <f t="shared" si="0"/>
        <v>-2.5038083527078255E-2</v>
      </c>
      <c r="K34" s="78">
        <f>I34/'סכום נכסי הקרן'!$C$42</f>
        <v>-1.1561921906698592E-4</v>
      </c>
    </row>
    <row r="35" spans="2:11">
      <c r="B35" t="s">
        <v>874</v>
      </c>
      <c r="C35" t="s">
        <v>875</v>
      </c>
      <c r="D35" t="s">
        <v>832</v>
      </c>
      <c r="E35" t="s">
        <v>106</v>
      </c>
      <c r="F35" s="89">
        <v>44956</v>
      </c>
      <c r="G35" s="77">
        <v>105534.24</v>
      </c>
      <c r="H35" s="77">
        <v>-12.116547000000001</v>
      </c>
      <c r="I35" s="77">
        <v>-12.787106065</v>
      </c>
      <c r="J35" s="78">
        <f t="shared" si="0"/>
        <v>-1.1128037126723606E-2</v>
      </c>
      <c r="K35" s="78">
        <f>I35/'סכום נכסי הקרן'!$C$42</f>
        <v>-5.138631960184801E-5</v>
      </c>
    </row>
    <row r="36" spans="2:11">
      <c r="B36" t="s">
        <v>876</v>
      </c>
      <c r="C36" t="s">
        <v>877</v>
      </c>
      <c r="D36" t="s">
        <v>832</v>
      </c>
      <c r="E36" t="s">
        <v>106</v>
      </c>
      <c r="F36" s="89">
        <v>44957</v>
      </c>
      <c r="G36" s="77">
        <v>818367.26399999997</v>
      </c>
      <c r="H36" s="77">
        <v>-12.046379</v>
      </c>
      <c r="I36" s="77">
        <v>-98.583619067000001</v>
      </c>
      <c r="J36" s="78">
        <f t="shared" si="0"/>
        <v>-8.5792842218389245E-2</v>
      </c>
      <c r="K36" s="78">
        <f>I36/'סכום נכסי הקרן'!$C$42</f>
        <v>-3.9616855691449994E-4</v>
      </c>
    </row>
    <row r="37" spans="2:11">
      <c r="B37" t="s">
        <v>878</v>
      </c>
      <c r="C37" t="s">
        <v>879</v>
      </c>
      <c r="D37" t="s">
        <v>832</v>
      </c>
      <c r="E37" t="s">
        <v>106</v>
      </c>
      <c r="F37" s="89">
        <v>44956</v>
      </c>
      <c r="G37" s="77">
        <v>242976.43440000003</v>
      </c>
      <c r="H37" s="77">
        <v>-12.002259</v>
      </c>
      <c r="I37" s="77">
        <v>-29.162661555</v>
      </c>
      <c r="J37" s="78">
        <f t="shared" si="0"/>
        <v>-2.5378938662781413E-2</v>
      </c>
      <c r="K37" s="78">
        <f>I37/'סכום נכסי הקרן'!$C$42</f>
        <v>-1.1719319754510506E-4</v>
      </c>
    </row>
    <row r="38" spans="2:11">
      <c r="B38" t="s">
        <v>880</v>
      </c>
      <c r="C38" t="s">
        <v>881</v>
      </c>
      <c r="D38" t="s">
        <v>832</v>
      </c>
      <c r="E38" t="s">
        <v>106</v>
      </c>
      <c r="F38" s="89">
        <v>44956</v>
      </c>
      <c r="G38" s="77">
        <v>190161.00864000001</v>
      </c>
      <c r="H38" s="77">
        <v>-11.998996999999999</v>
      </c>
      <c r="I38" s="77">
        <v>-22.817414281999998</v>
      </c>
      <c r="J38" s="78">
        <f t="shared" si="0"/>
        <v>-1.9856958406008925E-2</v>
      </c>
      <c r="K38" s="78">
        <f>I38/'סכום נכסי הקרן'!$C$42</f>
        <v>-9.1694159477719421E-5</v>
      </c>
    </row>
    <row r="39" spans="2:11">
      <c r="B39" t="s">
        <v>882</v>
      </c>
      <c r="C39" t="s">
        <v>883</v>
      </c>
      <c r="D39" t="s">
        <v>832</v>
      </c>
      <c r="E39" t="s">
        <v>106</v>
      </c>
      <c r="F39" s="89">
        <v>44972</v>
      </c>
      <c r="G39" s="77">
        <v>268527.71999999997</v>
      </c>
      <c r="H39" s="77">
        <v>-10.101139</v>
      </c>
      <c r="I39" s="77">
        <v>-27.124359444000007</v>
      </c>
      <c r="J39" s="78">
        <f t="shared" si="0"/>
        <v>-2.360509699357281E-2</v>
      </c>
      <c r="K39" s="78">
        <f>I39/'סכום נכסי הקרן'!$C$42</f>
        <v>-1.0900206788773429E-4</v>
      </c>
    </row>
    <row r="40" spans="2:11">
      <c r="B40" t="s">
        <v>884</v>
      </c>
      <c r="C40" t="s">
        <v>885</v>
      </c>
      <c r="D40" t="s">
        <v>832</v>
      </c>
      <c r="E40" t="s">
        <v>106</v>
      </c>
      <c r="F40" s="89">
        <v>44972</v>
      </c>
      <c r="G40" s="77">
        <v>53714.774400000002</v>
      </c>
      <c r="H40" s="77">
        <v>-10.08222</v>
      </c>
      <c r="I40" s="77">
        <v>-5.4156414889999986</v>
      </c>
      <c r="J40" s="78">
        <f t="shared" si="0"/>
        <v>-4.7129866013680168E-3</v>
      </c>
      <c r="K40" s="78">
        <f>I40/'סכום נכסי הקרן'!$C$42</f>
        <v>-2.1763320253086679E-5</v>
      </c>
    </row>
    <row r="41" spans="2:11">
      <c r="B41" t="s">
        <v>886</v>
      </c>
      <c r="C41" t="s">
        <v>887</v>
      </c>
      <c r="D41" t="s">
        <v>832</v>
      </c>
      <c r="E41" t="s">
        <v>106</v>
      </c>
      <c r="F41" s="89">
        <v>44973</v>
      </c>
      <c r="G41" s="77">
        <v>269373.84000000003</v>
      </c>
      <c r="H41" s="77">
        <v>-9.7217570000000002</v>
      </c>
      <c r="I41" s="77">
        <v>-26.187870365999999</v>
      </c>
      <c r="J41" s="78">
        <f t="shared" si="0"/>
        <v>-2.2790113120303809E-2</v>
      </c>
      <c r="K41" s="78">
        <f>I41/'סכום נכסי הקרן'!$C$42</f>
        <v>-1.0523868883846944E-4</v>
      </c>
    </row>
    <row r="42" spans="2:11">
      <c r="B42" t="s">
        <v>888</v>
      </c>
      <c r="C42" t="s">
        <v>889</v>
      </c>
      <c r="D42" t="s">
        <v>832</v>
      </c>
      <c r="E42" t="s">
        <v>106</v>
      </c>
      <c r="F42" s="89">
        <v>44973</v>
      </c>
      <c r="G42" s="77">
        <v>668123.42784000002</v>
      </c>
      <c r="H42" s="77">
        <v>-9.7092259999999992</v>
      </c>
      <c r="I42" s="77">
        <v>-64.869613865000005</v>
      </c>
      <c r="J42" s="78">
        <f t="shared" si="0"/>
        <v>-5.6453076076517589E-2</v>
      </c>
      <c r="K42" s="78">
        <f>I42/'סכום נכסי הקרן'!$C$42</f>
        <v>-2.6068531015311958E-4</v>
      </c>
    </row>
    <row r="43" spans="2:11">
      <c r="B43" t="s">
        <v>890</v>
      </c>
      <c r="C43" t="s">
        <v>891</v>
      </c>
      <c r="D43" t="s">
        <v>832</v>
      </c>
      <c r="E43" t="s">
        <v>106</v>
      </c>
      <c r="F43" s="89">
        <v>44977</v>
      </c>
      <c r="G43" s="77">
        <v>470196.11447999999</v>
      </c>
      <c r="H43" s="77">
        <v>-9.369707</v>
      </c>
      <c r="I43" s="77">
        <v>-44.055996966999999</v>
      </c>
      <c r="J43" s="78">
        <f t="shared" si="0"/>
        <v>-3.8339931444339559E-2</v>
      </c>
      <c r="K43" s="78">
        <f>I43/'סכום נכסי הקרן'!$C$42</f>
        <v>-1.7704361948798057E-4</v>
      </c>
    </row>
    <row r="44" spans="2:11">
      <c r="B44" t="s">
        <v>892</v>
      </c>
      <c r="C44" t="s">
        <v>893</v>
      </c>
      <c r="D44" t="s">
        <v>832</v>
      </c>
      <c r="E44" t="s">
        <v>106</v>
      </c>
      <c r="F44" s="89">
        <v>45013</v>
      </c>
      <c r="G44" s="77">
        <v>270527.64</v>
      </c>
      <c r="H44" s="77">
        <v>-9.1732849999999999</v>
      </c>
      <c r="I44" s="77">
        <v>-24.816271386</v>
      </c>
      <c r="J44" s="78">
        <f t="shared" si="0"/>
        <v>-2.1596472878733151E-2</v>
      </c>
      <c r="K44" s="78">
        <f>I44/'סכום נכסי הקרן'!$C$42</f>
        <v>-9.9726775259777423E-5</v>
      </c>
    </row>
    <row r="45" spans="2:11">
      <c r="B45" t="s">
        <v>894</v>
      </c>
      <c r="C45" t="s">
        <v>895</v>
      </c>
      <c r="D45" t="s">
        <v>832</v>
      </c>
      <c r="E45" t="s">
        <v>106</v>
      </c>
      <c r="F45" s="89">
        <v>45013</v>
      </c>
      <c r="G45" s="77">
        <v>92057.856</v>
      </c>
      <c r="H45" s="77">
        <v>-9.0802399999999999</v>
      </c>
      <c r="I45" s="77">
        <v>-8.3590738699999996</v>
      </c>
      <c r="J45" s="78">
        <f t="shared" si="0"/>
        <v>-7.2745219987651035E-3</v>
      </c>
      <c r="K45" s="78">
        <f>I45/'סכום נכסי הקרן'!$C$42</f>
        <v>-3.3591810318598189E-5</v>
      </c>
    </row>
    <row r="46" spans="2:11">
      <c r="B46" t="s">
        <v>896</v>
      </c>
      <c r="C46" t="s">
        <v>897</v>
      </c>
      <c r="D46" t="s">
        <v>832</v>
      </c>
      <c r="E46" t="s">
        <v>106</v>
      </c>
      <c r="F46" s="89">
        <v>45013</v>
      </c>
      <c r="G46" s="77">
        <v>108426.43199999999</v>
      </c>
      <c r="H46" s="77">
        <v>-8.9564249999999994</v>
      </c>
      <c r="I46" s="77">
        <v>-9.7111325550000007</v>
      </c>
      <c r="J46" s="78">
        <f t="shared" si="0"/>
        <v>-8.4511572098682122E-3</v>
      </c>
      <c r="K46" s="78">
        <f>I46/'סכום נכסי הקרן'!$C$42</f>
        <v>-3.9025199183498044E-5</v>
      </c>
    </row>
    <row r="47" spans="2:11">
      <c r="B47" t="s">
        <v>898</v>
      </c>
      <c r="C47" t="s">
        <v>899</v>
      </c>
      <c r="D47" t="s">
        <v>832</v>
      </c>
      <c r="E47" t="s">
        <v>106</v>
      </c>
      <c r="F47" s="89">
        <v>45014</v>
      </c>
      <c r="G47" s="77">
        <v>92214.772800000006</v>
      </c>
      <c r="H47" s="77">
        <v>-8.8678559999999997</v>
      </c>
      <c r="I47" s="77">
        <v>-8.1774731960000011</v>
      </c>
      <c r="J47" s="78">
        <f t="shared" si="0"/>
        <v>-7.1164831874627266E-3</v>
      </c>
      <c r="K47" s="78">
        <f>I47/'סכום נכסי הקרן'!$C$42</f>
        <v>-3.2862029066558898E-5</v>
      </c>
    </row>
    <row r="48" spans="2:11">
      <c r="B48" t="s">
        <v>900</v>
      </c>
      <c r="C48" t="s">
        <v>901</v>
      </c>
      <c r="D48" t="s">
        <v>832</v>
      </c>
      <c r="E48" t="s">
        <v>106</v>
      </c>
      <c r="F48" s="89">
        <v>45012</v>
      </c>
      <c r="G48" s="77">
        <v>379869.42</v>
      </c>
      <c r="H48" s="77">
        <v>-8.8269129999999993</v>
      </c>
      <c r="I48" s="77">
        <v>-33.530744392999999</v>
      </c>
      <c r="J48" s="78">
        <f t="shared" si="0"/>
        <v>-2.9180282590545902E-2</v>
      </c>
      <c r="K48" s="78">
        <f>I48/'סכום נכסי הקרן'!$C$42</f>
        <v>-1.3474679408366754E-4</v>
      </c>
    </row>
    <row r="49" spans="2:11">
      <c r="B49" t="s">
        <v>902</v>
      </c>
      <c r="C49" t="s">
        <v>903</v>
      </c>
      <c r="D49" t="s">
        <v>832</v>
      </c>
      <c r="E49" t="s">
        <v>106</v>
      </c>
      <c r="F49" s="89">
        <v>45014</v>
      </c>
      <c r="G49" s="77">
        <v>461335.39200000005</v>
      </c>
      <c r="H49" s="77">
        <v>-8.8061389999999999</v>
      </c>
      <c r="I49" s="77">
        <v>-40.625837978</v>
      </c>
      <c r="J49" s="78">
        <f t="shared" si="0"/>
        <v>-3.5354820005822941E-2</v>
      </c>
      <c r="K49" s="78">
        <f>I49/'סכום נכסי הקרן'!$C$42</f>
        <v>-1.6325916777561373E-4</v>
      </c>
    </row>
    <row r="50" spans="2:11">
      <c r="B50" t="s">
        <v>904</v>
      </c>
      <c r="C50" t="s">
        <v>905</v>
      </c>
      <c r="D50" t="s">
        <v>832</v>
      </c>
      <c r="E50" t="s">
        <v>106</v>
      </c>
      <c r="F50" s="89">
        <v>45012</v>
      </c>
      <c r="G50" s="77">
        <v>162916.56</v>
      </c>
      <c r="H50" s="77">
        <v>-8.7498400000000007</v>
      </c>
      <c r="I50" s="77">
        <v>-14.254939026000001</v>
      </c>
      <c r="J50" s="78">
        <f t="shared" si="0"/>
        <v>-1.2405425427313781E-2</v>
      </c>
      <c r="K50" s="78">
        <f>I50/'סכום נכסי הקרן'!$C$42</f>
        <v>-5.7284959471781155E-5</v>
      </c>
    </row>
    <row r="51" spans="2:11">
      <c r="B51" t="s">
        <v>906</v>
      </c>
      <c r="C51" t="s">
        <v>907</v>
      </c>
      <c r="D51" t="s">
        <v>832</v>
      </c>
      <c r="E51" t="s">
        <v>106</v>
      </c>
      <c r="F51" s="89">
        <v>45090</v>
      </c>
      <c r="G51" s="77">
        <v>462512.26799999998</v>
      </c>
      <c r="H51" s="77">
        <v>-8.4759170000000008</v>
      </c>
      <c r="I51" s="77">
        <v>-39.202158004999994</v>
      </c>
      <c r="J51" s="78">
        <f t="shared" si="0"/>
        <v>-3.4115856043564069E-2</v>
      </c>
      <c r="K51" s="78">
        <f>I51/'סכום נכסי הקרן'!$C$42</f>
        <v>-1.5753796129375222E-4</v>
      </c>
    </row>
    <row r="52" spans="2:11">
      <c r="B52" t="s">
        <v>908</v>
      </c>
      <c r="C52" t="s">
        <v>909</v>
      </c>
      <c r="D52" t="s">
        <v>832</v>
      </c>
      <c r="E52" t="s">
        <v>106</v>
      </c>
      <c r="F52" s="89">
        <v>45090</v>
      </c>
      <c r="G52" s="77">
        <v>190715.448</v>
      </c>
      <c r="H52" s="77">
        <v>-8.3227890000000002</v>
      </c>
      <c r="I52" s="77">
        <v>-15.872845060999998</v>
      </c>
      <c r="J52" s="78">
        <f t="shared" si="0"/>
        <v>-1.3813415502121231E-2</v>
      </c>
      <c r="K52" s="78">
        <f>I52/'סכום נכסי הקרן'!$C$42</f>
        <v>-6.3786683644370052E-5</v>
      </c>
    </row>
    <row r="53" spans="2:11">
      <c r="B53" t="s">
        <v>910</v>
      </c>
      <c r="C53" t="s">
        <v>911</v>
      </c>
      <c r="D53" t="s">
        <v>832</v>
      </c>
      <c r="E53" t="s">
        <v>106</v>
      </c>
      <c r="F53" s="89">
        <v>45019</v>
      </c>
      <c r="G53" s="77">
        <v>464866.02</v>
      </c>
      <c r="H53" s="77">
        <v>-7.9744539999999997</v>
      </c>
      <c r="I53" s="77">
        <v>-37.070526058000006</v>
      </c>
      <c r="J53" s="78">
        <f t="shared" si="0"/>
        <v>-3.2260793660711606E-2</v>
      </c>
      <c r="K53" s="78">
        <f>I53/'סכום נכסי הקרן'!$C$42</f>
        <v>-1.4897177595476707E-4</v>
      </c>
    </row>
    <row r="54" spans="2:11">
      <c r="B54" t="s">
        <v>912</v>
      </c>
      <c r="C54" t="s">
        <v>913</v>
      </c>
      <c r="D54" t="s">
        <v>832</v>
      </c>
      <c r="E54" t="s">
        <v>106</v>
      </c>
      <c r="F54" s="89">
        <v>45019</v>
      </c>
      <c r="G54" s="77">
        <v>109435.62239999998</v>
      </c>
      <c r="H54" s="77">
        <v>-7.9198110000000002</v>
      </c>
      <c r="I54" s="77">
        <v>-8.6670943180000002</v>
      </c>
      <c r="J54" s="78">
        <f t="shared" si="0"/>
        <v>-7.542578192536422E-3</v>
      </c>
      <c r="K54" s="78">
        <f>I54/'סכום נכסי הקרן'!$C$42</f>
        <v>-3.4829622619862813E-5</v>
      </c>
    </row>
    <row r="55" spans="2:11">
      <c r="B55" t="s">
        <v>914</v>
      </c>
      <c r="C55" t="s">
        <v>915</v>
      </c>
      <c r="D55" t="s">
        <v>832</v>
      </c>
      <c r="E55" t="s">
        <v>106</v>
      </c>
      <c r="F55" s="89">
        <v>45019</v>
      </c>
      <c r="G55" s="77">
        <v>54736.27199999999</v>
      </c>
      <c r="H55" s="77">
        <v>-7.883413</v>
      </c>
      <c r="I55" s="77">
        <v>-4.3150863589999995</v>
      </c>
      <c r="J55" s="78">
        <f t="shared" si="0"/>
        <v>-3.7552235012270215E-3</v>
      </c>
      <c r="K55" s="78">
        <f>I55/'סכום נכסי הקרן'!$C$42</f>
        <v>-1.7340624659403623E-5</v>
      </c>
    </row>
    <row r="56" spans="2:11">
      <c r="B56" t="s">
        <v>916</v>
      </c>
      <c r="C56" t="s">
        <v>917</v>
      </c>
      <c r="D56" t="s">
        <v>832</v>
      </c>
      <c r="E56" t="s">
        <v>106</v>
      </c>
      <c r="F56" s="89">
        <v>45131</v>
      </c>
      <c r="G56" s="77">
        <v>197161.34400000001</v>
      </c>
      <c r="H56" s="77">
        <v>-7.4373379999999996</v>
      </c>
      <c r="I56" s="77">
        <v>-14.663555573</v>
      </c>
      <c r="J56" s="78">
        <f t="shared" si="0"/>
        <v>-1.2761025833105018E-2</v>
      </c>
      <c r="K56" s="78">
        <f>I56/'סכום נכסי הקרן'!$C$42</f>
        <v>-5.8927027690501727E-5</v>
      </c>
    </row>
    <row r="57" spans="2:11">
      <c r="B57" t="s">
        <v>918</v>
      </c>
      <c r="C57" t="s">
        <v>919</v>
      </c>
      <c r="D57" t="s">
        <v>832</v>
      </c>
      <c r="E57" t="s">
        <v>106</v>
      </c>
      <c r="F57" s="89">
        <v>44993</v>
      </c>
      <c r="G57" s="77">
        <v>153459.70752</v>
      </c>
      <c r="H57" s="77">
        <v>-7.7865029999999997</v>
      </c>
      <c r="I57" s="77">
        <v>-11.949145215</v>
      </c>
      <c r="J57" s="78">
        <f t="shared" si="0"/>
        <v>-1.0398797891345381E-2</v>
      </c>
      <c r="K57" s="78">
        <f>I57/'סכום נכסי הקרן'!$C$42</f>
        <v>-4.8018886514716874E-5</v>
      </c>
    </row>
    <row r="58" spans="2:11">
      <c r="B58" t="s">
        <v>920</v>
      </c>
      <c r="C58" t="s">
        <v>921</v>
      </c>
      <c r="D58" t="s">
        <v>832</v>
      </c>
      <c r="E58" t="s">
        <v>106</v>
      </c>
      <c r="F58" s="89">
        <v>45131</v>
      </c>
      <c r="G58" s="77">
        <v>197674.013339</v>
      </c>
      <c r="H58" s="77">
        <v>-7.316757</v>
      </c>
      <c r="I58" s="77">
        <v>-14.463327951</v>
      </c>
      <c r="J58" s="78">
        <f t="shared" si="0"/>
        <v>-1.2586776835709877E-2</v>
      </c>
      <c r="K58" s="78">
        <f>I58/'סכום נכסי הקרן'!$C$42</f>
        <v>-5.8122392104865012E-5</v>
      </c>
    </row>
    <row r="59" spans="2:11">
      <c r="B59" t="s">
        <v>922</v>
      </c>
      <c r="C59" t="s">
        <v>923</v>
      </c>
      <c r="D59" t="s">
        <v>832</v>
      </c>
      <c r="E59" t="s">
        <v>106</v>
      </c>
      <c r="F59" s="89">
        <v>44993</v>
      </c>
      <c r="G59" s="77">
        <v>191986.16640000002</v>
      </c>
      <c r="H59" s="77">
        <v>-7.6958149999999996</v>
      </c>
      <c r="I59" s="77">
        <v>-14.774899503</v>
      </c>
      <c r="J59" s="78">
        <f t="shared" si="0"/>
        <v>-1.2857923393864816E-2</v>
      </c>
      <c r="K59" s="78">
        <f>I59/'סכום נכסי הקרן'!$C$42</f>
        <v>-5.9374474887985013E-5</v>
      </c>
    </row>
    <row r="60" spans="2:11">
      <c r="B60" t="s">
        <v>924</v>
      </c>
      <c r="C60" t="s">
        <v>925</v>
      </c>
      <c r="D60" t="s">
        <v>832</v>
      </c>
      <c r="E60" t="s">
        <v>106</v>
      </c>
      <c r="F60" s="89">
        <v>44993</v>
      </c>
      <c r="G60" s="77">
        <v>452530.53067000001</v>
      </c>
      <c r="H60" s="77">
        <v>-7.6927940000000001</v>
      </c>
      <c r="I60" s="77">
        <v>-34.812242947000001</v>
      </c>
      <c r="J60" s="78">
        <f t="shared" si="0"/>
        <v>-3.0295512527191822E-2</v>
      </c>
      <c r="K60" s="78">
        <f>I60/'סכום נכסי הקרן'!$C$42</f>
        <v>-1.3989662970170425E-4</v>
      </c>
    </row>
    <row r="61" spans="2:11">
      <c r="B61" t="s">
        <v>926</v>
      </c>
      <c r="C61" t="s">
        <v>927</v>
      </c>
      <c r="D61" t="s">
        <v>832</v>
      </c>
      <c r="E61" t="s">
        <v>106</v>
      </c>
      <c r="F61" s="89">
        <v>44986</v>
      </c>
      <c r="G61" s="77">
        <v>279798.34607999999</v>
      </c>
      <c r="H61" s="77">
        <v>-7.7094550000000002</v>
      </c>
      <c r="I61" s="77">
        <v>-21.570926235999998</v>
      </c>
      <c r="J61" s="78">
        <f t="shared" si="0"/>
        <v>-1.8772196522953005E-2</v>
      </c>
      <c r="K61" s="78">
        <f>I61/'סכום נכסי הקרן'!$C$42</f>
        <v>-8.6685017238181817E-5</v>
      </c>
    </row>
    <row r="62" spans="2:11">
      <c r="B62" t="s">
        <v>928</v>
      </c>
      <c r="C62" t="s">
        <v>929</v>
      </c>
      <c r="D62" t="s">
        <v>832</v>
      </c>
      <c r="E62" t="s">
        <v>106</v>
      </c>
      <c r="F62" s="89">
        <v>44986</v>
      </c>
      <c r="G62" s="77">
        <v>252437.90208</v>
      </c>
      <c r="H62" s="77">
        <v>-7.6792600000000002</v>
      </c>
      <c r="I62" s="77">
        <v>-19.385363139000003</v>
      </c>
      <c r="J62" s="78">
        <f t="shared" si="0"/>
        <v>-1.6870200311880443E-2</v>
      </c>
      <c r="K62" s="78">
        <f>I62/'סכום נכסי הקרן'!$C$42</f>
        <v>-7.7902103947124631E-5</v>
      </c>
    </row>
    <row r="63" spans="2:11">
      <c r="B63" t="s">
        <v>930</v>
      </c>
      <c r="C63" t="s">
        <v>931</v>
      </c>
      <c r="D63" t="s">
        <v>832</v>
      </c>
      <c r="E63" t="s">
        <v>106</v>
      </c>
      <c r="F63" s="89">
        <v>44993</v>
      </c>
      <c r="G63" s="77">
        <v>329525.28000000003</v>
      </c>
      <c r="H63" s="77">
        <v>-7.5630800000000002</v>
      </c>
      <c r="I63" s="77">
        <v>-24.922261561999999</v>
      </c>
      <c r="J63" s="78">
        <f t="shared" si="0"/>
        <v>-2.1688711310759948E-2</v>
      </c>
      <c r="K63" s="78">
        <f>I63/'סכום נכסי הקרן'!$C$42</f>
        <v>-1.0015270783833792E-4</v>
      </c>
    </row>
    <row r="64" spans="2:11">
      <c r="B64" t="s">
        <v>932</v>
      </c>
      <c r="C64" t="s">
        <v>933</v>
      </c>
      <c r="D64" t="s">
        <v>832</v>
      </c>
      <c r="E64" t="s">
        <v>106</v>
      </c>
      <c r="F64" s="89">
        <v>44980</v>
      </c>
      <c r="G64" s="77">
        <v>219788.1312</v>
      </c>
      <c r="H64" s="77">
        <v>-7.5541650000000002</v>
      </c>
      <c r="I64" s="77">
        <v>-16.603157385999999</v>
      </c>
      <c r="J64" s="78">
        <f t="shared" si="0"/>
        <v>-1.4448973119723886E-2</v>
      </c>
      <c r="K64" s="78">
        <f>I64/'סכום נכסי הקרן'!$C$42</f>
        <v>-6.672151990449447E-5</v>
      </c>
    </row>
    <row r="65" spans="2:11">
      <c r="B65" t="s">
        <v>934</v>
      </c>
      <c r="C65" t="s">
        <v>935</v>
      </c>
      <c r="D65" t="s">
        <v>832</v>
      </c>
      <c r="E65" t="s">
        <v>106</v>
      </c>
      <c r="F65" s="89">
        <v>44998</v>
      </c>
      <c r="G65" s="77">
        <v>164854.94399999999</v>
      </c>
      <c r="H65" s="77">
        <v>-7.3144119999999999</v>
      </c>
      <c r="I65" s="77">
        <v>-12.058169961999999</v>
      </c>
      <c r="J65" s="78">
        <f t="shared" si="0"/>
        <v>-1.0493677172566674E-2</v>
      </c>
      <c r="K65" s="78">
        <f>I65/'סכום נכסי הקרן'!$C$42</f>
        <v>-4.8457013833390414E-5</v>
      </c>
    </row>
    <row r="66" spans="2:11">
      <c r="B66" t="s">
        <v>936</v>
      </c>
      <c r="C66" t="s">
        <v>937</v>
      </c>
      <c r="D66" t="s">
        <v>832</v>
      </c>
      <c r="E66" t="s">
        <v>106</v>
      </c>
      <c r="F66" s="89">
        <v>44998</v>
      </c>
      <c r="G66" s="77">
        <v>276004.34399999998</v>
      </c>
      <c r="H66" s="77">
        <v>-6.8299089999999998</v>
      </c>
      <c r="I66" s="77">
        <v>-18.850845936000002</v>
      </c>
      <c r="J66" s="78">
        <f t="shared" si="0"/>
        <v>-1.6405034288417379E-2</v>
      </c>
      <c r="K66" s="78">
        <f>I66/'סכום נכסי הקרן'!$C$42</f>
        <v>-7.5754090809013229E-5</v>
      </c>
    </row>
    <row r="67" spans="2:11">
      <c r="B67" t="s">
        <v>938</v>
      </c>
      <c r="C67" t="s">
        <v>939</v>
      </c>
      <c r="D67" t="s">
        <v>832</v>
      </c>
      <c r="E67" t="s">
        <v>106</v>
      </c>
      <c r="F67" s="89">
        <v>45097</v>
      </c>
      <c r="G67" s="77">
        <v>165962.592</v>
      </c>
      <c r="H67" s="77">
        <v>-6.897958</v>
      </c>
      <c r="I67" s="77">
        <v>-11.448029261</v>
      </c>
      <c r="J67" s="78">
        <f t="shared" si="0"/>
        <v>-9.962699456518993E-3</v>
      </c>
      <c r="K67" s="78">
        <f>I67/'סכום נכסי הקרן'!$C$42</f>
        <v>-4.6005099779944145E-5</v>
      </c>
    </row>
    <row r="68" spans="2:11">
      <c r="B68" t="s">
        <v>940</v>
      </c>
      <c r="C68" t="s">
        <v>941</v>
      </c>
      <c r="D68" t="s">
        <v>832</v>
      </c>
      <c r="E68" t="s">
        <v>106</v>
      </c>
      <c r="F68" s="89">
        <v>44987</v>
      </c>
      <c r="G68" s="77">
        <v>243817.93919999999</v>
      </c>
      <c r="H68" s="77">
        <v>-6.6336979999999999</v>
      </c>
      <c r="I68" s="77">
        <v>-16.174145624000001</v>
      </c>
      <c r="J68" s="78">
        <f t="shared" si="0"/>
        <v>-1.4075623685452411E-2</v>
      </c>
      <c r="K68" s="78">
        <f>I68/'סכום נכסי הקרן'!$C$42</f>
        <v>-6.4997491386781228E-5</v>
      </c>
    </row>
    <row r="69" spans="2:11">
      <c r="B69" t="s">
        <v>942</v>
      </c>
      <c r="C69" t="s">
        <v>943</v>
      </c>
      <c r="D69" t="s">
        <v>832</v>
      </c>
      <c r="E69" t="s">
        <v>106</v>
      </c>
      <c r="F69" s="89">
        <v>44987</v>
      </c>
      <c r="G69" s="77">
        <v>332479.00799999997</v>
      </c>
      <c r="H69" s="77">
        <v>-6.6336979999999999</v>
      </c>
      <c r="I69" s="77">
        <v>-22.055653122999999</v>
      </c>
      <c r="J69" s="78">
        <f t="shared" si="0"/>
        <v>-1.9194032297790396E-2</v>
      </c>
      <c r="K69" s="78">
        <f>I69/'סכום נכסי הקרן'!$C$42</f>
        <v>-8.8632942797598917E-5</v>
      </c>
    </row>
    <row r="70" spans="2:11">
      <c r="B70" t="s">
        <v>944</v>
      </c>
      <c r="C70" t="s">
        <v>945</v>
      </c>
      <c r="D70" t="s">
        <v>832</v>
      </c>
      <c r="E70" t="s">
        <v>106</v>
      </c>
      <c r="F70" s="89">
        <v>44987</v>
      </c>
      <c r="G70" s="77">
        <v>277142.76</v>
      </c>
      <c r="H70" s="77">
        <v>-6.6041020000000001</v>
      </c>
      <c r="I70" s="77">
        <v>-18.302790936000001</v>
      </c>
      <c r="J70" s="78">
        <f t="shared" si="0"/>
        <v>-1.5928086935632087E-2</v>
      </c>
      <c r="K70" s="78">
        <f>I70/'סכום נכסי הקרן'!$C$42</f>
        <v>-7.3551674621469799E-5</v>
      </c>
    </row>
    <row r="71" spans="2:11">
      <c r="B71" t="s">
        <v>946</v>
      </c>
      <c r="C71" t="s">
        <v>947</v>
      </c>
      <c r="D71" t="s">
        <v>832</v>
      </c>
      <c r="E71" t="s">
        <v>106</v>
      </c>
      <c r="F71" s="89">
        <v>44987</v>
      </c>
      <c r="G71" s="77">
        <v>377018.76480000006</v>
      </c>
      <c r="H71" s="77">
        <v>-6.5745230000000001</v>
      </c>
      <c r="I71" s="77">
        <v>-24.787184473</v>
      </c>
      <c r="J71" s="78">
        <f t="shared" si="0"/>
        <v>-2.1571159860594376E-2</v>
      </c>
      <c r="K71" s="78">
        <f>I71/'סכום נכסי הקרן'!$C$42</f>
        <v>-9.960988646570225E-5</v>
      </c>
    </row>
    <row r="72" spans="2:11">
      <c r="B72" t="s">
        <v>948</v>
      </c>
      <c r="C72" t="s">
        <v>949</v>
      </c>
      <c r="D72" t="s">
        <v>832</v>
      </c>
      <c r="E72" t="s">
        <v>106</v>
      </c>
      <c r="F72" s="89">
        <v>45033</v>
      </c>
      <c r="G72" s="77">
        <v>277227.37199999997</v>
      </c>
      <c r="H72" s="77">
        <v>-6.5715659999999998</v>
      </c>
      <c r="I72" s="77">
        <v>-18.218178936000001</v>
      </c>
      <c r="J72" s="78">
        <f t="shared" si="0"/>
        <v>-1.5854452958359973E-2</v>
      </c>
      <c r="K72" s="78">
        <f>I72/'סכום נכסי הקרן'!$C$42</f>
        <v>-7.3211652473217478E-5</v>
      </c>
    </row>
    <row r="73" spans="2:11">
      <c r="B73" t="s">
        <v>950</v>
      </c>
      <c r="C73" t="s">
        <v>951</v>
      </c>
      <c r="D73" t="s">
        <v>832</v>
      </c>
      <c r="E73" t="s">
        <v>106</v>
      </c>
      <c r="F73" s="89">
        <v>45034</v>
      </c>
      <c r="G73" s="77">
        <v>221868.04800000001</v>
      </c>
      <c r="H73" s="77">
        <v>-6.4359450000000002</v>
      </c>
      <c r="I73" s="77">
        <v>-14.279305727999999</v>
      </c>
      <c r="J73" s="78">
        <f t="shared" si="0"/>
        <v>-1.2426630660392591E-2</v>
      </c>
      <c r="K73" s="78">
        <f>I73/'סכום נכסי הקרן'!$C$42</f>
        <v>-5.7382879605566715E-5</v>
      </c>
    </row>
    <row r="74" spans="2:11">
      <c r="B74" t="s">
        <v>952</v>
      </c>
      <c r="C74" t="s">
        <v>953</v>
      </c>
      <c r="D74" t="s">
        <v>832</v>
      </c>
      <c r="E74" t="s">
        <v>106</v>
      </c>
      <c r="F74" s="89">
        <v>45033</v>
      </c>
      <c r="G74" s="77">
        <v>221997.27359999999</v>
      </c>
      <c r="H74" s="77">
        <v>-6.4681730000000002</v>
      </c>
      <c r="I74" s="77">
        <v>-14.359167149000001</v>
      </c>
      <c r="J74" s="78">
        <f t="shared" si="0"/>
        <v>-1.2496130424714825E-2</v>
      </c>
      <c r="K74" s="78">
        <f>I74/'סכום נכסי הקרן'!$C$42</f>
        <v>-5.7703811056553616E-5</v>
      </c>
    </row>
    <row r="75" spans="2:11">
      <c r="B75" t="s">
        <v>954</v>
      </c>
      <c r="C75" t="s">
        <v>955</v>
      </c>
      <c r="D75" t="s">
        <v>832</v>
      </c>
      <c r="E75" t="s">
        <v>106</v>
      </c>
      <c r="F75" s="89">
        <v>45034</v>
      </c>
      <c r="G75" s="77">
        <v>215616.55653100004</v>
      </c>
      <c r="H75" s="77">
        <v>-6.3621949999999998</v>
      </c>
      <c r="I75" s="77">
        <v>-13.717946045000001</v>
      </c>
      <c r="J75" s="78">
        <f t="shared" si="0"/>
        <v>-1.1938104846802276E-2</v>
      </c>
      <c r="K75" s="78">
        <f>I75/'סכום נכסי הקרן'!$C$42</f>
        <v>-5.5126997161517407E-5</v>
      </c>
    </row>
    <row r="76" spans="2:11">
      <c r="B76" t="s">
        <v>956</v>
      </c>
      <c r="C76" t="s">
        <v>957</v>
      </c>
      <c r="D76" t="s">
        <v>832</v>
      </c>
      <c r="E76" t="s">
        <v>106</v>
      </c>
      <c r="F76" s="89">
        <v>45034</v>
      </c>
      <c r="G76" s="77">
        <v>277565.82</v>
      </c>
      <c r="H76" s="77">
        <v>-6.3474570000000003</v>
      </c>
      <c r="I76" s="77">
        <v>-17.61837216</v>
      </c>
      <c r="J76" s="78">
        <f t="shared" ref="J76:J139" si="1">I76/$I$11</f>
        <v>-1.533246838747588E-2</v>
      </c>
      <c r="K76" s="78">
        <f>I76/'סכום נכסי הקרן'!$C$42</f>
        <v>-7.080126637536117E-5</v>
      </c>
    </row>
    <row r="77" spans="2:11">
      <c r="B77" t="s">
        <v>958</v>
      </c>
      <c r="C77" t="s">
        <v>959</v>
      </c>
      <c r="D77" t="s">
        <v>832</v>
      </c>
      <c r="E77" t="s">
        <v>106</v>
      </c>
      <c r="F77" s="89">
        <v>45034</v>
      </c>
      <c r="G77" s="77">
        <v>249809.23800000001</v>
      </c>
      <c r="H77" s="77">
        <v>-6.3474570000000003</v>
      </c>
      <c r="I77" s="77">
        <v>-15.856534944000003</v>
      </c>
      <c r="J77" s="78">
        <f t="shared" si="1"/>
        <v>-1.3799221548728294E-2</v>
      </c>
      <c r="K77" s="78">
        <f>I77/'סכום נכסי הקרן'!$C$42</f>
        <v>-6.3721139737825066E-5</v>
      </c>
    </row>
    <row r="78" spans="2:11">
      <c r="B78" t="s">
        <v>960</v>
      </c>
      <c r="C78" t="s">
        <v>961</v>
      </c>
      <c r="D78" t="s">
        <v>832</v>
      </c>
      <c r="E78" t="s">
        <v>106</v>
      </c>
      <c r="F78" s="89">
        <v>45034</v>
      </c>
      <c r="G78" s="77">
        <v>222095.73120000001</v>
      </c>
      <c r="H78" s="77">
        <v>-6.3895929999999996</v>
      </c>
      <c r="I78" s="77">
        <v>-14.191013874999999</v>
      </c>
      <c r="J78" s="78">
        <f t="shared" si="1"/>
        <v>-1.234979427433488E-2</v>
      </c>
      <c r="K78" s="78">
        <f>I78/'סכום נכסי הקרן'!$C$42</f>
        <v>-5.7028069584172141E-5</v>
      </c>
    </row>
    <row r="79" spans="2:11">
      <c r="B79" t="s">
        <v>962</v>
      </c>
      <c r="C79" t="s">
        <v>963</v>
      </c>
      <c r="D79" t="s">
        <v>832</v>
      </c>
      <c r="E79" t="s">
        <v>106</v>
      </c>
      <c r="F79" s="89">
        <v>45007</v>
      </c>
      <c r="G79" s="77">
        <v>322199.4192</v>
      </c>
      <c r="H79" s="77">
        <v>-6.1623479999999997</v>
      </c>
      <c r="I79" s="77">
        <v>-19.855050688999999</v>
      </c>
      <c r="J79" s="78">
        <f t="shared" si="1"/>
        <v>-1.7278948035391237E-2</v>
      </c>
      <c r="K79" s="78">
        <f>I79/'סכום נכסי הקרן'!$C$42</f>
        <v>-7.9789592361987388E-5</v>
      </c>
    </row>
    <row r="80" spans="2:11">
      <c r="B80" t="s">
        <v>964</v>
      </c>
      <c r="C80" t="s">
        <v>965</v>
      </c>
      <c r="D80" t="s">
        <v>832</v>
      </c>
      <c r="E80" t="s">
        <v>106</v>
      </c>
      <c r="F80" s="89">
        <v>45007</v>
      </c>
      <c r="G80" s="77">
        <v>416752.56</v>
      </c>
      <c r="H80" s="77">
        <v>-6.1329570000000002</v>
      </c>
      <c r="I80" s="77">
        <v>-25.559254511999999</v>
      </c>
      <c r="J80" s="78">
        <f t="shared" si="1"/>
        <v>-2.2243057318451501E-2</v>
      </c>
      <c r="K80" s="78">
        <f>I80/'סכום נכסי הקרן'!$C$42</f>
        <v>-1.0271253045546767E-4</v>
      </c>
    </row>
    <row r="81" spans="2:11">
      <c r="B81" t="s">
        <v>966</v>
      </c>
      <c r="C81" t="s">
        <v>967</v>
      </c>
      <c r="D81" t="s">
        <v>832</v>
      </c>
      <c r="E81" t="s">
        <v>106</v>
      </c>
      <c r="F81" s="89">
        <v>45034</v>
      </c>
      <c r="G81" s="77">
        <v>277850.424</v>
      </c>
      <c r="H81" s="77">
        <v>-6.3012350000000001</v>
      </c>
      <c r="I81" s="77">
        <v>-17.508007344000003</v>
      </c>
      <c r="J81" s="78">
        <f t="shared" si="1"/>
        <v>-1.5236422905121307E-2</v>
      </c>
      <c r="K81" s="78">
        <f>I81/'סכום נכסי הקרן'!$C$42</f>
        <v>-7.0357753849622609E-5</v>
      </c>
    </row>
    <row r="82" spans="2:11">
      <c r="B82" t="s">
        <v>968</v>
      </c>
      <c r="C82" t="s">
        <v>969</v>
      </c>
      <c r="D82" t="s">
        <v>832</v>
      </c>
      <c r="E82" t="s">
        <v>106</v>
      </c>
      <c r="F82" s="89">
        <v>44985</v>
      </c>
      <c r="G82" s="77">
        <v>166724.1</v>
      </c>
      <c r="H82" s="77">
        <v>-6.3342099999999997</v>
      </c>
      <c r="I82" s="77">
        <v>-10.560654465000001</v>
      </c>
      <c r="J82" s="78">
        <f t="shared" si="1"/>
        <v>-9.1904575102169095E-3</v>
      </c>
      <c r="K82" s="78">
        <f>I82/'סכום נכסי הקרן'!$C$42</f>
        <v>-4.2439091596224534E-5</v>
      </c>
    </row>
    <row r="83" spans="2:11">
      <c r="B83" t="s">
        <v>970</v>
      </c>
      <c r="C83" t="s">
        <v>971</v>
      </c>
      <c r="D83" t="s">
        <v>832</v>
      </c>
      <c r="E83" t="s">
        <v>106</v>
      </c>
      <c r="F83" s="89">
        <v>44985</v>
      </c>
      <c r="G83" s="77">
        <v>166747.17600000001</v>
      </c>
      <c r="H83" s="77">
        <v>-6.3194939999999997</v>
      </c>
      <c r="I83" s="77">
        <v>-10.537578465000001</v>
      </c>
      <c r="J83" s="78">
        <f t="shared" si="1"/>
        <v>-9.170375516415424E-3</v>
      </c>
      <c r="K83" s="78">
        <f>I83/'סכום נכסי הקרן'!$C$42</f>
        <v>-4.2346358283064814E-5</v>
      </c>
    </row>
    <row r="84" spans="2:11">
      <c r="B84" t="s">
        <v>972</v>
      </c>
      <c r="C84" t="s">
        <v>973</v>
      </c>
      <c r="D84" t="s">
        <v>832</v>
      </c>
      <c r="E84" t="s">
        <v>106</v>
      </c>
      <c r="F84" s="89">
        <v>44985</v>
      </c>
      <c r="G84" s="77">
        <v>633919.87295999995</v>
      </c>
      <c r="H84" s="77">
        <v>-6.2724320000000002</v>
      </c>
      <c r="I84" s="77">
        <v>-39.762194001999994</v>
      </c>
      <c r="J84" s="78">
        <f t="shared" si="1"/>
        <v>-3.4603229913401257E-2</v>
      </c>
      <c r="K84" s="78">
        <f>I84/'סכום נכסי הקרן'!$C$42</f>
        <v>-1.5978852436753099E-4</v>
      </c>
    </row>
    <row r="85" spans="2:11">
      <c r="B85" t="s">
        <v>974</v>
      </c>
      <c r="C85" t="s">
        <v>975</v>
      </c>
      <c r="D85" t="s">
        <v>832</v>
      </c>
      <c r="E85" t="s">
        <v>106</v>
      </c>
      <c r="F85" s="89">
        <v>45035</v>
      </c>
      <c r="G85" s="77">
        <v>739655.02800000017</v>
      </c>
      <c r="H85" s="77">
        <v>-6.1492779999999998</v>
      </c>
      <c r="I85" s="77">
        <v>-45.483443974000004</v>
      </c>
      <c r="J85" s="78">
        <f t="shared" si="1"/>
        <v>-3.958217368504522E-2</v>
      </c>
      <c r="K85" s="78">
        <f>I85/'סכום נכסי הקרן'!$C$42</f>
        <v>-1.8277996418892707E-4</v>
      </c>
    </row>
    <row r="86" spans="2:11">
      <c r="B86" t="s">
        <v>976</v>
      </c>
      <c r="C86" t="s">
        <v>977</v>
      </c>
      <c r="D86" t="s">
        <v>832</v>
      </c>
      <c r="E86" t="s">
        <v>106</v>
      </c>
      <c r="F86" s="89">
        <v>45007</v>
      </c>
      <c r="G86" s="77">
        <v>222575.712</v>
      </c>
      <c r="H86" s="77">
        <v>-6.1549469999999999</v>
      </c>
      <c r="I86" s="77">
        <v>-13.699417109000001</v>
      </c>
      <c r="J86" s="78">
        <f t="shared" si="1"/>
        <v>-1.1921979956097641E-2</v>
      </c>
      <c r="K86" s="78">
        <f>I86/'סכום נכסי הקרן'!$C$42</f>
        <v>-5.5052536699366055E-5</v>
      </c>
    </row>
    <row r="87" spans="2:11">
      <c r="B87" t="s">
        <v>978</v>
      </c>
      <c r="C87" t="s">
        <v>979</v>
      </c>
      <c r="D87" t="s">
        <v>832</v>
      </c>
      <c r="E87" t="s">
        <v>106</v>
      </c>
      <c r="F87" s="89">
        <v>45036</v>
      </c>
      <c r="G87" s="77">
        <v>445151.424</v>
      </c>
      <c r="H87" s="77">
        <v>-6.0836269999999999</v>
      </c>
      <c r="I87" s="77">
        <v>-27.081353625999999</v>
      </c>
      <c r="J87" s="78">
        <f t="shared" si="1"/>
        <v>-2.3567670985143969E-2</v>
      </c>
      <c r="K87" s="78">
        <f>I87/'סכום נכסי הקרן'!$C$42</f>
        <v>-1.0882924452197398E-4</v>
      </c>
    </row>
    <row r="88" spans="2:11">
      <c r="B88" t="s">
        <v>980</v>
      </c>
      <c r="C88" t="s">
        <v>981</v>
      </c>
      <c r="D88" t="s">
        <v>832</v>
      </c>
      <c r="E88" t="s">
        <v>106</v>
      </c>
      <c r="F88" s="89">
        <v>45036</v>
      </c>
      <c r="G88" s="77">
        <v>222760.32000000001</v>
      </c>
      <c r="H88" s="77">
        <v>-5.9957130000000003</v>
      </c>
      <c r="I88" s="77">
        <v>-13.356068813</v>
      </c>
      <c r="J88" s="78">
        <f t="shared" si="1"/>
        <v>-1.1623179542160097E-2</v>
      </c>
      <c r="K88" s="78">
        <f>I88/'סכום נכסי הקרן'!$C$42</f>
        <v>-5.3672755755709205E-5</v>
      </c>
    </row>
    <row r="89" spans="2:11">
      <c r="B89" t="s">
        <v>982</v>
      </c>
      <c r="C89" t="s">
        <v>983</v>
      </c>
      <c r="D89" t="s">
        <v>832</v>
      </c>
      <c r="E89" t="s">
        <v>106</v>
      </c>
      <c r="F89" s="89">
        <v>45036</v>
      </c>
      <c r="G89" s="77">
        <v>278450.40000000002</v>
      </c>
      <c r="H89" s="77">
        <v>-5.9957130000000003</v>
      </c>
      <c r="I89" s="77">
        <v>-16.695086016000001</v>
      </c>
      <c r="J89" s="78">
        <f t="shared" si="1"/>
        <v>-1.4528974427482558E-2</v>
      </c>
      <c r="K89" s="78">
        <f>I89/'סכום נכסי הקרן'!$C$42</f>
        <v>-6.7090944693631857E-5</v>
      </c>
    </row>
    <row r="90" spans="2:11">
      <c r="B90" t="s">
        <v>984</v>
      </c>
      <c r="C90" t="s">
        <v>985</v>
      </c>
      <c r="D90" t="s">
        <v>832</v>
      </c>
      <c r="E90" t="s">
        <v>106</v>
      </c>
      <c r="F90" s="89">
        <v>45036</v>
      </c>
      <c r="G90" s="77">
        <v>222760.32000000001</v>
      </c>
      <c r="H90" s="77">
        <v>-5.9957130000000003</v>
      </c>
      <c r="I90" s="77">
        <v>-13.356068813</v>
      </c>
      <c r="J90" s="78">
        <f t="shared" si="1"/>
        <v>-1.1623179542160097E-2</v>
      </c>
      <c r="K90" s="78">
        <f>I90/'סכום נכסי הקרן'!$C$42</f>
        <v>-5.3672755755709205E-5</v>
      </c>
    </row>
    <row r="91" spans="2:11">
      <c r="B91" t="s">
        <v>986</v>
      </c>
      <c r="C91" t="s">
        <v>987</v>
      </c>
      <c r="D91" t="s">
        <v>832</v>
      </c>
      <c r="E91" t="s">
        <v>106</v>
      </c>
      <c r="F91" s="89">
        <v>44984</v>
      </c>
      <c r="G91" s="77">
        <v>167301</v>
      </c>
      <c r="H91" s="77">
        <v>-5.9675399999999996</v>
      </c>
      <c r="I91" s="77">
        <v>-9.9837544650000005</v>
      </c>
      <c r="J91" s="78">
        <f t="shared" si="1"/>
        <v>-8.6884076651797589E-3</v>
      </c>
      <c r="K91" s="78">
        <f>I91/'סכום נכסי הקרן'!$C$42</f>
        <v>-4.0120758767231448E-5</v>
      </c>
    </row>
    <row r="92" spans="2:11">
      <c r="B92" t="s">
        <v>988</v>
      </c>
      <c r="C92" t="s">
        <v>989</v>
      </c>
      <c r="D92" t="s">
        <v>832</v>
      </c>
      <c r="E92" t="s">
        <v>106</v>
      </c>
      <c r="F92" s="89">
        <v>45061</v>
      </c>
      <c r="G92" s="77">
        <v>223375.68</v>
      </c>
      <c r="H92" s="77">
        <v>-5.6967819999999998</v>
      </c>
      <c r="I92" s="77">
        <v>-12.725226355</v>
      </c>
      <c r="J92" s="78">
        <f t="shared" si="1"/>
        <v>-1.1074186028064491E-2</v>
      </c>
      <c r="K92" s="78">
        <f>I92/'סכום נכסי הקרן'!$C$42</f>
        <v>-5.1137649532266502E-5</v>
      </c>
    </row>
    <row r="93" spans="2:11">
      <c r="B93" t="s">
        <v>990</v>
      </c>
      <c r="C93" t="s">
        <v>991</v>
      </c>
      <c r="D93" t="s">
        <v>832</v>
      </c>
      <c r="E93" t="s">
        <v>106</v>
      </c>
      <c r="F93" s="89">
        <v>45061</v>
      </c>
      <c r="G93" s="77">
        <v>335063.52</v>
      </c>
      <c r="H93" s="77">
        <v>-5.6967819999999998</v>
      </c>
      <c r="I93" s="77">
        <v>-19.087839532999997</v>
      </c>
      <c r="J93" s="78">
        <f t="shared" si="1"/>
        <v>-1.661127904253186E-2</v>
      </c>
      <c r="K93" s="78">
        <f>I93/'סכום נכסי הקרן'!$C$42</f>
        <v>-7.6706474300409041E-5</v>
      </c>
    </row>
    <row r="94" spans="2:11">
      <c r="B94" t="s">
        <v>992</v>
      </c>
      <c r="C94" t="s">
        <v>993</v>
      </c>
      <c r="D94" t="s">
        <v>832</v>
      </c>
      <c r="E94" t="s">
        <v>106</v>
      </c>
      <c r="F94" s="89">
        <v>45061</v>
      </c>
      <c r="G94" s="77">
        <v>446960.58240000001</v>
      </c>
      <c r="H94" s="77">
        <v>-5.6473060000000004</v>
      </c>
      <c r="I94" s="77">
        <v>-25.241230309999999</v>
      </c>
      <c r="J94" s="78">
        <f t="shared" si="1"/>
        <v>-2.196629531232884E-2</v>
      </c>
      <c r="K94" s="78">
        <f>I94/'סכום נכסי הקרן'!$C$42</f>
        <v>-1.0143451702521818E-4</v>
      </c>
    </row>
    <row r="95" spans="2:11">
      <c r="B95" t="s">
        <v>994</v>
      </c>
      <c r="C95" t="s">
        <v>995</v>
      </c>
      <c r="D95" t="s">
        <v>832</v>
      </c>
      <c r="E95" t="s">
        <v>106</v>
      </c>
      <c r="F95" s="89">
        <v>45005</v>
      </c>
      <c r="G95" s="77">
        <v>251782.236</v>
      </c>
      <c r="H95" s="77">
        <v>-5.5763870000000004</v>
      </c>
      <c r="I95" s="77">
        <v>-14.040352209999998</v>
      </c>
      <c r="J95" s="78">
        <f t="shared" si="1"/>
        <v>-1.2218680276126718E-2</v>
      </c>
      <c r="K95" s="78">
        <f>I95/'סכום נכסי הקרן'!$C$42</f>
        <v>-5.6422619967184336E-5</v>
      </c>
    </row>
    <row r="96" spans="2:11">
      <c r="B96" t="s">
        <v>996</v>
      </c>
      <c r="C96" t="s">
        <v>997</v>
      </c>
      <c r="D96" t="s">
        <v>832</v>
      </c>
      <c r="E96" t="s">
        <v>106</v>
      </c>
      <c r="F96" s="89">
        <v>45106</v>
      </c>
      <c r="G96" s="77">
        <v>533294.05200000003</v>
      </c>
      <c r="H96" s="77">
        <v>-5.0981639999999997</v>
      </c>
      <c r="I96" s="77">
        <v>-27.188204735999999</v>
      </c>
      <c r="J96" s="78">
        <f t="shared" si="1"/>
        <v>-2.3660658648894266E-2</v>
      </c>
      <c r="K96" s="78">
        <f>I96/'סכום נכסי הקרן'!$C$42</f>
        <v>-1.0925863685362133E-4</v>
      </c>
    </row>
    <row r="97" spans="2:11">
      <c r="B97" t="s">
        <v>998</v>
      </c>
      <c r="C97" t="s">
        <v>999</v>
      </c>
      <c r="D97" t="s">
        <v>832</v>
      </c>
      <c r="E97" t="s">
        <v>106</v>
      </c>
      <c r="F97" s="89">
        <v>45138</v>
      </c>
      <c r="G97" s="77">
        <v>421448.52600000001</v>
      </c>
      <c r="H97" s="77">
        <v>-4.6942180000000002</v>
      </c>
      <c r="I97" s="77">
        <v>-19.783710512000003</v>
      </c>
      <c r="J97" s="78">
        <f t="shared" si="1"/>
        <v>-1.7216863922359913E-2</v>
      </c>
      <c r="K97" s="78">
        <f>I97/'סכום נכסי הקרן'!$C$42</f>
        <v>-7.9502904418903198E-5</v>
      </c>
    </row>
    <row r="98" spans="2:11">
      <c r="B98" t="s">
        <v>1000</v>
      </c>
      <c r="C98" t="s">
        <v>1001</v>
      </c>
      <c r="D98" t="s">
        <v>832</v>
      </c>
      <c r="E98" t="s">
        <v>106</v>
      </c>
      <c r="F98" s="89">
        <v>45132</v>
      </c>
      <c r="G98" s="77">
        <v>411908.99624299997</v>
      </c>
      <c r="H98" s="77">
        <v>-4.0472289999999997</v>
      </c>
      <c r="I98" s="77">
        <v>-16.670901076</v>
      </c>
      <c r="J98" s="78">
        <f t="shared" si="1"/>
        <v>-1.4507927373609732E-2</v>
      </c>
      <c r="K98" s="78">
        <f>I98/'סכום נכסי הקרן'!$C$42</f>
        <v>-6.6993754989403691E-5</v>
      </c>
    </row>
    <row r="99" spans="2:11">
      <c r="B99" t="s">
        <v>1002</v>
      </c>
      <c r="C99" t="s">
        <v>1003</v>
      </c>
      <c r="D99" t="s">
        <v>832</v>
      </c>
      <c r="E99" t="s">
        <v>106</v>
      </c>
      <c r="F99" s="89">
        <v>45132</v>
      </c>
      <c r="G99" s="77">
        <v>226212.4896</v>
      </c>
      <c r="H99" s="77">
        <v>-4.0387380000000004</v>
      </c>
      <c r="I99" s="77">
        <v>-9.1361299249999988</v>
      </c>
      <c r="J99" s="78">
        <f t="shared" si="1"/>
        <v>-7.9507585596906172E-3</v>
      </c>
      <c r="K99" s="78">
        <f>I99/'סכום נכסי הקרן'!$C$42</f>
        <v>-3.6714491133773015E-5</v>
      </c>
    </row>
    <row r="100" spans="2:11">
      <c r="B100" t="s">
        <v>1004</v>
      </c>
      <c r="C100" t="s">
        <v>1005</v>
      </c>
      <c r="D100" t="s">
        <v>832</v>
      </c>
      <c r="E100" t="s">
        <v>106</v>
      </c>
      <c r="F100" s="89">
        <v>45132</v>
      </c>
      <c r="G100" s="77">
        <v>169843.97519999999</v>
      </c>
      <c r="H100" s="77">
        <v>-3.925656</v>
      </c>
      <c r="I100" s="77">
        <v>-6.667489444000001</v>
      </c>
      <c r="J100" s="78">
        <f t="shared" si="1"/>
        <v>-5.80241296957364E-3</v>
      </c>
      <c r="K100" s="78">
        <f>I100/'סכום נכסי הקרן'!$C$42</f>
        <v>-2.6794001846056631E-5</v>
      </c>
    </row>
    <row r="101" spans="2:11">
      <c r="B101" t="s">
        <v>1006</v>
      </c>
      <c r="C101" t="s">
        <v>1007</v>
      </c>
      <c r="D101" t="s">
        <v>832</v>
      </c>
      <c r="E101" t="s">
        <v>106</v>
      </c>
      <c r="F101" s="89">
        <v>45110</v>
      </c>
      <c r="G101" s="77">
        <v>113656.992</v>
      </c>
      <c r="H101" s="77">
        <v>-3.8723550000000002</v>
      </c>
      <c r="I101" s="77">
        <v>-4.4012024060000003</v>
      </c>
      <c r="J101" s="78">
        <f t="shared" si="1"/>
        <v>-3.8301663822316364E-3</v>
      </c>
      <c r="K101" s="78">
        <f>I101/'סכום נכסי הקרן'!$C$42</f>
        <v>-1.768669097741925E-5</v>
      </c>
    </row>
    <row r="102" spans="2:11">
      <c r="B102" t="s">
        <v>1008</v>
      </c>
      <c r="C102" t="s">
        <v>1009</v>
      </c>
      <c r="D102" t="s">
        <v>832</v>
      </c>
      <c r="E102" t="s">
        <v>106</v>
      </c>
      <c r="F102" s="89">
        <v>45110</v>
      </c>
      <c r="G102" s="77">
        <v>403700.77439999999</v>
      </c>
      <c r="H102" s="77">
        <v>-3.7616879999999999</v>
      </c>
      <c r="I102" s="77">
        <v>-15.185964845000001</v>
      </c>
      <c r="J102" s="78">
        <f t="shared" si="1"/>
        <v>-1.3215654874626202E-2</v>
      </c>
      <c r="K102" s="78">
        <f>I102/'סכום נכסי הקרן'!$C$42</f>
        <v>-6.1026383844857735E-5</v>
      </c>
    </row>
    <row r="103" spans="2:11">
      <c r="B103" t="s">
        <v>1010</v>
      </c>
      <c r="C103" t="s">
        <v>1011</v>
      </c>
      <c r="D103" t="s">
        <v>832</v>
      </c>
      <c r="E103" t="s">
        <v>106</v>
      </c>
      <c r="F103" s="89">
        <v>45152</v>
      </c>
      <c r="G103" s="77">
        <v>574730.85600000003</v>
      </c>
      <c r="H103" s="77">
        <v>-2.8117939999999999</v>
      </c>
      <c r="I103" s="77">
        <v>-16.160245872000001</v>
      </c>
      <c r="J103" s="78">
        <f t="shared" si="1"/>
        <v>-1.4063527363147582E-2</v>
      </c>
      <c r="K103" s="78">
        <f>I103/'סכום נכסי הקרן'!$C$42</f>
        <v>-6.494163378342456E-5</v>
      </c>
    </row>
    <row r="104" spans="2:11">
      <c r="B104" t="s">
        <v>1012</v>
      </c>
      <c r="C104" t="s">
        <v>1013</v>
      </c>
      <c r="D104" t="s">
        <v>832</v>
      </c>
      <c r="E104" t="s">
        <v>106</v>
      </c>
      <c r="F104" s="89">
        <v>45160</v>
      </c>
      <c r="G104" s="77">
        <v>201430.40400000001</v>
      </c>
      <c r="H104" s="77">
        <v>-2.2028210000000001</v>
      </c>
      <c r="I104" s="77">
        <v>-4.4371521220000005</v>
      </c>
      <c r="J104" s="78">
        <f t="shared" si="1"/>
        <v>-3.8614517858491259E-3</v>
      </c>
      <c r="K104" s="78">
        <f>I104/'סכום נכסי הקרן'!$C$42</f>
        <v>-1.7831158661239284E-5</v>
      </c>
    </row>
    <row r="105" spans="2:11">
      <c r="B105" t="s">
        <v>1014</v>
      </c>
      <c r="C105" t="s">
        <v>1015</v>
      </c>
      <c r="D105" t="s">
        <v>832</v>
      </c>
      <c r="E105" t="s">
        <v>106</v>
      </c>
      <c r="F105" s="89">
        <v>45155</v>
      </c>
      <c r="G105" s="77">
        <v>345558.48479999998</v>
      </c>
      <c r="H105" s="77">
        <v>-2.149362</v>
      </c>
      <c r="I105" s="77">
        <v>-7.427304404</v>
      </c>
      <c r="J105" s="78">
        <f t="shared" si="1"/>
        <v>-6.4636453892736008E-3</v>
      </c>
      <c r="K105" s="78">
        <f>I105/'סכום נכסי הקרן'!$C$42</f>
        <v>-2.9847397522479006E-5</v>
      </c>
    </row>
    <row r="106" spans="2:11">
      <c r="B106" t="s">
        <v>1016</v>
      </c>
      <c r="C106" t="s">
        <v>1017</v>
      </c>
      <c r="D106" t="s">
        <v>832</v>
      </c>
      <c r="E106" t="s">
        <v>106</v>
      </c>
      <c r="F106" s="89">
        <v>45155</v>
      </c>
      <c r="G106" s="77">
        <v>345586.17599999992</v>
      </c>
      <c r="H106" s="77">
        <v>-2.1411769999999999</v>
      </c>
      <c r="I106" s="77">
        <v>-7.3996132039999996</v>
      </c>
      <c r="J106" s="78">
        <f t="shared" si="1"/>
        <v>-6.4395469967118172E-3</v>
      </c>
      <c r="K106" s="78">
        <f>I106/'סכום נכסי הקרן'!$C$42</f>
        <v>-2.9736117546687337E-5</v>
      </c>
    </row>
    <row r="107" spans="2:11">
      <c r="B107" t="s">
        <v>1018</v>
      </c>
      <c r="C107" t="s">
        <v>1019</v>
      </c>
      <c r="D107" t="s">
        <v>832</v>
      </c>
      <c r="E107" t="s">
        <v>106</v>
      </c>
      <c r="F107" s="89">
        <v>45160</v>
      </c>
      <c r="G107" s="77">
        <v>287988.47999999998</v>
      </c>
      <c r="H107" s="77">
        <v>-2.1209280000000001</v>
      </c>
      <c r="I107" s="77">
        <v>-6.1080287459999996</v>
      </c>
      <c r="J107" s="78">
        <f t="shared" si="1"/>
        <v>-5.3155397563039632E-3</v>
      </c>
      <c r="K107" s="78">
        <f>I107/'סכום נכסי הקרן'!$C$42</f>
        <v>-2.4545750671321337E-5</v>
      </c>
    </row>
    <row r="108" spans="2:11">
      <c r="B108" t="s">
        <v>1020</v>
      </c>
      <c r="C108" t="s">
        <v>1021</v>
      </c>
      <c r="D108" t="s">
        <v>832</v>
      </c>
      <c r="E108" t="s">
        <v>106</v>
      </c>
      <c r="F108" s="89">
        <v>45160</v>
      </c>
      <c r="G108" s="77">
        <v>287988.47999999998</v>
      </c>
      <c r="H108" s="77">
        <v>-2.1209280000000001</v>
      </c>
      <c r="I108" s="77">
        <v>-6.1080287459999996</v>
      </c>
      <c r="J108" s="78">
        <f t="shared" si="1"/>
        <v>-5.3155397563039632E-3</v>
      </c>
      <c r="K108" s="78">
        <f>I108/'סכום נכסי הקרן'!$C$42</f>
        <v>-2.4545750671321337E-5</v>
      </c>
    </row>
    <row r="109" spans="2:11">
      <c r="B109" t="s">
        <v>1022</v>
      </c>
      <c r="C109" t="s">
        <v>1023</v>
      </c>
      <c r="D109" t="s">
        <v>832</v>
      </c>
      <c r="E109" t="s">
        <v>106</v>
      </c>
      <c r="F109" s="89">
        <v>45168</v>
      </c>
      <c r="G109" s="77">
        <v>403937.68800000002</v>
      </c>
      <c r="H109" s="77">
        <v>-1.930353</v>
      </c>
      <c r="I109" s="77">
        <v>-7.7974242440000001</v>
      </c>
      <c r="J109" s="78">
        <f t="shared" si="1"/>
        <v>-6.7857438609622385E-3</v>
      </c>
      <c r="K109" s="78">
        <f>I109/'סכום נכסי הקרן'!$C$42</f>
        <v>-3.1334762708358136E-5</v>
      </c>
    </row>
    <row r="110" spans="2:11">
      <c r="B110" t="s">
        <v>1024</v>
      </c>
      <c r="C110" t="s">
        <v>1025</v>
      </c>
      <c r="D110" t="s">
        <v>832</v>
      </c>
      <c r="E110" t="s">
        <v>106</v>
      </c>
      <c r="F110" s="89">
        <v>45174</v>
      </c>
      <c r="G110" s="77">
        <v>57920.76</v>
      </c>
      <c r="H110" s="77">
        <v>-1.437918</v>
      </c>
      <c r="I110" s="77">
        <v>-0.83285283799999998</v>
      </c>
      <c r="J110" s="78">
        <f t="shared" si="1"/>
        <v>-7.2479396473678357E-4</v>
      </c>
      <c r="K110" s="78">
        <f>I110/'סכום נכסי הקרן'!$C$42</f>
        <v>-3.3469060080697899E-6</v>
      </c>
    </row>
    <row r="111" spans="2:11">
      <c r="B111" t="s">
        <v>1026</v>
      </c>
      <c r="C111" t="s">
        <v>1027</v>
      </c>
      <c r="D111" t="s">
        <v>832</v>
      </c>
      <c r="E111" t="s">
        <v>106</v>
      </c>
      <c r="F111" s="89">
        <v>45169</v>
      </c>
      <c r="G111" s="77">
        <v>173803.8168</v>
      </c>
      <c r="H111" s="77">
        <v>-1.4481839999999999</v>
      </c>
      <c r="I111" s="77">
        <v>-2.516998547</v>
      </c>
      <c r="J111" s="78">
        <f t="shared" si="1"/>
        <v>-2.1904294166754748E-3</v>
      </c>
      <c r="K111" s="78">
        <f>I111/'סכום נכסי הקרן'!$C$42</f>
        <v>-1.011482122038135E-5</v>
      </c>
    </row>
    <row r="112" spans="2:11">
      <c r="B112" t="s">
        <v>1028</v>
      </c>
      <c r="C112" t="s">
        <v>1029</v>
      </c>
      <c r="D112" t="s">
        <v>832</v>
      </c>
      <c r="E112" t="s">
        <v>106</v>
      </c>
      <c r="F112" s="89">
        <v>45174</v>
      </c>
      <c r="G112" s="77">
        <v>144955.74</v>
      </c>
      <c r="H112" s="77">
        <v>-1.330263</v>
      </c>
      <c r="I112" s="77">
        <v>-1.9282920960000001</v>
      </c>
      <c r="J112" s="78">
        <f t="shared" si="1"/>
        <v>-1.6781049540356403E-3</v>
      </c>
      <c r="K112" s="78">
        <f>I112/'סכום נכסי הקרן'!$C$42</f>
        <v>-7.7490429364615895E-6</v>
      </c>
    </row>
    <row r="113" spans="2:11">
      <c r="B113" t="s">
        <v>1030</v>
      </c>
      <c r="C113" t="s">
        <v>1031</v>
      </c>
      <c r="D113" t="s">
        <v>832</v>
      </c>
      <c r="E113" t="s">
        <v>106</v>
      </c>
      <c r="F113" s="89">
        <v>45181</v>
      </c>
      <c r="G113" s="77">
        <v>127594.89599999999</v>
      </c>
      <c r="H113" s="77">
        <v>-1.2697689999999999</v>
      </c>
      <c r="I113" s="77">
        <v>-1.620160729</v>
      </c>
      <c r="J113" s="78">
        <f t="shared" si="1"/>
        <v>-1.4099522325008245E-3</v>
      </c>
      <c r="K113" s="78">
        <f>I113/'סכום נכסי הקרן'!$C$42</f>
        <v>-6.5107848956250183E-6</v>
      </c>
    </row>
    <row r="114" spans="2:11">
      <c r="B114" t="s">
        <v>1032</v>
      </c>
      <c r="C114" t="s">
        <v>1033</v>
      </c>
      <c r="D114" t="s">
        <v>832</v>
      </c>
      <c r="E114" t="s">
        <v>106</v>
      </c>
      <c r="F114" s="89">
        <v>45181</v>
      </c>
      <c r="G114" s="77">
        <v>174016.11600000001</v>
      </c>
      <c r="H114" s="77">
        <v>-1.25634</v>
      </c>
      <c r="I114" s="77">
        <v>-2.1862340859999998</v>
      </c>
      <c r="J114" s="78">
        <f t="shared" si="1"/>
        <v>-1.9025801422971654E-3</v>
      </c>
      <c r="K114" s="78">
        <f>I114/'סכום נכסי הקרן'!$C$42</f>
        <v>-8.7856097303475407E-6</v>
      </c>
    </row>
    <row r="115" spans="2:11">
      <c r="B115" t="s">
        <v>1034</v>
      </c>
      <c r="C115" t="s">
        <v>1035</v>
      </c>
      <c r="D115" t="s">
        <v>832</v>
      </c>
      <c r="E115" t="s">
        <v>106</v>
      </c>
      <c r="F115" s="89">
        <v>45159</v>
      </c>
      <c r="G115" s="77">
        <v>232144.56</v>
      </c>
      <c r="H115" s="77">
        <v>-1.369534</v>
      </c>
      <c r="I115" s="77">
        <v>-3.1792994689999996</v>
      </c>
      <c r="J115" s="78">
        <f t="shared" si="1"/>
        <v>-2.7667998019381911E-3</v>
      </c>
      <c r="K115" s="78">
        <f>I115/'סכום נכסי הקרן'!$C$42</f>
        <v>-1.2776346562979702E-5</v>
      </c>
    </row>
    <row r="116" spans="2:11">
      <c r="B116" t="s">
        <v>1036</v>
      </c>
      <c r="C116" t="s">
        <v>1037</v>
      </c>
      <c r="D116" t="s">
        <v>832</v>
      </c>
      <c r="E116" t="s">
        <v>106</v>
      </c>
      <c r="F116" s="89">
        <v>45167</v>
      </c>
      <c r="G116" s="77">
        <v>203164.18080000003</v>
      </c>
      <c r="H116" s="77">
        <v>-1.3306359999999999</v>
      </c>
      <c r="I116" s="77">
        <v>-2.7033753220000003</v>
      </c>
      <c r="J116" s="78">
        <f t="shared" si="1"/>
        <v>-2.3526246515641449E-3</v>
      </c>
      <c r="K116" s="78">
        <f>I116/'סכום נכסי הקרן'!$C$42</f>
        <v>-1.0863795732505391E-5</v>
      </c>
    </row>
    <row r="117" spans="2:11">
      <c r="B117" t="s">
        <v>1038</v>
      </c>
      <c r="C117" t="s">
        <v>1039</v>
      </c>
      <c r="D117" t="s">
        <v>832</v>
      </c>
      <c r="E117" t="s">
        <v>106</v>
      </c>
      <c r="F117" s="89">
        <v>45189</v>
      </c>
      <c r="G117" s="77">
        <v>858198.42145899998</v>
      </c>
      <c r="H117" s="77">
        <v>-1.13608</v>
      </c>
      <c r="I117" s="77">
        <v>-9.7498172380000003</v>
      </c>
      <c r="J117" s="78">
        <f t="shared" si="1"/>
        <v>-8.484822730938521E-3</v>
      </c>
      <c r="K117" s="78">
        <f>I117/'סכום נכסי הקרן'!$C$42</f>
        <v>-3.9180657617504093E-5</v>
      </c>
    </row>
    <row r="118" spans="2:11">
      <c r="B118" t="s">
        <v>1040</v>
      </c>
      <c r="C118" t="s">
        <v>1041</v>
      </c>
      <c r="D118" t="s">
        <v>832</v>
      </c>
      <c r="E118" t="s">
        <v>106</v>
      </c>
      <c r="F118" s="89">
        <v>45174</v>
      </c>
      <c r="G118" s="77">
        <v>121988.9664</v>
      </c>
      <c r="H118" s="77">
        <v>-1.142415</v>
      </c>
      <c r="I118" s="77">
        <v>-1.3936205609999999</v>
      </c>
      <c r="J118" s="78">
        <f t="shared" si="1"/>
        <v>-1.2128046224486667E-3</v>
      </c>
      <c r="K118" s="78">
        <f>I118/'סכום נכסי הקרן'!$C$42</f>
        <v>-5.6004095991091414E-6</v>
      </c>
    </row>
    <row r="119" spans="2:11">
      <c r="B119" t="s">
        <v>1042</v>
      </c>
      <c r="C119" t="s">
        <v>1043</v>
      </c>
      <c r="D119" t="s">
        <v>832</v>
      </c>
      <c r="E119" t="s">
        <v>106</v>
      </c>
      <c r="F119" s="89">
        <v>45189</v>
      </c>
      <c r="G119" s="77">
        <v>203347.25039999999</v>
      </c>
      <c r="H119" s="77">
        <v>-1.055741</v>
      </c>
      <c r="I119" s="77">
        <v>-2.1468195080000001</v>
      </c>
      <c r="J119" s="78">
        <f t="shared" si="1"/>
        <v>-1.8682794267882307E-3</v>
      </c>
      <c r="K119" s="78">
        <f>I119/'סכום נכסי הקרן'!$C$42</f>
        <v>-8.6272181371454137E-6</v>
      </c>
    </row>
    <row r="120" spans="2:11">
      <c r="B120" t="s">
        <v>1044</v>
      </c>
      <c r="C120" t="s">
        <v>1045</v>
      </c>
      <c r="D120" t="s">
        <v>832</v>
      </c>
      <c r="E120" t="s">
        <v>106</v>
      </c>
      <c r="F120" s="89">
        <v>45190</v>
      </c>
      <c r="G120" s="77">
        <v>232421.47199999998</v>
      </c>
      <c r="H120" s="77">
        <v>-1.0218849999999999</v>
      </c>
      <c r="I120" s="77">
        <v>-2.3750803780000003</v>
      </c>
      <c r="J120" s="78">
        <f t="shared" si="1"/>
        <v>-2.0669244855705936E-3</v>
      </c>
      <c r="K120" s="78">
        <f>I120/'סכום נכסי הקרן'!$C$42</f>
        <v>-9.5445082541423341E-6</v>
      </c>
    </row>
    <row r="121" spans="2:11">
      <c r="B121" t="s">
        <v>1046</v>
      </c>
      <c r="C121" t="s">
        <v>1047</v>
      </c>
      <c r="D121" t="s">
        <v>832</v>
      </c>
      <c r="E121" t="s">
        <v>106</v>
      </c>
      <c r="F121" s="89">
        <v>45188</v>
      </c>
      <c r="G121" s="77">
        <v>290757.59999999998</v>
      </c>
      <c r="H121" s="77">
        <v>-0.96947099999999997</v>
      </c>
      <c r="I121" s="77">
        <v>-2.8188103199999999</v>
      </c>
      <c r="J121" s="78">
        <f t="shared" si="1"/>
        <v>-2.4530824828308522E-3</v>
      </c>
      <c r="K121" s="78">
        <f>I121/'סכום נכסי הקרן'!$C$42</f>
        <v>-1.1327683313504092E-5</v>
      </c>
    </row>
    <row r="122" spans="2:11">
      <c r="B122" t="s">
        <v>1048</v>
      </c>
      <c r="C122" t="s">
        <v>1049</v>
      </c>
      <c r="D122" t="s">
        <v>832</v>
      </c>
      <c r="E122" t="s">
        <v>106</v>
      </c>
      <c r="F122" s="89">
        <v>45188</v>
      </c>
      <c r="G122" s="77">
        <v>581515.19999999995</v>
      </c>
      <c r="H122" s="77">
        <v>-0.96947099999999997</v>
      </c>
      <c r="I122" s="77">
        <v>-5.6376206399999997</v>
      </c>
      <c r="J122" s="78">
        <f t="shared" si="1"/>
        <v>-4.9061649656617044E-3</v>
      </c>
      <c r="K122" s="78">
        <f>I122/'סכום נכסי הקרן'!$C$42</f>
        <v>-2.2655366627008184E-5</v>
      </c>
    </row>
    <row r="123" spans="2:11">
      <c r="B123" t="s">
        <v>1050</v>
      </c>
      <c r="C123" t="s">
        <v>1051</v>
      </c>
      <c r="D123" t="s">
        <v>832</v>
      </c>
      <c r="E123" t="s">
        <v>106</v>
      </c>
      <c r="F123" s="89">
        <v>45190</v>
      </c>
      <c r="G123" s="77">
        <v>407060.64</v>
      </c>
      <c r="H123" s="77">
        <v>-0.94170900000000002</v>
      </c>
      <c r="I123" s="77">
        <v>-3.8333266610000005</v>
      </c>
      <c r="J123" s="78">
        <f t="shared" si="1"/>
        <v>-3.3359699360926073E-3</v>
      </c>
      <c r="K123" s="78">
        <f>I123/'סכום נכסי הקרן'!$C$42</f>
        <v>-1.5404623058503652E-5</v>
      </c>
    </row>
    <row r="124" spans="2:11">
      <c r="B124" t="s">
        <v>1052</v>
      </c>
      <c r="C124" t="s">
        <v>1053</v>
      </c>
      <c r="D124" t="s">
        <v>832</v>
      </c>
      <c r="E124" t="s">
        <v>106</v>
      </c>
      <c r="F124" s="89">
        <v>45182</v>
      </c>
      <c r="G124" s="77">
        <v>290988.36</v>
      </c>
      <c r="H124" s="77">
        <v>-0.91713999999999996</v>
      </c>
      <c r="I124" s="77">
        <v>-2.668770168</v>
      </c>
      <c r="J124" s="78">
        <f t="shared" si="1"/>
        <v>-2.3225093591335904E-3</v>
      </c>
      <c r="K124" s="78">
        <f>I124/'סכום נכסי הקרן'!$C$42</f>
        <v>-1.0724731311339569E-5</v>
      </c>
    </row>
    <row r="125" spans="2:11">
      <c r="B125" t="s">
        <v>1054</v>
      </c>
      <c r="C125" t="s">
        <v>1055</v>
      </c>
      <c r="D125" t="s">
        <v>832</v>
      </c>
      <c r="E125" t="s">
        <v>106</v>
      </c>
      <c r="F125" s="89">
        <v>45182</v>
      </c>
      <c r="G125" s="77">
        <v>174671.47440000001</v>
      </c>
      <c r="H125" s="77">
        <v>-0.87180999999999997</v>
      </c>
      <c r="I125" s="77">
        <v>-1.522803701</v>
      </c>
      <c r="J125" s="78">
        <f t="shared" si="1"/>
        <v>-1.3252268367291526E-3</v>
      </c>
      <c r="K125" s="78">
        <f>I125/'סכום נכסי הקרן'!$C$42</f>
        <v>-6.1195455228644024E-6</v>
      </c>
    </row>
    <row r="126" spans="2:11">
      <c r="B126" t="s">
        <v>1056</v>
      </c>
      <c r="C126" t="s">
        <v>1057</v>
      </c>
      <c r="D126" t="s">
        <v>832</v>
      </c>
      <c r="E126" t="s">
        <v>106</v>
      </c>
      <c r="F126" s="89">
        <v>45182</v>
      </c>
      <c r="G126" s="77">
        <v>232913.76</v>
      </c>
      <c r="H126" s="77">
        <v>-0.863815</v>
      </c>
      <c r="I126" s="77">
        <v>-2.0119441340000002</v>
      </c>
      <c r="J126" s="78">
        <f t="shared" si="1"/>
        <v>-1.750903520017512E-3</v>
      </c>
      <c r="K126" s="78">
        <f>I126/'סכום נכסי הקרן'!$C$42</f>
        <v>-8.0852073772790229E-6</v>
      </c>
    </row>
    <row r="127" spans="2:11">
      <c r="B127" t="s">
        <v>1058</v>
      </c>
      <c r="C127" t="s">
        <v>1059</v>
      </c>
      <c r="D127" t="s">
        <v>832</v>
      </c>
      <c r="E127" t="s">
        <v>106</v>
      </c>
      <c r="F127" s="89">
        <v>45173</v>
      </c>
      <c r="G127" s="77">
        <v>553316.32799999998</v>
      </c>
      <c r="H127" s="77">
        <v>-0.90468800000000005</v>
      </c>
      <c r="I127" s="77">
        <v>-5.0057882220000005</v>
      </c>
      <c r="J127" s="78">
        <f t="shared" si="1"/>
        <v>-4.3563099343801176E-3</v>
      </c>
      <c r="K127" s="78">
        <f>I127/'סכום נכסי הקרן'!$C$42</f>
        <v>-2.0116282146038377E-5</v>
      </c>
    </row>
    <row r="128" spans="2:11">
      <c r="B128" t="s">
        <v>1060</v>
      </c>
      <c r="C128" t="s">
        <v>1061</v>
      </c>
      <c r="D128" t="s">
        <v>832</v>
      </c>
      <c r="E128" t="s">
        <v>106</v>
      </c>
      <c r="F128" s="89">
        <v>45173</v>
      </c>
      <c r="G128" s="77">
        <v>495072.50399999996</v>
      </c>
      <c r="H128" s="77">
        <v>-0.90468800000000005</v>
      </c>
      <c r="I128" s="77">
        <v>-4.4788631460000001</v>
      </c>
      <c r="J128" s="78">
        <f t="shared" si="1"/>
        <v>-3.8977509939190527E-3</v>
      </c>
      <c r="K128" s="78">
        <f>I128/'סכום נכסי הקרן'!$C$42</f>
        <v>-1.7998778762244862E-5</v>
      </c>
    </row>
    <row r="129" spans="2:11">
      <c r="B129" t="s">
        <v>1062</v>
      </c>
      <c r="C129" t="s">
        <v>1063</v>
      </c>
      <c r="D129" t="s">
        <v>832</v>
      </c>
      <c r="E129" t="s">
        <v>106</v>
      </c>
      <c r="F129" s="89">
        <v>45173</v>
      </c>
      <c r="G129" s="77">
        <v>174800.7</v>
      </c>
      <c r="H129" s="77">
        <v>-0.86472599999999999</v>
      </c>
      <c r="I129" s="77">
        <v>-1.511547228</v>
      </c>
      <c r="J129" s="78">
        <f t="shared" si="1"/>
        <v>-1.315430839978737E-3</v>
      </c>
      <c r="K129" s="78">
        <f>I129/'סכום נכסי הקרן'!$C$42</f>
        <v>-6.0743102119013687E-6</v>
      </c>
    </row>
    <row r="130" spans="2:11">
      <c r="B130" t="s">
        <v>1064</v>
      </c>
      <c r="C130" t="s">
        <v>1065</v>
      </c>
      <c r="D130" t="s">
        <v>832</v>
      </c>
      <c r="E130" t="s">
        <v>106</v>
      </c>
      <c r="F130" s="89">
        <v>45195</v>
      </c>
      <c r="G130" s="77">
        <v>481348.12991999998</v>
      </c>
      <c r="H130" s="77">
        <v>-0.72391000000000005</v>
      </c>
      <c r="I130" s="77">
        <v>-3.4845258749999997</v>
      </c>
      <c r="J130" s="78">
        <f t="shared" si="1"/>
        <v>-3.0324244679696458E-3</v>
      </c>
      <c r="K130" s="78">
        <f>I130/'סכום נכסי הקרן'!$C$42</f>
        <v>-1.400293071500843E-5</v>
      </c>
    </row>
    <row r="131" spans="2:11">
      <c r="B131" t="s">
        <v>1066</v>
      </c>
      <c r="C131" t="s">
        <v>1067</v>
      </c>
      <c r="D131" t="s">
        <v>832</v>
      </c>
      <c r="E131" t="s">
        <v>106</v>
      </c>
      <c r="F131" s="89">
        <v>45173</v>
      </c>
      <c r="G131" s="77">
        <v>291372.96000000002</v>
      </c>
      <c r="H131" s="77">
        <v>-0.85141199999999995</v>
      </c>
      <c r="I131" s="77">
        <v>-2.4807853799999999</v>
      </c>
      <c r="J131" s="78">
        <f t="shared" si="1"/>
        <v>-2.1589147436287515E-3</v>
      </c>
      <c r="K131" s="78">
        <f>I131/'סכום נכסי הקרן'!$C$42</f>
        <v>-9.9692948312360757E-6</v>
      </c>
    </row>
    <row r="132" spans="2:11">
      <c r="B132" t="s">
        <v>1068</v>
      </c>
      <c r="C132" t="s">
        <v>1069</v>
      </c>
      <c r="D132" t="s">
        <v>832</v>
      </c>
      <c r="E132" t="s">
        <v>106</v>
      </c>
      <c r="F132" s="89">
        <v>45195</v>
      </c>
      <c r="G132" s="77">
        <v>320645.63520000002</v>
      </c>
      <c r="H132" s="77">
        <v>-0.68138299999999996</v>
      </c>
      <c r="I132" s="77">
        <v>-2.1848256799999999</v>
      </c>
      <c r="J132" s="78">
        <f t="shared" si="1"/>
        <v>-1.9013544705792779E-3</v>
      </c>
      <c r="K132" s="78">
        <f>I132/'סכום נכסי הקרן'!$C$42</f>
        <v>-8.7799499039194761E-6</v>
      </c>
    </row>
    <row r="133" spans="2:11">
      <c r="B133" t="s">
        <v>1070</v>
      </c>
      <c r="C133" t="s">
        <v>1071</v>
      </c>
      <c r="D133" t="s">
        <v>832</v>
      </c>
      <c r="E133" t="s">
        <v>106</v>
      </c>
      <c r="F133" s="89">
        <v>45187</v>
      </c>
      <c r="G133" s="77">
        <v>116610.72</v>
      </c>
      <c r="H133" s="77">
        <v>-0.70767500000000005</v>
      </c>
      <c r="I133" s="77">
        <v>-0.825225451</v>
      </c>
      <c r="J133" s="78">
        <f t="shared" si="1"/>
        <v>-7.1815619655965003E-4</v>
      </c>
      <c r="K133" s="78">
        <f>I133/'סכום נכסי הקרן'!$C$42</f>
        <v>-3.3162545577637833E-6</v>
      </c>
    </row>
    <row r="134" spans="2:11">
      <c r="B134" t="s">
        <v>1072</v>
      </c>
      <c r="C134" t="s">
        <v>1073</v>
      </c>
      <c r="D134" t="s">
        <v>832</v>
      </c>
      <c r="E134" t="s">
        <v>106</v>
      </c>
      <c r="F134" s="89">
        <v>45195</v>
      </c>
      <c r="G134" s="77">
        <v>612206.28</v>
      </c>
      <c r="H134" s="77">
        <v>-0.67075700000000005</v>
      </c>
      <c r="I134" s="77">
        <v>-4.1064180439999998</v>
      </c>
      <c r="J134" s="78">
        <f t="shared" si="1"/>
        <v>-3.5736289524145532E-3</v>
      </c>
      <c r="K134" s="78">
        <f>I134/'סכום נכסי הקרן'!$C$42</f>
        <v>-1.6502069268460358E-5</v>
      </c>
    </row>
    <row r="135" spans="2:11">
      <c r="B135" t="s">
        <v>1074</v>
      </c>
      <c r="C135" t="s">
        <v>1075</v>
      </c>
      <c r="D135" t="s">
        <v>832</v>
      </c>
      <c r="E135" t="s">
        <v>106</v>
      </c>
      <c r="F135" s="89">
        <v>45175</v>
      </c>
      <c r="G135" s="77">
        <v>233221.44</v>
      </c>
      <c r="H135" s="77">
        <v>-0.76390400000000003</v>
      </c>
      <c r="I135" s="77">
        <v>-1.781587195</v>
      </c>
      <c r="J135" s="78">
        <f t="shared" si="1"/>
        <v>-1.5504343476684355E-3</v>
      </c>
      <c r="K135" s="78">
        <f>I135/'סכום נכסי הקרן'!$C$42</f>
        <v>-7.1594939883553638E-6</v>
      </c>
    </row>
    <row r="136" spans="2:11">
      <c r="B136" t="s">
        <v>1076</v>
      </c>
      <c r="C136" t="s">
        <v>1077</v>
      </c>
      <c r="D136" t="s">
        <v>832</v>
      </c>
      <c r="E136" t="s">
        <v>106</v>
      </c>
      <c r="F136" s="89">
        <v>45173</v>
      </c>
      <c r="G136" s="77">
        <v>69970.124160000007</v>
      </c>
      <c r="H136" s="77">
        <v>-0.91206900000000002</v>
      </c>
      <c r="I136" s="77">
        <v>-0.63817570300000004</v>
      </c>
      <c r="J136" s="78">
        <f t="shared" si="1"/>
        <v>-5.5537530386136965E-4</v>
      </c>
      <c r="K136" s="78">
        <f>I136/'סכום נכסי הקרן'!$C$42</f>
        <v>-2.5645756334384514E-6</v>
      </c>
    </row>
    <row r="137" spans="2:11">
      <c r="B137" t="s">
        <v>1078</v>
      </c>
      <c r="C137" t="s">
        <v>1079</v>
      </c>
      <c r="D137" t="s">
        <v>832</v>
      </c>
      <c r="E137" t="s">
        <v>106</v>
      </c>
      <c r="F137" s="89">
        <v>45175</v>
      </c>
      <c r="G137" s="77">
        <v>204138.75719999999</v>
      </c>
      <c r="H137" s="77">
        <v>-0.72935300000000003</v>
      </c>
      <c r="I137" s="77">
        <v>-1.488891596</v>
      </c>
      <c r="J137" s="78">
        <f t="shared" si="1"/>
        <v>-1.2957146733383856E-3</v>
      </c>
      <c r="K137" s="78">
        <f>I137/'סכום נכסי הקרן'!$C$42</f>
        <v>-5.9832661914000924E-6</v>
      </c>
    </row>
    <row r="138" spans="2:11">
      <c r="B138" t="s">
        <v>1080</v>
      </c>
      <c r="C138" t="s">
        <v>1081</v>
      </c>
      <c r="D138" t="s">
        <v>832</v>
      </c>
      <c r="E138" t="s">
        <v>106</v>
      </c>
      <c r="F138" s="89">
        <v>45175</v>
      </c>
      <c r="G138" s="77">
        <v>641697.40800000005</v>
      </c>
      <c r="H138" s="77">
        <v>-0.710758</v>
      </c>
      <c r="I138" s="77">
        <v>-4.560916787</v>
      </c>
      <c r="J138" s="78">
        <f t="shared" si="1"/>
        <v>-3.9691585476524273E-3</v>
      </c>
      <c r="K138" s="78">
        <f>I138/'סכום נכסי הקרן'!$C$42</f>
        <v>-1.8328519877981926E-5</v>
      </c>
    </row>
    <row r="139" spans="2:11">
      <c r="B139" t="s">
        <v>1082</v>
      </c>
      <c r="C139" t="s">
        <v>1083</v>
      </c>
      <c r="D139" t="s">
        <v>832</v>
      </c>
      <c r="E139" t="s">
        <v>106</v>
      </c>
      <c r="F139" s="89">
        <v>45187</v>
      </c>
      <c r="G139" s="77">
        <v>291719.09999999998</v>
      </c>
      <c r="H139" s="77">
        <v>-0.641289</v>
      </c>
      <c r="I139" s="77">
        <v>-1.870763628</v>
      </c>
      <c r="J139" s="78">
        <f t="shared" si="1"/>
        <v>-1.6280405434885355E-3</v>
      </c>
      <c r="K139" s="78">
        <f>I139/'סכום נכסי הקרן'!$C$42</f>
        <v>-7.5178587867543979E-6</v>
      </c>
    </row>
    <row r="140" spans="2:11">
      <c r="B140" t="s">
        <v>1084</v>
      </c>
      <c r="C140" t="s">
        <v>1085</v>
      </c>
      <c r="D140" t="s">
        <v>832</v>
      </c>
      <c r="E140" t="s">
        <v>106</v>
      </c>
      <c r="F140" s="89">
        <v>45175</v>
      </c>
      <c r="G140" s="77">
        <v>729393.9</v>
      </c>
      <c r="H140" s="77">
        <v>-0.68420599999999998</v>
      </c>
      <c r="I140" s="77">
        <v>-4.990559985</v>
      </c>
      <c r="J140" s="78">
        <f t="shared" ref="J140:J203" si="2">I140/$I$11</f>
        <v>-4.3430574919706205E-3</v>
      </c>
      <c r="K140" s="78">
        <f>I140/'סכום נכסי הקרן'!$C$42</f>
        <v>-2.0055085887129054E-5</v>
      </c>
    </row>
    <row r="141" spans="2:11">
      <c r="B141" t="s">
        <v>1086</v>
      </c>
      <c r="C141" t="s">
        <v>1087</v>
      </c>
      <c r="D141" t="s">
        <v>832</v>
      </c>
      <c r="E141" t="s">
        <v>106</v>
      </c>
      <c r="F141" s="89">
        <v>45187</v>
      </c>
      <c r="G141" s="77">
        <v>408525.19679999998</v>
      </c>
      <c r="H141" s="77">
        <v>-0.61210699999999996</v>
      </c>
      <c r="I141" s="77">
        <v>-2.5006122789999998</v>
      </c>
      <c r="J141" s="78">
        <f t="shared" si="2"/>
        <v>-2.1761691925289376E-3</v>
      </c>
      <c r="K141" s="78">
        <f>I141/'סכום נכסי הקרן'!$C$42</f>
        <v>-1.0048971293099189E-5</v>
      </c>
    </row>
    <row r="142" spans="2:11">
      <c r="B142" t="s">
        <v>1088</v>
      </c>
      <c r="C142" t="s">
        <v>1089</v>
      </c>
      <c r="D142" t="s">
        <v>832</v>
      </c>
      <c r="E142" t="s">
        <v>106</v>
      </c>
      <c r="F142" s="89">
        <v>45180</v>
      </c>
      <c r="G142" s="77">
        <v>733278.36</v>
      </c>
      <c r="H142" s="77">
        <v>-0.13165099999999999</v>
      </c>
      <c r="I142" s="77">
        <v>-0.96536522999999996</v>
      </c>
      <c r="J142" s="78">
        <f t="shared" si="2"/>
        <v>-8.4011347569033193E-4</v>
      </c>
      <c r="K142" s="78">
        <f>I142/'סכום נכסי הקרן'!$C$42</f>
        <v>-3.879420878276066E-6</v>
      </c>
    </row>
    <row r="143" spans="2:11">
      <c r="B143" t="s">
        <v>1090</v>
      </c>
      <c r="C143" t="s">
        <v>1091</v>
      </c>
      <c r="D143" t="s">
        <v>832</v>
      </c>
      <c r="E143" t="s">
        <v>106</v>
      </c>
      <c r="F143" s="89">
        <v>45197</v>
      </c>
      <c r="G143" s="77">
        <v>234944.448</v>
      </c>
      <c r="H143" s="77">
        <v>-2.4933E-2</v>
      </c>
      <c r="I143" s="77">
        <v>-5.8579195000000001E-2</v>
      </c>
      <c r="J143" s="78">
        <f t="shared" si="2"/>
        <v>-5.0978810490814666E-5</v>
      </c>
      <c r="K143" s="78">
        <f>I143/'סכום נכסי הקרן'!$C$42</f>
        <v>-2.3540660576267591E-7</v>
      </c>
    </row>
    <row r="144" spans="2:11">
      <c r="B144" t="s">
        <v>1092</v>
      </c>
      <c r="C144" t="s">
        <v>1093</v>
      </c>
      <c r="D144" t="s">
        <v>832</v>
      </c>
      <c r="E144" t="s">
        <v>106</v>
      </c>
      <c r="F144" s="89">
        <v>45090</v>
      </c>
      <c r="G144" s="77">
        <v>177639.04800000001</v>
      </c>
      <c r="H144" s="77">
        <v>7.8681419999999997</v>
      </c>
      <c r="I144" s="77">
        <v>13.97689321</v>
      </c>
      <c r="J144" s="78">
        <f t="shared" si="2"/>
        <v>1.2163454793172632E-2</v>
      </c>
      <c r="K144" s="78">
        <f>I144/'סכום נכסי הקרן'!$C$42</f>
        <v>5.6167603355995109E-5</v>
      </c>
    </row>
    <row r="145" spans="2:11">
      <c r="B145" t="s">
        <v>1094</v>
      </c>
      <c r="C145" t="s">
        <v>1095</v>
      </c>
      <c r="D145" t="s">
        <v>832</v>
      </c>
      <c r="E145" t="s">
        <v>106</v>
      </c>
      <c r="F145" s="89">
        <v>45090</v>
      </c>
      <c r="G145" s="77">
        <v>177639.04800000001</v>
      </c>
      <c r="H145" s="77">
        <v>7.7434349999999998</v>
      </c>
      <c r="I145" s="77">
        <v>13.75536361</v>
      </c>
      <c r="J145" s="78">
        <f t="shared" si="2"/>
        <v>1.1970667652678367E-2</v>
      </c>
      <c r="K145" s="78">
        <f>I145/'סכום נכסי הקרן'!$C$42</f>
        <v>5.5277363549661762E-5</v>
      </c>
    </row>
    <row r="146" spans="2:11">
      <c r="B146" t="s">
        <v>1096</v>
      </c>
      <c r="C146" t="s">
        <v>1097</v>
      </c>
      <c r="D146" t="s">
        <v>832</v>
      </c>
      <c r="E146" t="s">
        <v>106</v>
      </c>
      <c r="F146" s="89">
        <v>45126</v>
      </c>
      <c r="G146" s="77">
        <v>562523.652</v>
      </c>
      <c r="H146" s="77">
        <v>7.376773</v>
      </c>
      <c r="I146" s="77">
        <v>41.496093935999994</v>
      </c>
      <c r="J146" s="78">
        <f t="shared" si="2"/>
        <v>3.6112164205608963E-2</v>
      </c>
      <c r="K146" s="78">
        <f>I146/'סכום נכסי הקרן'!$C$42</f>
        <v>1.6675638212308854E-4</v>
      </c>
    </row>
    <row r="147" spans="2:11">
      <c r="B147" t="s">
        <v>1098</v>
      </c>
      <c r="C147" t="s">
        <v>1099</v>
      </c>
      <c r="D147" t="s">
        <v>832</v>
      </c>
      <c r="E147" t="s">
        <v>106</v>
      </c>
      <c r="F147" s="89">
        <v>45089</v>
      </c>
      <c r="G147" s="77">
        <v>296065.08</v>
      </c>
      <c r="H147" s="77">
        <v>7.2556719999999997</v>
      </c>
      <c r="I147" s="77">
        <v>21.481509935999998</v>
      </c>
      <c r="J147" s="78">
        <f t="shared" si="2"/>
        <v>1.8694381581786781E-2</v>
      </c>
      <c r="K147" s="78">
        <f>I147/'סכום נכסי הקרן'!$C$42</f>
        <v>8.6325688509221693E-5</v>
      </c>
    </row>
    <row r="148" spans="2:11">
      <c r="B148" t="s">
        <v>1100</v>
      </c>
      <c r="C148" t="s">
        <v>1101</v>
      </c>
      <c r="D148" t="s">
        <v>832</v>
      </c>
      <c r="E148" t="s">
        <v>106</v>
      </c>
      <c r="F148" s="89">
        <v>45089</v>
      </c>
      <c r="G148" s="77">
        <v>473704.12800000003</v>
      </c>
      <c r="H148" s="77">
        <v>7.2692439999999996</v>
      </c>
      <c r="I148" s="77">
        <v>34.434708710000002</v>
      </c>
      <c r="J148" s="78">
        <f t="shared" si="2"/>
        <v>2.9966961642840864E-2</v>
      </c>
      <c r="K148" s="78">
        <f>I148/'סכום נכסי הקרן'!$C$42</f>
        <v>1.3837946898805203E-4</v>
      </c>
    </row>
    <row r="149" spans="2:11">
      <c r="B149" t="s">
        <v>1102</v>
      </c>
      <c r="C149" t="s">
        <v>1103</v>
      </c>
      <c r="D149" t="s">
        <v>832</v>
      </c>
      <c r="E149" t="s">
        <v>106</v>
      </c>
      <c r="F149" s="89">
        <v>45089</v>
      </c>
      <c r="G149" s="77">
        <v>236852.06400000001</v>
      </c>
      <c r="H149" s="77">
        <v>7.2692439999999996</v>
      </c>
      <c r="I149" s="77">
        <v>17.217354355000001</v>
      </c>
      <c r="J149" s="78">
        <f t="shared" si="2"/>
        <v>1.4983480821420432E-2</v>
      </c>
      <c r="K149" s="78">
        <f>I149/'סכום נכסי הקרן'!$C$42</f>
        <v>6.9189734494026016E-5</v>
      </c>
    </row>
    <row r="150" spans="2:11">
      <c r="B150" t="s">
        <v>1104</v>
      </c>
      <c r="C150" t="s">
        <v>1105</v>
      </c>
      <c r="D150" t="s">
        <v>832</v>
      </c>
      <c r="E150" t="s">
        <v>106</v>
      </c>
      <c r="F150" s="89">
        <v>45089</v>
      </c>
      <c r="G150" s="77">
        <v>296065.08</v>
      </c>
      <c r="H150" s="77">
        <v>7.2019219999999997</v>
      </c>
      <c r="I150" s="77">
        <v>21.322375302000001</v>
      </c>
      <c r="J150" s="78">
        <f t="shared" si="2"/>
        <v>1.8555893943825709E-2</v>
      </c>
      <c r="K150" s="78">
        <f>I150/'סכום נכסי הקרן'!$C$42</f>
        <v>8.5686189382454508E-5</v>
      </c>
    </row>
    <row r="151" spans="2:11">
      <c r="B151" t="s">
        <v>1106</v>
      </c>
      <c r="C151" t="s">
        <v>1107</v>
      </c>
      <c r="D151" t="s">
        <v>832</v>
      </c>
      <c r="E151" t="s">
        <v>106</v>
      </c>
      <c r="F151" s="89">
        <v>45126</v>
      </c>
      <c r="G151" s="77">
        <v>296065.08</v>
      </c>
      <c r="H151" s="77">
        <v>7.0523720000000001</v>
      </c>
      <c r="I151" s="77">
        <v>20.879610936000002</v>
      </c>
      <c r="J151" s="78">
        <f t="shared" si="2"/>
        <v>1.817057624346469E-2</v>
      </c>
      <c r="K151" s="78">
        <f>I151/'סכום נכסי הקרן'!$C$42</f>
        <v>8.3906894590972256E-5</v>
      </c>
    </row>
    <row r="152" spans="2:11">
      <c r="B152" t="s">
        <v>1108</v>
      </c>
      <c r="C152" t="s">
        <v>1109</v>
      </c>
      <c r="D152" t="s">
        <v>832</v>
      </c>
      <c r="E152" t="s">
        <v>106</v>
      </c>
      <c r="F152" s="89">
        <v>45126</v>
      </c>
      <c r="G152" s="77">
        <v>402648.50880000001</v>
      </c>
      <c r="H152" s="77">
        <v>7.0393819999999998</v>
      </c>
      <c r="I152" s="77">
        <v>28.343965273000002</v>
      </c>
      <c r="J152" s="78">
        <f t="shared" si="2"/>
        <v>2.4666464505196755E-2</v>
      </c>
      <c r="K152" s="78">
        <f>I152/'סכום נכסי הקרן'!$C$42</f>
        <v>1.139031811340543E-4</v>
      </c>
    </row>
    <row r="153" spans="2:11">
      <c r="B153" t="s">
        <v>1110</v>
      </c>
      <c r="C153" t="s">
        <v>1111</v>
      </c>
      <c r="D153" t="s">
        <v>832</v>
      </c>
      <c r="E153" t="s">
        <v>106</v>
      </c>
      <c r="F153" s="89">
        <v>45126</v>
      </c>
      <c r="G153" s="77">
        <v>497389.33439999999</v>
      </c>
      <c r="H153" s="77">
        <v>7.0393819999999998</v>
      </c>
      <c r="I153" s="77">
        <v>35.013133572000001</v>
      </c>
      <c r="J153" s="78">
        <f t="shared" si="2"/>
        <v>3.0470338505958795E-2</v>
      </c>
      <c r="K153" s="78">
        <f>I153/'סכום נכסי הקרן'!$C$42</f>
        <v>1.4070392963405723E-4</v>
      </c>
    </row>
    <row r="154" spans="2:11">
      <c r="B154" t="s">
        <v>1112</v>
      </c>
      <c r="C154" t="s">
        <v>1113</v>
      </c>
      <c r="D154" t="s">
        <v>832</v>
      </c>
      <c r="E154" t="s">
        <v>106</v>
      </c>
      <c r="F154" s="89">
        <v>45089</v>
      </c>
      <c r="G154" s="77">
        <v>236852.06400000001</v>
      </c>
      <c r="H154" s="77">
        <v>6.9371809999999998</v>
      </c>
      <c r="I154" s="77">
        <v>16.430856586000001</v>
      </c>
      <c r="J154" s="78">
        <f t="shared" si="2"/>
        <v>1.4299027566006125E-2</v>
      </c>
      <c r="K154" s="78">
        <f>I154/'סכום נכסי הקרן'!$C$42</f>
        <v>6.6029111166235194E-5</v>
      </c>
    </row>
    <row r="155" spans="2:11">
      <c r="B155" t="s">
        <v>1114</v>
      </c>
      <c r="C155" t="s">
        <v>1115</v>
      </c>
      <c r="D155" t="s">
        <v>832</v>
      </c>
      <c r="E155" t="s">
        <v>106</v>
      </c>
      <c r="F155" s="89">
        <v>45127</v>
      </c>
      <c r="G155" s="77">
        <v>532917.14399999997</v>
      </c>
      <c r="H155" s="77">
        <v>6.8930420000000003</v>
      </c>
      <c r="I155" s="77">
        <v>36.734204419000001</v>
      </c>
      <c r="J155" s="78">
        <f t="shared" si="2"/>
        <v>3.1968108226940434E-2</v>
      </c>
      <c r="K155" s="78">
        <f>I155/'סכום נכסי הקרן'!$C$42</f>
        <v>1.476202323652464E-4</v>
      </c>
    </row>
    <row r="156" spans="2:11">
      <c r="B156" t="s">
        <v>1116</v>
      </c>
      <c r="C156" t="s">
        <v>1117</v>
      </c>
      <c r="D156" t="s">
        <v>832</v>
      </c>
      <c r="E156" t="s">
        <v>106</v>
      </c>
      <c r="F156" s="89">
        <v>45089</v>
      </c>
      <c r="G156" s="77">
        <v>236852.06400000001</v>
      </c>
      <c r="H156" s="77">
        <v>6.9192859999999996</v>
      </c>
      <c r="I156" s="77">
        <v>16.388472619000002</v>
      </c>
      <c r="J156" s="78">
        <f t="shared" si="2"/>
        <v>1.4262142726234224E-2</v>
      </c>
      <c r="K156" s="78">
        <f>I156/'סכום נכסי הקרן'!$C$42</f>
        <v>6.5858786773586458E-5</v>
      </c>
    </row>
    <row r="157" spans="2:11">
      <c r="B157" t="s">
        <v>1118</v>
      </c>
      <c r="C157" t="s">
        <v>1119</v>
      </c>
      <c r="D157" t="s">
        <v>832</v>
      </c>
      <c r="E157" t="s">
        <v>106</v>
      </c>
      <c r="F157" s="89">
        <v>45127</v>
      </c>
      <c r="G157" s="77">
        <v>414491.11200000002</v>
      </c>
      <c r="H157" s="77">
        <v>6.8399419999999997</v>
      </c>
      <c r="I157" s="77">
        <v>28.350951592999998</v>
      </c>
      <c r="J157" s="78">
        <f t="shared" si="2"/>
        <v>2.4672544381905678E-2</v>
      </c>
      <c r="K157" s="78">
        <f>I157/'סכום נכסי הקרן'!$C$42</f>
        <v>1.1393125638974825E-4</v>
      </c>
    </row>
    <row r="158" spans="2:11">
      <c r="B158" t="s">
        <v>1120</v>
      </c>
      <c r="C158" t="s">
        <v>1121</v>
      </c>
      <c r="D158" t="s">
        <v>832</v>
      </c>
      <c r="E158" t="s">
        <v>106</v>
      </c>
      <c r="F158" s="89">
        <v>45098</v>
      </c>
      <c r="G158" s="77">
        <v>787533.1128</v>
      </c>
      <c r="H158" s="77">
        <v>6.6847599999999998</v>
      </c>
      <c r="I158" s="77">
        <v>52.644695974000001</v>
      </c>
      <c r="J158" s="78">
        <f t="shared" si="2"/>
        <v>4.5814285761439706E-2</v>
      </c>
      <c r="K158" s="78">
        <f>I158/'סכום נכסי הקרן'!$C$42</f>
        <v>2.1155820237282792E-4</v>
      </c>
    </row>
    <row r="159" spans="2:11">
      <c r="B159" t="s">
        <v>1122</v>
      </c>
      <c r="C159" t="s">
        <v>1123</v>
      </c>
      <c r="D159" t="s">
        <v>832</v>
      </c>
      <c r="E159" t="s">
        <v>106</v>
      </c>
      <c r="F159" s="89">
        <v>45098</v>
      </c>
      <c r="G159" s="77">
        <v>296065.08</v>
      </c>
      <c r="H159" s="77">
        <v>6.7402119999999996</v>
      </c>
      <c r="I159" s="77">
        <v>19.955415444</v>
      </c>
      <c r="J159" s="78">
        <f t="shared" si="2"/>
        <v>1.7366290919244489E-2</v>
      </c>
      <c r="K159" s="78">
        <f>I159/'סכום נכסי הקרן'!$C$42</f>
        <v>8.0192918599446814E-5</v>
      </c>
    </row>
    <row r="160" spans="2:11">
      <c r="B160" t="s">
        <v>1124</v>
      </c>
      <c r="C160" t="s">
        <v>1125</v>
      </c>
      <c r="D160" t="s">
        <v>832</v>
      </c>
      <c r="E160" t="s">
        <v>106</v>
      </c>
      <c r="F160" s="89">
        <v>45098</v>
      </c>
      <c r="G160" s="77">
        <v>236852.06400000001</v>
      </c>
      <c r="H160" s="77">
        <v>6.7409829999999999</v>
      </c>
      <c r="I160" s="77">
        <v>15.966157881999997</v>
      </c>
      <c r="J160" s="78">
        <f t="shared" si="2"/>
        <v>1.3894621408384066E-2</v>
      </c>
      <c r="K160" s="78">
        <f>I160/'סכום נכסי הקרן'!$C$42</f>
        <v>6.4161670949432025E-5</v>
      </c>
    </row>
    <row r="161" spans="2:11">
      <c r="B161" t="s">
        <v>1126</v>
      </c>
      <c r="C161" t="s">
        <v>1127</v>
      </c>
      <c r="D161" t="s">
        <v>832</v>
      </c>
      <c r="E161" t="s">
        <v>106</v>
      </c>
      <c r="F161" s="89">
        <v>45097</v>
      </c>
      <c r="G161" s="77">
        <v>473704.12800000003</v>
      </c>
      <c r="H161" s="77">
        <v>6.4184150000000004</v>
      </c>
      <c r="I161" s="77">
        <v>30.404297625999998</v>
      </c>
      <c r="J161" s="78">
        <f t="shared" si="2"/>
        <v>2.6459478092557949E-2</v>
      </c>
      <c r="K161" s="78">
        <f>I161/'סכום נכסי הקרן'!$C$42</f>
        <v>1.2218284161697417E-4</v>
      </c>
    </row>
    <row r="162" spans="2:11">
      <c r="B162" t="s">
        <v>1128</v>
      </c>
      <c r="C162" t="s">
        <v>1129</v>
      </c>
      <c r="D162" t="s">
        <v>832</v>
      </c>
      <c r="E162" t="s">
        <v>106</v>
      </c>
      <c r="F162" s="89">
        <v>45097</v>
      </c>
      <c r="G162" s="77">
        <v>503310.636</v>
      </c>
      <c r="H162" s="77">
        <v>6.4118779999999997</v>
      </c>
      <c r="I162" s="77">
        <v>32.271666004999993</v>
      </c>
      <c r="J162" s="78">
        <f t="shared" si="2"/>
        <v>2.8084563905184438E-2</v>
      </c>
      <c r="K162" s="78">
        <f>I162/'סכום נכסי הקרן'!$C$42</f>
        <v>1.2968705624144858E-4</v>
      </c>
    </row>
    <row r="163" spans="2:11">
      <c r="B163" t="s">
        <v>1130</v>
      </c>
      <c r="C163" t="s">
        <v>1131</v>
      </c>
      <c r="D163" t="s">
        <v>832</v>
      </c>
      <c r="E163" t="s">
        <v>106</v>
      </c>
      <c r="F163" s="89">
        <v>45097</v>
      </c>
      <c r="G163" s="77">
        <v>562523.652</v>
      </c>
      <c r="H163" s="77">
        <v>6.4118779999999997</v>
      </c>
      <c r="I163" s="77">
        <v>36.068332593999997</v>
      </c>
      <c r="J163" s="78">
        <f t="shared" si="2"/>
        <v>3.1388630247124419E-2</v>
      </c>
      <c r="K163" s="78">
        <f>I163/'סכום נכסי הקרן'!$C$42</f>
        <v>1.4494435697644584E-4</v>
      </c>
    </row>
    <row r="164" spans="2:11">
      <c r="B164" t="s">
        <v>1132</v>
      </c>
      <c r="C164" t="s">
        <v>1133</v>
      </c>
      <c r="D164" t="s">
        <v>832</v>
      </c>
      <c r="E164" t="s">
        <v>106</v>
      </c>
      <c r="F164" s="89">
        <v>45050</v>
      </c>
      <c r="G164" s="77">
        <v>355278.09600000002</v>
      </c>
      <c r="H164" s="77">
        <v>5.9883559999999996</v>
      </c>
      <c r="I164" s="77">
        <v>21.275318153000001</v>
      </c>
      <c r="J164" s="78">
        <f t="shared" si="2"/>
        <v>1.8514942246194679E-2</v>
      </c>
      <c r="K164" s="78">
        <f>I164/'סכום נכסי הקרן'!$C$42</f>
        <v>8.549708532045846E-5</v>
      </c>
    </row>
    <row r="165" spans="2:11">
      <c r="B165" t="s">
        <v>1134</v>
      </c>
      <c r="C165" t="s">
        <v>1135</v>
      </c>
      <c r="D165" t="s">
        <v>832</v>
      </c>
      <c r="E165" t="s">
        <v>106</v>
      </c>
      <c r="F165" s="89">
        <v>45050</v>
      </c>
      <c r="G165" s="77">
        <v>207245.55600000001</v>
      </c>
      <c r="H165" s="77">
        <v>5.932658</v>
      </c>
      <c r="I165" s="77">
        <v>12.295169712000002</v>
      </c>
      <c r="J165" s="78">
        <f t="shared" si="2"/>
        <v>1.0699927281357356E-2</v>
      </c>
      <c r="K165" s="78">
        <f>I165/'סכום נכסי הקרן'!$C$42</f>
        <v>4.9409422051258607E-5</v>
      </c>
    </row>
    <row r="166" spans="2:11">
      <c r="B166" t="s">
        <v>1136</v>
      </c>
      <c r="C166" t="s">
        <v>1137</v>
      </c>
      <c r="D166" t="s">
        <v>832</v>
      </c>
      <c r="E166" t="s">
        <v>106</v>
      </c>
      <c r="F166" s="89">
        <v>45131</v>
      </c>
      <c r="G166" s="77">
        <v>301986.38160000002</v>
      </c>
      <c r="H166" s="77">
        <v>4.8554060000000003</v>
      </c>
      <c r="I166" s="77">
        <v>14.662664116</v>
      </c>
      <c r="J166" s="78">
        <f t="shared" si="2"/>
        <v>1.2760250038602145E-2</v>
      </c>
      <c r="K166" s="78">
        <f>I166/'סכום נכסי הקרן'!$C$42</f>
        <v>5.8923445277555399E-5</v>
      </c>
    </row>
    <row r="167" spans="2:11">
      <c r="B167" t="s">
        <v>1138</v>
      </c>
      <c r="C167" t="s">
        <v>1139</v>
      </c>
      <c r="D167" t="s">
        <v>832</v>
      </c>
      <c r="E167" t="s">
        <v>106</v>
      </c>
      <c r="F167" s="89">
        <v>44959</v>
      </c>
      <c r="G167" s="77">
        <v>57468.633459999997</v>
      </c>
      <c r="H167" s="77">
        <v>-13.962656000000001</v>
      </c>
      <c r="I167" s="77">
        <v>-8.0241473689999996</v>
      </c>
      <c r="J167" s="78">
        <f t="shared" si="2"/>
        <v>-6.9830506901745592E-3</v>
      </c>
      <c r="K167" s="78">
        <f>I167/'סכום נכסי הקרן'!$C$42</f>
        <v>-3.2245873236663562E-5</v>
      </c>
    </row>
    <row r="168" spans="2:11">
      <c r="B168" t="s">
        <v>858</v>
      </c>
      <c r="C168" t="s">
        <v>1140</v>
      </c>
      <c r="D168" t="s">
        <v>832</v>
      </c>
      <c r="E168" t="s">
        <v>106</v>
      </c>
      <c r="F168" s="89">
        <v>44958</v>
      </c>
      <c r="G168" s="77">
        <v>242727.477174</v>
      </c>
      <c r="H168" s="77">
        <v>-13.32938</v>
      </c>
      <c r="I168" s="77">
        <v>-32.354067331999993</v>
      </c>
      <c r="J168" s="78">
        <f t="shared" si="2"/>
        <v>-2.8156274034238357E-2</v>
      </c>
      <c r="K168" s="78">
        <f>I168/'סכום נכסי הקרן'!$C$42</f>
        <v>-1.3001819456964531E-4</v>
      </c>
    </row>
    <row r="169" spans="2:11">
      <c r="B169" t="s">
        <v>860</v>
      </c>
      <c r="C169" t="s">
        <v>1141</v>
      </c>
      <c r="D169" t="s">
        <v>832</v>
      </c>
      <c r="E169" t="s">
        <v>106</v>
      </c>
      <c r="F169" s="89">
        <v>44958</v>
      </c>
      <c r="G169" s="77">
        <v>288986.831535</v>
      </c>
      <c r="H169" s="77">
        <v>-13.31936</v>
      </c>
      <c r="I169" s="77">
        <v>-38.491197647</v>
      </c>
      <c r="J169" s="78">
        <f t="shared" si="2"/>
        <v>-3.3497139563131662E-2</v>
      </c>
      <c r="K169" s="78">
        <f>I169/'סכום נכסי הקרן'!$C$42</f>
        <v>-1.5468089293170669E-4</v>
      </c>
    </row>
    <row r="170" spans="2:11">
      <c r="B170" t="s">
        <v>1142</v>
      </c>
      <c r="C170" t="s">
        <v>1143</v>
      </c>
      <c r="D170" t="s">
        <v>832</v>
      </c>
      <c r="E170" t="s">
        <v>106</v>
      </c>
      <c r="F170" s="89">
        <v>44963</v>
      </c>
      <c r="G170" s="77">
        <v>578331.35166000004</v>
      </c>
      <c r="H170" s="77">
        <v>-13.244389</v>
      </c>
      <c r="I170" s="77">
        <v>-76.596456630000006</v>
      </c>
      <c r="J170" s="78">
        <f t="shared" si="2"/>
        <v>-6.6658414251146242E-2</v>
      </c>
      <c r="K170" s="78">
        <f>I170/'סכום נכסי הקרן'!$C$42</f>
        <v>-3.078108510831587E-4</v>
      </c>
    </row>
    <row r="171" spans="2:11">
      <c r="B171" t="s">
        <v>1144</v>
      </c>
      <c r="C171" t="s">
        <v>1145</v>
      </c>
      <c r="D171" t="s">
        <v>832</v>
      </c>
      <c r="E171" t="s">
        <v>106</v>
      </c>
      <c r="F171" s="89">
        <v>44964</v>
      </c>
      <c r="G171" s="77">
        <v>116647.35903599999</v>
      </c>
      <c r="H171" s="77">
        <v>-12.255145000000001</v>
      </c>
      <c r="I171" s="77">
        <v>-14.295302713</v>
      </c>
      <c r="J171" s="78">
        <f t="shared" si="2"/>
        <v>-1.2440552109240419E-2</v>
      </c>
      <c r="K171" s="78">
        <f>I171/'סכום נכסי הקרן'!$C$42</f>
        <v>-5.7447165158505545E-5</v>
      </c>
    </row>
    <row r="172" spans="2:11">
      <c r="B172" t="s">
        <v>868</v>
      </c>
      <c r="C172" t="s">
        <v>1146</v>
      </c>
      <c r="D172" t="s">
        <v>832</v>
      </c>
      <c r="E172" t="s">
        <v>106</v>
      </c>
      <c r="F172" s="89">
        <v>44964</v>
      </c>
      <c r="G172" s="77">
        <v>116684.83117399999</v>
      </c>
      <c r="H172" s="77">
        <v>-12.219094999999999</v>
      </c>
      <c r="I172" s="77">
        <v>-14.257830575000002</v>
      </c>
      <c r="J172" s="78">
        <f t="shared" si="2"/>
        <v>-1.2407941810963231E-2</v>
      </c>
      <c r="K172" s="78">
        <f>I172/'סכום נכסי הקרן'!$C$42</f>
        <v>-5.7296579463067937E-5</v>
      </c>
    </row>
    <row r="173" spans="2:11">
      <c r="B173" t="s">
        <v>1147</v>
      </c>
      <c r="C173" t="s">
        <v>1148</v>
      </c>
      <c r="D173" t="s">
        <v>832</v>
      </c>
      <c r="E173" t="s">
        <v>106</v>
      </c>
      <c r="F173" s="89">
        <v>44964</v>
      </c>
      <c r="G173" s="77">
        <v>350146.47058800003</v>
      </c>
      <c r="H173" s="77">
        <v>-12.189617</v>
      </c>
      <c r="I173" s="77">
        <v>-42.681514659000001</v>
      </c>
      <c r="J173" s="78">
        <f t="shared" si="2"/>
        <v>-3.7143781973482039E-2</v>
      </c>
      <c r="K173" s="78">
        <f>I173/'סכום נכסי הקרן'!$C$42</f>
        <v>-1.7152011895494785E-4</v>
      </c>
    </row>
    <row r="174" spans="2:11">
      <c r="B174" t="s">
        <v>1149</v>
      </c>
      <c r="C174" t="s">
        <v>1150</v>
      </c>
      <c r="D174" t="s">
        <v>832</v>
      </c>
      <c r="E174" t="s">
        <v>106</v>
      </c>
      <c r="F174" s="89">
        <v>44964</v>
      </c>
      <c r="G174" s="77">
        <v>499871.18622500001</v>
      </c>
      <c r="H174" s="77">
        <v>-12.006135</v>
      </c>
      <c r="I174" s="77">
        <v>-60.015209844999987</v>
      </c>
      <c r="J174" s="78">
        <f t="shared" si="2"/>
        <v>-5.2228508931451333E-2</v>
      </c>
      <c r="K174" s="78">
        <f>I174/'סכום נכסי הקרן'!$C$42</f>
        <v>-2.4117738121437446E-4</v>
      </c>
    </row>
    <row r="175" spans="2:11">
      <c r="B175" t="s">
        <v>1151</v>
      </c>
      <c r="C175" t="s">
        <v>1152</v>
      </c>
      <c r="D175" t="s">
        <v>832</v>
      </c>
      <c r="E175" t="s">
        <v>106</v>
      </c>
      <c r="F175" s="89">
        <v>44972</v>
      </c>
      <c r="G175" s="77">
        <v>207936.30032000001</v>
      </c>
      <c r="H175" s="77">
        <v>-10.195836999999999</v>
      </c>
      <c r="I175" s="77">
        <v>-21.200845257000001</v>
      </c>
      <c r="J175" s="78">
        <f t="shared" si="2"/>
        <v>-1.8450131870226111E-2</v>
      </c>
      <c r="K175" s="78">
        <f>I175/'סכום נכסי הקרן'!$C$42</f>
        <v>-8.5197808219284959E-5</v>
      </c>
    </row>
    <row r="176" spans="2:11">
      <c r="B176" t="s">
        <v>1153</v>
      </c>
      <c r="C176" t="s">
        <v>1154</v>
      </c>
      <c r="D176" t="s">
        <v>832</v>
      </c>
      <c r="E176" t="s">
        <v>106</v>
      </c>
      <c r="F176" s="89">
        <v>44972</v>
      </c>
      <c r="G176" s="77">
        <v>118888.87420000001</v>
      </c>
      <c r="H176" s="77">
        <v>-10.132687000000001</v>
      </c>
      <c r="I176" s="77">
        <v>-12.046637557999999</v>
      </c>
      <c r="J176" s="78">
        <f t="shared" si="2"/>
        <v>-1.0483641045610346E-2</v>
      </c>
      <c r="K176" s="78">
        <f>I176/'סכום נכסי הקרן'!$C$42</f>
        <v>-4.8410669664920297E-5</v>
      </c>
    </row>
    <row r="177" spans="2:11">
      <c r="B177" t="s">
        <v>1155</v>
      </c>
      <c r="C177" t="s">
        <v>1156</v>
      </c>
      <c r="D177" t="s">
        <v>832</v>
      </c>
      <c r="E177" t="s">
        <v>106</v>
      </c>
      <c r="F177" s="89">
        <v>44993</v>
      </c>
      <c r="G177" s="77">
        <v>211632.41574999999</v>
      </c>
      <c r="H177" s="77">
        <v>-8.1637520000000006</v>
      </c>
      <c r="I177" s="77">
        <v>-17.277145812000001</v>
      </c>
      <c r="J177" s="78">
        <f t="shared" si="2"/>
        <v>-1.503551460842233E-2</v>
      </c>
      <c r="K177" s="78">
        <f>I177/'סכום נכסי הקרן'!$C$42</f>
        <v>-6.9430012701092108E-5</v>
      </c>
    </row>
    <row r="178" spans="2:11">
      <c r="B178" t="s">
        <v>1157</v>
      </c>
      <c r="C178" t="s">
        <v>1158</v>
      </c>
      <c r="D178" t="s">
        <v>832</v>
      </c>
      <c r="E178" t="s">
        <v>106</v>
      </c>
      <c r="F178" s="89">
        <v>45091</v>
      </c>
      <c r="G178" s="77">
        <v>291056.31552</v>
      </c>
      <c r="H178" s="77">
        <v>-8.0224039999999999</v>
      </c>
      <c r="I178" s="77">
        <v>-23.349712569999998</v>
      </c>
      <c r="J178" s="78">
        <f t="shared" si="2"/>
        <v>-2.0320193408615857E-2</v>
      </c>
      <c r="K178" s="78">
        <f>I178/'סכום נכסי הקרן'!$C$42</f>
        <v>-9.383325567443847E-5</v>
      </c>
    </row>
    <row r="179" spans="2:11">
      <c r="B179" t="s">
        <v>916</v>
      </c>
      <c r="C179" t="s">
        <v>1159</v>
      </c>
      <c r="D179" t="s">
        <v>832</v>
      </c>
      <c r="E179" t="s">
        <v>106</v>
      </c>
      <c r="F179" s="89">
        <v>45131</v>
      </c>
      <c r="G179" s="77">
        <v>242546.9296</v>
      </c>
      <c r="H179" s="77">
        <v>-7.4373379999999996</v>
      </c>
      <c r="I179" s="77">
        <v>-18.039034977</v>
      </c>
      <c r="J179" s="78">
        <f t="shared" si="2"/>
        <v>-1.5698552114443709E-2</v>
      </c>
      <c r="K179" s="78">
        <f>I179/'סכום נכסי הקרן'!$C$42</f>
        <v>-7.249174378667649E-5</v>
      </c>
    </row>
    <row r="180" spans="2:11">
      <c r="B180" t="s">
        <v>1160</v>
      </c>
      <c r="C180" t="s">
        <v>1161</v>
      </c>
      <c r="D180" t="s">
        <v>832</v>
      </c>
      <c r="E180" t="s">
        <v>106</v>
      </c>
      <c r="F180" s="89">
        <v>45019</v>
      </c>
      <c r="G180" s="77">
        <v>248631.55317200001</v>
      </c>
      <c r="H180" s="77">
        <v>-7.8137189999999999</v>
      </c>
      <c r="I180" s="77">
        <v>-19.427370587000002</v>
      </c>
      <c r="J180" s="78">
        <f t="shared" si="2"/>
        <v>-1.6906757484282602E-2</v>
      </c>
      <c r="K180" s="78">
        <f>I180/'סכום נכסי הקרן'!$C$42</f>
        <v>-7.8070915258895504E-5</v>
      </c>
    </row>
    <row r="181" spans="2:11">
      <c r="B181" t="s">
        <v>1162</v>
      </c>
      <c r="C181" t="s">
        <v>1163</v>
      </c>
      <c r="D181" t="s">
        <v>832</v>
      </c>
      <c r="E181" t="s">
        <v>106</v>
      </c>
      <c r="F181" s="89">
        <v>45127</v>
      </c>
      <c r="G181" s="77">
        <v>1781500</v>
      </c>
      <c r="H181" s="77">
        <v>-7.6560990000000002</v>
      </c>
      <c r="I181" s="77">
        <v>-136.39339999999999</v>
      </c>
      <c r="J181" s="78">
        <f t="shared" si="2"/>
        <v>-0.1186969757914543</v>
      </c>
      <c r="K181" s="78">
        <f>I181/'סכום נכסי הקרן'!$C$42</f>
        <v>-5.4811110569940333E-4</v>
      </c>
    </row>
    <row r="182" spans="2:11">
      <c r="B182" t="s">
        <v>1164</v>
      </c>
      <c r="C182" t="s">
        <v>1165</v>
      </c>
      <c r="D182" t="s">
        <v>832</v>
      </c>
      <c r="E182" t="s">
        <v>106</v>
      </c>
      <c r="F182" s="89">
        <v>45131</v>
      </c>
      <c r="G182" s="77">
        <v>321645.503081</v>
      </c>
      <c r="H182" s="77">
        <v>-7.3468770000000001</v>
      </c>
      <c r="I182" s="77">
        <v>-23.630899985000003</v>
      </c>
      <c r="J182" s="78">
        <f t="shared" si="2"/>
        <v>-2.0564898033554581E-2</v>
      </c>
      <c r="K182" s="78">
        <f>I182/'סכום נכסי הקרן'!$C$42</f>
        <v>-9.4963236633520144E-5</v>
      </c>
    </row>
    <row r="183" spans="2:11">
      <c r="B183" t="s">
        <v>932</v>
      </c>
      <c r="C183" t="s">
        <v>1166</v>
      </c>
      <c r="D183" t="s">
        <v>832</v>
      </c>
      <c r="E183" t="s">
        <v>106</v>
      </c>
      <c r="F183" s="89">
        <v>44980</v>
      </c>
      <c r="G183" s="77">
        <v>182508.048129</v>
      </c>
      <c r="H183" s="77">
        <v>-7.5541650000000002</v>
      </c>
      <c r="I183" s="77">
        <v>-13.786958516000002</v>
      </c>
      <c r="J183" s="78">
        <f t="shared" si="2"/>
        <v>-1.1998163263115643E-2</v>
      </c>
      <c r="K183" s="78">
        <f>I183/'סכום נכסי הקרן'!$C$42</f>
        <v>-5.5404330975227294E-5</v>
      </c>
    </row>
    <row r="184" spans="2:11">
      <c r="B184" t="s">
        <v>1167</v>
      </c>
      <c r="C184" t="s">
        <v>1168</v>
      </c>
      <c r="D184" t="s">
        <v>832</v>
      </c>
      <c r="E184" t="s">
        <v>106</v>
      </c>
      <c r="F184" s="89">
        <v>44991</v>
      </c>
      <c r="G184" s="77">
        <v>243630.21504400001</v>
      </c>
      <c r="H184" s="77">
        <v>-7.3856080000000004</v>
      </c>
      <c r="I184" s="77">
        <v>-17.99357337</v>
      </c>
      <c r="J184" s="78">
        <f t="shared" si="2"/>
        <v>-1.5658988944484462E-2</v>
      </c>
      <c r="K184" s="78">
        <f>I184/'סכום נכסי הקרן'!$C$42</f>
        <v>-7.230905157664549E-5</v>
      </c>
    </row>
    <row r="185" spans="2:11">
      <c r="B185" t="s">
        <v>1169</v>
      </c>
      <c r="C185" t="s">
        <v>1170</v>
      </c>
      <c r="D185" t="s">
        <v>832</v>
      </c>
      <c r="E185" t="s">
        <v>106</v>
      </c>
      <c r="F185" s="89">
        <v>44991</v>
      </c>
      <c r="G185" s="77">
        <v>213420.85870000001</v>
      </c>
      <c r="H185" s="77">
        <v>-7.4462289999999998</v>
      </c>
      <c r="I185" s="77">
        <v>-15.891805979999999</v>
      </c>
      <c r="J185" s="78">
        <f t="shared" si="2"/>
        <v>-1.38299163279935E-2</v>
      </c>
      <c r="K185" s="78">
        <f>I185/'סכום נכסי הקרן'!$C$42</f>
        <v>-6.386288007526896E-5</v>
      </c>
    </row>
    <row r="186" spans="2:11">
      <c r="B186" t="s">
        <v>1171</v>
      </c>
      <c r="C186" t="s">
        <v>1172</v>
      </c>
      <c r="D186" t="s">
        <v>832</v>
      </c>
      <c r="E186" t="s">
        <v>106</v>
      </c>
      <c r="F186" s="89">
        <v>45091</v>
      </c>
      <c r="G186" s="77">
        <v>358860</v>
      </c>
      <c r="H186" s="77">
        <v>-6.8881119999999996</v>
      </c>
      <c r="I186" s="77">
        <v>-24.718679999999999</v>
      </c>
      <c r="J186" s="78">
        <f t="shared" si="2"/>
        <v>-2.1511543531847623E-2</v>
      </c>
      <c r="K186" s="78">
        <f>I186/'סכום נכסי הקרן'!$C$42</f>
        <v>-9.933459409494687E-5</v>
      </c>
    </row>
    <row r="187" spans="2:11">
      <c r="B187" t="s">
        <v>1173</v>
      </c>
      <c r="C187" t="s">
        <v>1174</v>
      </c>
      <c r="D187" t="s">
        <v>832</v>
      </c>
      <c r="E187" t="s">
        <v>106</v>
      </c>
      <c r="F187" s="89">
        <v>44987</v>
      </c>
      <c r="G187" s="77">
        <v>30616.440025</v>
      </c>
      <c r="H187" s="77">
        <v>-6.9160159999999999</v>
      </c>
      <c r="I187" s="77">
        <v>-2.117437915</v>
      </c>
      <c r="J187" s="78">
        <f t="shared" si="2"/>
        <v>-1.8427099620411435E-3</v>
      </c>
      <c r="K187" s="78">
        <f>I187/'סכום נכסי הקרן'!$C$42</f>
        <v>-8.5091451407508662E-6</v>
      </c>
    </row>
    <row r="188" spans="2:11">
      <c r="B188" t="s">
        <v>1175</v>
      </c>
      <c r="C188" t="s">
        <v>1176</v>
      </c>
      <c r="D188" t="s">
        <v>832</v>
      </c>
      <c r="E188" t="s">
        <v>106</v>
      </c>
      <c r="F188" s="89">
        <v>44987</v>
      </c>
      <c r="G188" s="77">
        <v>183749.73852000001</v>
      </c>
      <c r="H188" s="77">
        <v>-6.8862839999999998</v>
      </c>
      <c r="I188" s="77">
        <v>-12.653529118</v>
      </c>
      <c r="J188" s="78">
        <f t="shared" si="2"/>
        <v>-1.1011791181946546E-2</v>
      </c>
      <c r="K188" s="78">
        <f>I188/'סכום נכסי הקרן'!$C$42</f>
        <v>-5.0849526706325792E-5</v>
      </c>
    </row>
    <row r="189" spans="2:11">
      <c r="B189" t="s">
        <v>968</v>
      </c>
      <c r="C189" t="s">
        <v>1177</v>
      </c>
      <c r="D189" t="s">
        <v>832</v>
      </c>
      <c r="E189" t="s">
        <v>106</v>
      </c>
      <c r="F189" s="89">
        <v>44985</v>
      </c>
      <c r="G189" s="77">
        <v>307654.76937499997</v>
      </c>
      <c r="H189" s="77">
        <v>-6.3342099999999997</v>
      </c>
      <c r="I189" s="77">
        <v>-19.487498889999998</v>
      </c>
      <c r="J189" s="78">
        <f t="shared" si="2"/>
        <v>-1.6959084413045812E-2</v>
      </c>
      <c r="K189" s="78">
        <f>I189/'סכום נכסי הקרן'!$C$42</f>
        <v>-7.8312547116750469E-5</v>
      </c>
    </row>
    <row r="190" spans="2:11">
      <c r="B190" t="s">
        <v>1178</v>
      </c>
      <c r="C190" t="s">
        <v>1179</v>
      </c>
      <c r="D190" t="s">
        <v>832</v>
      </c>
      <c r="E190" t="s">
        <v>106</v>
      </c>
      <c r="F190" s="89">
        <v>44991</v>
      </c>
      <c r="G190" s="77">
        <v>184592.86162499999</v>
      </c>
      <c r="H190" s="77">
        <v>-6.3028579999999996</v>
      </c>
      <c r="I190" s="77">
        <v>-11.63462532</v>
      </c>
      <c r="J190" s="78">
        <f t="shared" si="2"/>
        <v>-1.0125085524304559E-2</v>
      </c>
      <c r="K190" s="78">
        <f>I190/'סכום נכסי הקרן'!$C$42</f>
        <v>-4.6754955507696667E-5</v>
      </c>
    </row>
    <row r="191" spans="2:11">
      <c r="B191" t="s">
        <v>1180</v>
      </c>
      <c r="C191" t="s">
        <v>1181</v>
      </c>
      <c r="D191" t="s">
        <v>832</v>
      </c>
      <c r="E191" t="s">
        <v>106</v>
      </c>
      <c r="F191" s="89">
        <v>45035</v>
      </c>
      <c r="G191" s="77">
        <v>264839.445152</v>
      </c>
      <c r="H191" s="77">
        <v>-6.119923</v>
      </c>
      <c r="I191" s="77">
        <v>-16.207968969000003</v>
      </c>
      <c r="J191" s="78">
        <f t="shared" si="2"/>
        <v>-1.4105058605050069E-2</v>
      </c>
      <c r="K191" s="78">
        <f>I191/'סכום נכסי הקרן'!$C$42</f>
        <v>-6.5133414026926595E-5</v>
      </c>
    </row>
    <row r="192" spans="2:11">
      <c r="B192" t="s">
        <v>1182</v>
      </c>
      <c r="C192" t="s">
        <v>1183</v>
      </c>
      <c r="D192" t="s">
        <v>832</v>
      </c>
      <c r="E192" t="s">
        <v>106</v>
      </c>
      <c r="F192" s="89">
        <v>44991</v>
      </c>
      <c r="G192" s="77">
        <v>264912.68614900002</v>
      </c>
      <c r="H192" s="77">
        <v>-6.170604</v>
      </c>
      <c r="I192" s="77">
        <v>-16.346711807999998</v>
      </c>
      <c r="J192" s="78">
        <f t="shared" si="2"/>
        <v>-1.4225800190801432E-2</v>
      </c>
      <c r="K192" s="78">
        <f>I192/'סכום נכסי הקרן'!$C$42</f>
        <v>-6.5690966598327871E-5</v>
      </c>
    </row>
    <row r="193" spans="2:11">
      <c r="B193" t="s">
        <v>976</v>
      </c>
      <c r="C193" t="s">
        <v>1184</v>
      </c>
      <c r="D193" t="s">
        <v>832</v>
      </c>
      <c r="E193" t="s">
        <v>106</v>
      </c>
      <c r="F193" s="89">
        <v>45007</v>
      </c>
      <c r="G193" s="77">
        <v>92411.402145</v>
      </c>
      <c r="H193" s="77">
        <v>-6.1549469999999999</v>
      </c>
      <c r="I193" s="77">
        <v>-5.6878728160000005</v>
      </c>
      <c r="J193" s="78">
        <f t="shared" si="2"/>
        <v>-4.9498971500499516E-3</v>
      </c>
      <c r="K193" s="78">
        <f>I193/'סכום נכסי הקרן'!$C$42</f>
        <v>-2.2857310238291144E-5</v>
      </c>
    </row>
    <row r="194" spans="2:11">
      <c r="B194" t="s">
        <v>1185</v>
      </c>
      <c r="C194" t="s">
        <v>1186</v>
      </c>
      <c r="D194" t="s">
        <v>832</v>
      </c>
      <c r="E194" t="s">
        <v>106</v>
      </c>
      <c r="F194" s="89">
        <v>45055</v>
      </c>
      <c r="G194" s="77">
        <v>258966.53915999999</v>
      </c>
      <c r="H194" s="77">
        <v>-5.9540110000000004</v>
      </c>
      <c r="I194" s="77">
        <v>-15.418896356999999</v>
      </c>
      <c r="J194" s="78">
        <f t="shared" si="2"/>
        <v>-1.3418364580821154E-2</v>
      </c>
      <c r="K194" s="78">
        <f>I194/'סכום נכסי הקרן'!$C$42</f>
        <v>-6.1962443423946989E-5</v>
      </c>
    </row>
    <row r="195" spans="2:11">
      <c r="B195" t="s">
        <v>1187</v>
      </c>
      <c r="C195" t="s">
        <v>1188</v>
      </c>
      <c r="D195" t="s">
        <v>832</v>
      </c>
      <c r="E195" t="s">
        <v>106</v>
      </c>
      <c r="F195" s="89">
        <v>45055</v>
      </c>
      <c r="G195" s="77">
        <v>215805.44930000001</v>
      </c>
      <c r="H195" s="77">
        <v>-5.9540110000000004</v>
      </c>
      <c r="I195" s="77">
        <v>-12.849080297</v>
      </c>
      <c r="J195" s="78">
        <f t="shared" si="2"/>
        <v>-1.1181970483582502E-2</v>
      </c>
      <c r="K195" s="78">
        <f>I195/'סכום נכסי הקרן'!$C$42</f>
        <v>-5.1635369517946531E-5</v>
      </c>
    </row>
    <row r="196" spans="2:11">
      <c r="B196" t="s">
        <v>980</v>
      </c>
      <c r="C196" t="s">
        <v>1189</v>
      </c>
      <c r="D196" t="s">
        <v>832</v>
      </c>
      <c r="E196" t="s">
        <v>106</v>
      </c>
      <c r="F196" s="89">
        <v>45036</v>
      </c>
      <c r="G196" s="77">
        <v>123317.3996</v>
      </c>
      <c r="H196" s="77">
        <v>-5.9957130000000003</v>
      </c>
      <c r="I196" s="77">
        <v>-7.3937569979999997</v>
      </c>
      <c r="J196" s="78">
        <f t="shared" si="2"/>
        <v>-6.4344506068438933E-3</v>
      </c>
      <c r="K196" s="78">
        <f>I196/'סכום נכסי הקרן'!$C$42</f>
        <v>-2.9712583771989563E-5</v>
      </c>
    </row>
    <row r="197" spans="2:11">
      <c r="B197" t="s">
        <v>982</v>
      </c>
      <c r="C197" t="s">
        <v>1190</v>
      </c>
      <c r="D197" t="s">
        <v>832</v>
      </c>
      <c r="E197" t="s">
        <v>106</v>
      </c>
      <c r="F197" s="89">
        <v>45036</v>
      </c>
      <c r="G197" s="77">
        <v>154146.74950000001</v>
      </c>
      <c r="H197" s="77">
        <v>-5.9957130000000003</v>
      </c>
      <c r="I197" s="77">
        <v>-9.242196246999999</v>
      </c>
      <c r="J197" s="78">
        <f t="shared" si="2"/>
        <v>-8.0430632581197387E-3</v>
      </c>
      <c r="K197" s="78">
        <f>I197/'סכום נכסי הקרן'!$C$42</f>
        <v>-3.7140729712977645E-5</v>
      </c>
    </row>
    <row r="198" spans="2:11">
      <c r="B198" t="s">
        <v>1191</v>
      </c>
      <c r="C198" t="s">
        <v>1192</v>
      </c>
      <c r="D198" t="s">
        <v>832</v>
      </c>
      <c r="E198" t="s">
        <v>106</v>
      </c>
      <c r="F198" s="89">
        <v>45061</v>
      </c>
      <c r="G198" s="77">
        <v>277464.14909999998</v>
      </c>
      <c r="H198" s="77">
        <v>-5.9887620000000004</v>
      </c>
      <c r="I198" s="77">
        <v>-16.616668721</v>
      </c>
      <c r="J198" s="78">
        <f t="shared" si="2"/>
        <v>-1.4460731420370436E-2</v>
      </c>
      <c r="K198" s="78">
        <f>I198/'סכום נכסי הקרן'!$C$42</f>
        <v>-6.6775816613619143E-5</v>
      </c>
    </row>
    <row r="199" spans="2:11">
      <c r="B199" t="s">
        <v>1193</v>
      </c>
      <c r="C199" t="s">
        <v>1194</v>
      </c>
      <c r="D199" t="s">
        <v>832</v>
      </c>
      <c r="E199" t="s">
        <v>106</v>
      </c>
      <c r="F199" s="89">
        <v>45055</v>
      </c>
      <c r="G199" s="77">
        <v>326881.38272699999</v>
      </c>
      <c r="H199" s="77">
        <v>-5.9247500000000004</v>
      </c>
      <c r="I199" s="77">
        <v>-19.366904948999998</v>
      </c>
      <c r="J199" s="78">
        <f t="shared" si="2"/>
        <v>-1.6854136988203604E-2</v>
      </c>
      <c r="K199" s="78">
        <f>I199/'סכום נכסי הקרן'!$C$42</f>
        <v>-7.7827927785154095E-5</v>
      </c>
    </row>
    <row r="200" spans="2:11">
      <c r="B200" t="s">
        <v>1195</v>
      </c>
      <c r="C200" t="s">
        <v>1196</v>
      </c>
      <c r="D200" t="s">
        <v>832</v>
      </c>
      <c r="E200" t="s">
        <v>106</v>
      </c>
      <c r="F200" s="89">
        <v>45061</v>
      </c>
      <c r="G200" s="77">
        <v>543300</v>
      </c>
      <c r="H200" s="77">
        <v>-5.9024520000000003</v>
      </c>
      <c r="I200" s="77">
        <v>-32.068019999999997</v>
      </c>
      <c r="J200" s="78">
        <f t="shared" si="2"/>
        <v>-2.7907340044458693E-2</v>
      </c>
      <c r="K200" s="78">
        <f>I200/'סכום נכסי הקרן'!$C$42</f>
        <v>-1.2886868352713973E-4</v>
      </c>
    </row>
    <row r="201" spans="2:11">
      <c r="B201" t="s">
        <v>1197</v>
      </c>
      <c r="C201" t="s">
        <v>1198</v>
      </c>
      <c r="D201" t="s">
        <v>832</v>
      </c>
      <c r="E201" t="s">
        <v>106</v>
      </c>
      <c r="F201" s="89">
        <v>45061</v>
      </c>
      <c r="G201" s="77">
        <v>309145.1385</v>
      </c>
      <c r="H201" s="77">
        <v>-5.6967819999999998</v>
      </c>
      <c r="I201" s="77">
        <v>-17.611325744999998</v>
      </c>
      <c r="J201" s="78">
        <f t="shared" si="2"/>
        <v>-1.5326336212820275E-2</v>
      </c>
      <c r="K201" s="78">
        <f>I201/'סכום נכסי הקרן'!$C$42</f>
        <v>-7.0772949621640918E-5</v>
      </c>
    </row>
    <row r="202" spans="2:11">
      <c r="B202" t="s">
        <v>1199</v>
      </c>
      <c r="C202" t="s">
        <v>1200</v>
      </c>
      <c r="D202" t="s">
        <v>832</v>
      </c>
      <c r="E202" t="s">
        <v>106</v>
      </c>
      <c r="F202" s="89">
        <v>45105</v>
      </c>
      <c r="G202" s="77">
        <v>173741.27111600002</v>
      </c>
      <c r="H202" s="77">
        <v>-5.5838049999999999</v>
      </c>
      <c r="I202" s="77">
        <v>-9.7013730129999995</v>
      </c>
      <c r="J202" s="78">
        <f t="shared" si="2"/>
        <v>-8.4426639241189753E-3</v>
      </c>
      <c r="K202" s="78">
        <f>I202/'סכום נכסי הקרן'!$C$42</f>
        <v>-3.8985979445910004E-5</v>
      </c>
    </row>
    <row r="203" spans="2:11">
      <c r="B203" t="s">
        <v>1201</v>
      </c>
      <c r="C203" t="s">
        <v>1202</v>
      </c>
      <c r="D203" t="s">
        <v>832</v>
      </c>
      <c r="E203" t="s">
        <v>106</v>
      </c>
      <c r="F203" s="89">
        <v>45106</v>
      </c>
      <c r="G203" s="77">
        <v>105572.638978</v>
      </c>
      <c r="H203" s="77">
        <v>-5.1846410000000001</v>
      </c>
      <c r="I203" s="77">
        <v>-5.4735620109999994</v>
      </c>
      <c r="J203" s="78">
        <f t="shared" si="2"/>
        <v>-4.7633921986891658E-3</v>
      </c>
      <c r="K203" s="78">
        <f>I203/'סכום נכסי הקרן'!$C$42</f>
        <v>-2.1996079912689761E-5</v>
      </c>
    </row>
    <row r="204" spans="2:11">
      <c r="B204" t="s">
        <v>1203</v>
      </c>
      <c r="C204" t="s">
        <v>1204</v>
      </c>
      <c r="D204" t="s">
        <v>832</v>
      </c>
      <c r="E204" t="s">
        <v>106</v>
      </c>
      <c r="F204" s="89">
        <v>45106</v>
      </c>
      <c r="G204" s="77">
        <v>155977.77442500001</v>
      </c>
      <c r="H204" s="77">
        <v>-4.6964779999999999</v>
      </c>
      <c r="I204" s="77">
        <v>-7.3254623230000009</v>
      </c>
      <c r="J204" s="78">
        <f t="shared" ref="J204:J267" si="3">I204/$I$11</f>
        <v>-6.3750168557594562E-3</v>
      </c>
      <c r="K204" s="78">
        <f>I204/'סכום נכסי הקרן'!$C$42</f>
        <v>-2.9438134496382159E-5</v>
      </c>
    </row>
    <row r="205" spans="2:11">
      <c r="B205" t="s">
        <v>1205</v>
      </c>
      <c r="C205" t="s">
        <v>1206</v>
      </c>
      <c r="D205" t="s">
        <v>832</v>
      </c>
      <c r="E205" t="s">
        <v>106</v>
      </c>
      <c r="F205" s="89">
        <v>45133</v>
      </c>
      <c r="G205" s="77">
        <v>7330000</v>
      </c>
      <c r="H205" s="77">
        <v>-4.6599399999999997</v>
      </c>
      <c r="I205" s="77">
        <v>-341.5736</v>
      </c>
      <c r="J205" s="78">
        <f t="shared" si="3"/>
        <v>-0.29725597668362175</v>
      </c>
      <c r="K205" s="78">
        <f>I205/'סכום נכסי הקרן'!$C$42</f>
        <v>-1.3726491426544519E-3</v>
      </c>
    </row>
    <row r="206" spans="2:11">
      <c r="B206" t="s">
        <v>1207</v>
      </c>
      <c r="C206" t="s">
        <v>1208</v>
      </c>
      <c r="D206" t="s">
        <v>832</v>
      </c>
      <c r="E206" t="s">
        <v>106</v>
      </c>
      <c r="F206" s="89">
        <v>45133</v>
      </c>
      <c r="G206" s="77">
        <v>212371.97949200001</v>
      </c>
      <c r="H206" s="77">
        <v>-3.9904630000000001</v>
      </c>
      <c r="I206" s="77">
        <v>-8.4746254889999992</v>
      </c>
      <c r="J206" s="78">
        <f t="shared" si="3"/>
        <v>-7.3750813199867041E-3</v>
      </c>
      <c r="K206" s="78">
        <f>I206/'סכום נכסי הקרן'!$C$42</f>
        <v>-3.4056166553250643E-5</v>
      </c>
    </row>
    <row r="207" spans="2:11">
      <c r="B207" t="s">
        <v>1006</v>
      </c>
      <c r="C207" t="s">
        <v>1209</v>
      </c>
      <c r="D207" t="s">
        <v>832</v>
      </c>
      <c r="E207" t="s">
        <v>106</v>
      </c>
      <c r="F207" s="89">
        <v>45110</v>
      </c>
      <c r="G207" s="77">
        <v>62919.126260000005</v>
      </c>
      <c r="H207" s="77">
        <v>-3.8723550000000002</v>
      </c>
      <c r="I207" s="77">
        <v>-2.4364520389999997</v>
      </c>
      <c r="J207" s="78">
        <f t="shared" si="3"/>
        <v>-2.1203334522801138E-3</v>
      </c>
      <c r="K207" s="78">
        <f>I207/'סכום נכסי הקרן'!$C$42</f>
        <v>-9.7911366758204991E-6</v>
      </c>
    </row>
    <row r="208" spans="2:11">
      <c r="B208" t="s">
        <v>1210</v>
      </c>
      <c r="C208" t="s">
        <v>1211</v>
      </c>
      <c r="D208" t="s">
        <v>832</v>
      </c>
      <c r="E208" t="s">
        <v>106</v>
      </c>
      <c r="F208" s="89">
        <v>45110</v>
      </c>
      <c r="G208" s="77">
        <v>220383.86325200004</v>
      </c>
      <c r="H208" s="77">
        <v>-3.7936809999999999</v>
      </c>
      <c r="I208" s="77">
        <v>-8.3606607939999993</v>
      </c>
      <c r="J208" s="78">
        <f t="shared" si="3"/>
        <v>-7.2759030265832445E-3</v>
      </c>
      <c r="K208" s="78">
        <f>I208/'סכום נכסי הקרן'!$C$42</f>
        <v>-3.3598187538231254E-5</v>
      </c>
    </row>
    <row r="209" spans="2:11">
      <c r="B209" t="s">
        <v>1040</v>
      </c>
      <c r="C209" t="s">
        <v>1212</v>
      </c>
      <c r="D209" t="s">
        <v>832</v>
      </c>
      <c r="E209" t="s">
        <v>106</v>
      </c>
      <c r="F209" s="89">
        <v>45174</v>
      </c>
      <c r="G209" s="77">
        <v>514526.52031999995</v>
      </c>
      <c r="H209" s="77">
        <v>-1.142415</v>
      </c>
      <c r="I209" s="77">
        <v>-5.8780294550000001</v>
      </c>
      <c r="J209" s="78">
        <f t="shared" si="3"/>
        <v>-5.115381828751174E-3</v>
      </c>
      <c r="K209" s="78">
        <f>I209/'סכום נכסי הקרן'!$C$42</f>
        <v>-2.362147452819353E-5</v>
      </c>
    </row>
    <row r="210" spans="2:11">
      <c r="B210" t="s">
        <v>1050</v>
      </c>
      <c r="C210" t="s">
        <v>1213</v>
      </c>
      <c r="D210" t="s">
        <v>832</v>
      </c>
      <c r="E210" t="s">
        <v>106</v>
      </c>
      <c r="F210" s="89">
        <v>45190</v>
      </c>
      <c r="G210" s="77">
        <v>64383.946199999998</v>
      </c>
      <c r="H210" s="77">
        <v>-0.94170900000000002</v>
      </c>
      <c r="I210" s="77">
        <v>-0.60630941299999996</v>
      </c>
      <c r="J210" s="78">
        <f t="shared" si="3"/>
        <v>-5.2764352026558371E-4</v>
      </c>
      <c r="K210" s="78">
        <f>I210/'סכום נכסי הקרן'!$C$42</f>
        <v>-2.4365176229596609E-6</v>
      </c>
    </row>
    <row r="211" spans="2:11">
      <c r="B211" t="s">
        <v>1214</v>
      </c>
      <c r="C211" t="s">
        <v>1215</v>
      </c>
      <c r="D211" t="s">
        <v>832</v>
      </c>
      <c r="E211" t="s">
        <v>106</v>
      </c>
      <c r="F211" s="89">
        <v>45182</v>
      </c>
      <c r="G211" s="77">
        <v>128904.15472000001</v>
      </c>
      <c r="H211" s="77">
        <v>-0.89046999999999998</v>
      </c>
      <c r="I211" s="77">
        <v>-1.1478533440000001</v>
      </c>
      <c r="J211" s="78">
        <f t="shared" si="3"/>
        <v>-9.9892458568308948E-4</v>
      </c>
      <c r="K211" s="78">
        <f>I211/'סכום נכסי הקרן'!$C$42</f>
        <v>-4.6127684005281605E-6</v>
      </c>
    </row>
    <row r="212" spans="2:11">
      <c r="B212" t="s">
        <v>1054</v>
      </c>
      <c r="C212" t="s">
        <v>1216</v>
      </c>
      <c r="D212" t="s">
        <v>832</v>
      </c>
      <c r="E212" t="s">
        <v>106</v>
      </c>
      <c r="F212" s="89">
        <v>45182</v>
      </c>
      <c r="G212" s="77">
        <v>128928.00062599999</v>
      </c>
      <c r="H212" s="77">
        <v>-0.87180999999999997</v>
      </c>
      <c r="I212" s="77">
        <v>-1.124007438</v>
      </c>
      <c r="J212" s="78">
        <f t="shared" si="3"/>
        <v>-9.7817257768851424E-4</v>
      </c>
      <c r="K212" s="78">
        <f>I212/'סכום נכסי הקרן'!$C$42</f>
        <v>-4.5169411397951337E-6</v>
      </c>
    </row>
    <row r="213" spans="2:11">
      <c r="B213" t="s">
        <v>1082</v>
      </c>
      <c r="C213" t="s">
        <v>1217</v>
      </c>
      <c r="D213" t="s">
        <v>832</v>
      </c>
      <c r="E213" t="s">
        <v>106</v>
      </c>
      <c r="F213" s="89">
        <v>45187</v>
      </c>
      <c r="G213" s="77">
        <v>180871.19701</v>
      </c>
      <c r="H213" s="77">
        <v>-0.641289</v>
      </c>
      <c r="I213" s="77">
        <v>-1.1599077899999999</v>
      </c>
      <c r="J213" s="78">
        <f t="shared" si="3"/>
        <v>-1.0094150220608126E-3</v>
      </c>
      <c r="K213" s="78">
        <f>I213/'סכום נכסי הקרן'!$C$42</f>
        <v>-4.6612104492317902E-6</v>
      </c>
    </row>
    <row r="214" spans="2:11">
      <c r="B214" t="s">
        <v>1218</v>
      </c>
      <c r="C214" t="s">
        <v>1219</v>
      </c>
      <c r="D214" t="s">
        <v>832</v>
      </c>
      <c r="E214" t="s">
        <v>106</v>
      </c>
      <c r="F214" s="89">
        <v>45092</v>
      </c>
      <c r="G214" s="77">
        <v>1982235</v>
      </c>
      <c r="H214" s="77">
        <v>7.152164</v>
      </c>
      <c r="I214" s="77">
        <v>141.77270000000001</v>
      </c>
      <c r="J214" s="78">
        <f t="shared" si="3"/>
        <v>0.12337833604697233</v>
      </c>
      <c r="K214" s="78">
        <f>I214/'סכום נכסי הקרן'!$C$42</f>
        <v>5.6972838388800204E-4</v>
      </c>
    </row>
    <row r="215" spans="2:11">
      <c r="B215" t="s">
        <v>1220</v>
      </c>
      <c r="C215" t="s">
        <v>1221</v>
      </c>
      <c r="D215" t="s">
        <v>832</v>
      </c>
      <c r="E215" t="s">
        <v>106</v>
      </c>
      <c r="F215" s="89">
        <v>45089</v>
      </c>
      <c r="G215" s="77">
        <v>65559.208710000006</v>
      </c>
      <c r="H215" s="77">
        <v>7.0829940000000002</v>
      </c>
      <c r="I215" s="77">
        <v>4.6435547159999997</v>
      </c>
      <c r="J215" s="78">
        <f t="shared" si="3"/>
        <v>4.0410745806713924E-3</v>
      </c>
      <c r="K215" s="78">
        <f>I215/'סכום נכסי הקרן'!$C$42</f>
        <v>1.8660609015996658E-5</v>
      </c>
    </row>
    <row r="216" spans="2:11">
      <c r="B216" t="s">
        <v>1222</v>
      </c>
      <c r="C216" t="s">
        <v>1223</v>
      </c>
      <c r="D216" t="s">
        <v>832</v>
      </c>
      <c r="E216" t="s">
        <v>106</v>
      </c>
      <c r="F216" s="89">
        <v>45089</v>
      </c>
      <c r="G216" s="77">
        <v>4233900</v>
      </c>
      <c r="H216" s="77">
        <v>6.9702989999999998</v>
      </c>
      <c r="I216" s="77">
        <v>295.11547999999999</v>
      </c>
      <c r="J216" s="78">
        <f t="shared" si="3"/>
        <v>0.25682558676038147</v>
      </c>
      <c r="K216" s="78">
        <f>I216/'סכום נכסי הקרן'!$C$42</f>
        <v>1.1859523411822724E-3</v>
      </c>
    </row>
    <row r="217" spans="2:11">
      <c r="B217" t="s">
        <v>1224</v>
      </c>
      <c r="C217" t="s">
        <v>1225</v>
      </c>
      <c r="D217" t="s">
        <v>832</v>
      </c>
      <c r="E217" t="s">
        <v>106</v>
      </c>
      <c r="F217" s="89">
        <v>45097</v>
      </c>
      <c r="G217" s="77">
        <v>1539600</v>
      </c>
      <c r="H217" s="77">
        <v>6.6793139999999998</v>
      </c>
      <c r="I217" s="77">
        <v>102.83472</v>
      </c>
      <c r="J217" s="78">
        <f t="shared" si="3"/>
        <v>8.9492382112044883E-2</v>
      </c>
      <c r="K217" s="78">
        <f>I217/'סכום נכסי הקרן'!$C$42</f>
        <v>4.1325204946491949E-4</v>
      </c>
    </row>
    <row r="218" spans="2:11">
      <c r="B218" t="s">
        <v>1226</v>
      </c>
      <c r="C218" t="s">
        <v>1227</v>
      </c>
      <c r="D218" t="s">
        <v>832</v>
      </c>
      <c r="E218" t="s">
        <v>106</v>
      </c>
      <c r="F218" s="89">
        <v>45125</v>
      </c>
      <c r="G218" s="77">
        <v>1616580</v>
      </c>
      <c r="H218" s="77">
        <v>6.5026450000000002</v>
      </c>
      <c r="I218" s="77">
        <v>105.12046000000001</v>
      </c>
      <c r="J218" s="78">
        <f t="shared" si="3"/>
        <v>9.1481557727914567E-2</v>
      </c>
      <c r="K218" s="78">
        <f>I218/'סכום נכסי הקרן'!$C$42</f>
        <v>4.2243753409057847E-4</v>
      </c>
    </row>
    <row r="219" spans="2:11">
      <c r="B219" t="s">
        <v>1228</v>
      </c>
      <c r="C219" t="s">
        <v>1229</v>
      </c>
      <c r="D219" t="s">
        <v>832</v>
      </c>
      <c r="E219" t="s">
        <v>106</v>
      </c>
      <c r="F219" s="89">
        <v>45098</v>
      </c>
      <c r="G219" s="77">
        <v>2039970</v>
      </c>
      <c r="H219" s="77">
        <v>6.3571520000000001</v>
      </c>
      <c r="I219" s="77">
        <v>129.684</v>
      </c>
      <c r="J219" s="78">
        <f t="shared" si="3"/>
        <v>0.11285808997018155</v>
      </c>
      <c r="K219" s="78">
        <f>I219/'סכום נכסי הקרן'!$C$42</f>
        <v>5.2114868191218506E-4</v>
      </c>
    </row>
    <row r="220" spans="2:11">
      <c r="B220" t="s">
        <v>1230</v>
      </c>
      <c r="C220" t="s">
        <v>1231</v>
      </c>
      <c r="D220" t="s">
        <v>832</v>
      </c>
      <c r="E220" t="s">
        <v>106</v>
      </c>
      <c r="F220" s="89">
        <v>45099</v>
      </c>
      <c r="G220" s="77">
        <v>2617320</v>
      </c>
      <c r="H220" s="77">
        <v>6.0739619999999999</v>
      </c>
      <c r="I220" s="77">
        <v>158.97502</v>
      </c>
      <c r="J220" s="78">
        <f t="shared" si="3"/>
        <v>0.13834873315267429</v>
      </c>
      <c r="K220" s="78">
        <f>I220/'סכום נכסי הקרן'!$C$42</f>
        <v>6.3885770125816032E-4</v>
      </c>
    </row>
    <row r="221" spans="2:11">
      <c r="B221" t="s">
        <v>1232</v>
      </c>
      <c r="C221" t="s">
        <v>1233</v>
      </c>
      <c r="D221" t="s">
        <v>832</v>
      </c>
      <c r="E221" t="s">
        <v>106</v>
      </c>
      <c r="F221" s="89">
        <v>45050</v>
      </c>
      <c r="G221" s="77">
        <v>1347150</v>
      </c>
      <c r="H221" s="77">
        <v>5.9830290000000002</v>
      </c>
      <c r="I221" s="77">
        <v>80.600380000000001</v>
      </c>
      <c r="J221" s="78">
        <f t="shared" si="3"/>
        <v>7.0142846748024595E-2</v>
      </c>
      <c r="K221" s="78">
        <f>I221/'סכום נכסי הקרן'!$C$42</f>
        <v>3.2390103481247682E-4</v>
      </c>
    </row>
    <row r="222" spans="2:11">
      <c r="B222" t="s">
        <v>1234</v>
      </c>
      <c r="C222" t="s">
        <v>1235</v>
      </c>
      <c r="D222" t="s">
        <v>832</v>
      </c>
      <c r="E222" t="s">
        <v>106</v>
      </c>
      <c r="F222" s="89">
        <v>45124</v>
      </c>
      <c r="G222" s="77">
        <v>1039230</v>
      </c>
      <c r="H222" s="77">
        <v>5.8141550000000004</v>
      </c>
      <c r="I222" s="77">
        <v>60.422440000000002</v>
      </c>
      <c r="J222" s="78">
        <f t="shared" si="3"/>
        <v>5.2582902823308172E-2</v>
      </c>
      <c r="K222" s="78">
        <f>I222/'סכום נכסי הקרן'!$C$42</f>
        <v>2.4281387807222239E-4</v>
      </c>
    </row>
    <row r="223" spans="2:11">
      <c r="B223" t="s">
        <v>1236</v>
      </c>
      <c r="C223" t="s">
        <v>1237</v>
      </c>
      <c r="D223" t="s">
        <v>832</v>
      </c>
      <c r="E223" t="s">
        <v>106</v>
      </c>
      <c r="F223" s="89">
        <v>45084</v>
      </c>
      <c r="G223" s="77">
        <v>962250</v>
      </c>
      <c r="H223" s="77">
        <v>5.6218969999999997</v>
      </c>
      <c r="I223" s="77">
        <v>54.096699999999998</v>
      </c>
      <c r="J223" s="78">
        <f t="shared" si="3"/>
        <v>4.7077898859457762E-2</v>
      </c>
      <c r="K223" s="78">
        <f>I223/'סכום נכסי הקרן'!$C$42</f>
        <v>2.1739323201627728E-4</v>
      </c>
    </row>
    <row r="224" spans="2:11">
      <c r="B224" t="s">
        <v>1238</v>
      </c>
      <c r="C224" t="s">
        <v>1239</v>
      </c>
      <c r="D224" t="s">
        <v>832</v>
      </c>
      <c r="E224" t="s">
        <v>106</v>
      </c>
      <c r="F224" s="89">
        <v>45057</v>
      </c>
      <c r="G224" s="77">
        <v>904515</v>
      </c>
      <c r="H224" s="77">
        <v>5.5803279999999997</v>
      </c>
      <c r="I224" s="77">
        <v>50.474899999999998</v>
      </c>
      <c r="J224" s="78">
        <f t="shared" si="3"/>
        <v>4.3926010960765524E-2</v>
      </c>
      <c r="K224" s="78">
        <f>I224/'סכום נכסי הקרן'!$C$42</f>
        <v>2.028386509102846E-4</v>
      </c>
    </row>
    <row r="225" spans="2:11">
      <c r="B225" t="s">
        <v>1240</v>
      </c>
      <c r="C225" t="s">
        <v>1241</v>
      </c>
      <c r="D225" t="s">
        <v>832</v>
      </c>
      <c r="E225" t="s">
        <v>106</v>
      </c>
      <c r="F225" s="89">
        <v>45055</v>
      </c>
      <c r="G225" s="77">
        <v>1058475</v>
      </c>
      <c r="H225" s="77">
        <v>5.5673370000000002</v>
      </c>
      <c r="I225" s="77">
        <v>58.928870000000003</v>
      </c>
      <c r="J225" s="78">
        <f t="shared" si="3"/>
        <v>5.1283116747641445E-2</v>
      </c>
      <c r="K225" s="78">
        <f>I225/'סכום נכסי הקרן'!$C$42</f>
        <v>2.3681181122632328E-4</v>
      </c>
    </row>
    <row r="226" spans="2:11">
      <c r="B226" t="s">
        <v>1242</v>
      </c>
      <c r="C226" t="s">
        <v>1243</v>
      </c>
      <c r="D226" t="s">
        <v>832</v>
      </c>
      <c r="E226" t="s">
        <v>106</v>
      </c>
      <c r="F226" s="89">
        <v>45040</v>
      </c>
      <c r="G226" s="77">
        <v>17965207.5</v>
      </c>
      <c r="H226" s="77">
        <v>5.5465520000000001</v>
      </c>
      <c r="I226" s="77">
        <f>996.44964+13.6432707867148</f>
        <v>1010.0929107867148</v>
      </c>
      <c r="J226" s="78">
        <f t="shared" si="3"/>
        <v>0.87903794302928373</v>
      </c>
      <c r="K226" s="78">
        <f>I226/'סכום נכסי הקרן'!$C$42</f>
        <v>4.0591637292598836E-3</v>
      </c>
    </row>
    <row r="227" spans="2:11">
      <c r="B227" t="s">
        <v>1244</v>
      </c>
      <c r="C227" t="s">
        <v>1245</v>
      </c>
      <c r="D227" t="s">
        <v>832</v>
      </c>
      <c r="E227" t="s">
        <v>106</v>
      </c>
      <c r="F227" s="89">
        <v>45119</v>
      </c>
      <c r="G227" s="77">
        <v>1385640</v>
      </c>
      <c r="H227" s="77">
        <v>5.2036059999999997</v>
      </c>
      <c r="I227" s="77">
        <v>72.103250000000003</v>
      </c>
      <c r="J227" s="78">
        <f t="shared" si="3"/>
        <v>6.2748180775134124E-2</v>
      </c>
      <c r="K227" s="78">
        <f>I227/'סכום נכסי הקרן'!$C$42</f>
        <v>2.8975443153422749E-4</v>
      </c>
    </row>
    <row r="228" spans="2:11">
      <c r="B228" t="s">
        <v>1246</v>
      </c>
      <c r="C228" t="s">
        <v>1247</v>
      </c>
      <c r="D228" t="s">
        <v>832</v>
      </c>
      <c r="E228" t="s">
        <v>106</v>
      </c>
      <c r="F228" s="89">
        <v>45138</v>
      </c>
      <c r="G228" s="77">
        <v>3194670</v>
      </c>
      <c r="H228" s="77">
        <v>4.4371729999999996</v>
      </c>
      <c r="I228" s="77">
        <v>141.75304</v>
      </c>
      <c r="J228" s="78">
        <f t="shared" si="3"/>
        <v>0.12336122684268487</v>
      </c>
      <c r="K228" s="78">
        <f>I228/'סכום נכסי הקרן'!$C$42</f>
        <v>5.6964937812718026E-4</v>
      </c>
    </row>
    <row r="229" spans="2:11">
      <c r="B229" t="s">
        <v>1248</v>
      </c>
      <c r="C229" t="s">
        <v>1249</v>
      </c>
      <c r="D229" t="s">
        <v>832</v>
      </c>
      <c r="E229" t="s">
        <v>106</v>
      </c>
      <c r="F229" s="89">
        <v>45110</v>
      </c>
      <c r="G229" s="77">
        <v>1789785</v>
      </c>
      <c r="H229" s="77">
        <v>4.302073</v>
      </c>
      <c r="I229" s="77">
        <v>76.997860000000003</v>
      </c>
      <c r="J229" s="78">
        <f t="shared" si="3"/>
        <v>6.7007737356894012E-2</v>
      </c>
      <c r="K229" s="78">
        <f>I229/'סכום נכסי הקרן'!$C$42</f>
        <v>3.0942393239766631E-4</v>
      </c>
    </row>
    <row r="230" spans="2:11">
      <c r="B230" t="s">
        <v>1250</v>
      </c>
      <c r="C230" t="s">
        <v>1251</v>
      </c>
      <c r="D230" t="s">
        <v>832</v>
      </c>
      <c r="E230" t="s">
        <v>106</v>
      </c>
      <c r="F230" s="89">
        <v>45118</v>
      </c>
      <c r="G230" s="77">
        <v>1385640</v>
      </c>
      <c r="H230" s="77">
        <v>4.221533</v>
      </c>
      <c r="I230" s="77">
        <v>58.495249999999999</v>
      </c>
      <c r="J230" s="78">
        <f t="shared" si="3"/>
        <v>5.0905756973321788E-2</v>
      </c>
      <c r="K230" s="78">
        <f>I230/'סכום נכסי הקרן'!$C$42</f>
        <v>2.350692640235013E-4</v>
      </c>
    </row>
    <row r="231" spans="2:11">
      <c r="B231" t="s">
        <v>1252</v>
      </c>
      <c r="C231" t="s">
        <v>1253</v>
      </c>
      <c r="D231" t="s">
        <v>832</v>
      </c>
      <c r="E231" t="s">
        <v>106</v>
      </c>
      <c r="F231" s="89">
        <v>45112</v>
      </c>
      <c r="G231" s="77">
        <v>4926720</v>
      </c>
      <c r="H231" s="77">
        <v>4.1435899999999997</v>
      </c>
      <c r="I231" s="77">
        <v>204.1431</v>
      </c>
      <c r="J231" s="78">
        <f t="shared" si="3"/>
        <v>0.17765645990709547</v>
      </c>
      <c r="K231" s="78">
        <f>I231/'סכום נכסי הקרן'!$C$42</f>
        <v>8.2037034242055606E-4</v>
      </c>
    </row>
    <row r="232" spans="2:11">
      <c r="B232" t="s">
        <v>1254</v>
      </c>
      <c r="C232" t="s">
        <v>1255</v>
      </c>
      <c r="D232" t="s">
        <v>832</v>
      </c>
      <c r="E232" t="s">
        <v>106</v>
      </c>
      <c r="F232" s="89">
        <v>45117</v>
      </c>
      <c r="G232" s="77">
        <v>1154700</v>
      </c>
      <c r="H232" s="77">
        <v>4.0344709999999999</v>
      </c>
      <c r="I232" s="77">
        <v>46.586040000000004</v>
      </c>
      <c r="J232" s="78">
        <f t="shared" si="3"/>
        <v>4.054171288419911E-2</v>
      </c>
      <c r="K232" s="78">
        <f>I232/'סכום נכסי הקרן'!$C$42</f>
        <v>1.8721086133608104E-4</v>
      </c>
    </row>
    <row r="233" spans="2:11">
      <c r="B233" t="s">
        <v>1256</v>
      </c>
      <c r="C233" t="s">
        <v>1257</v>
      </c>
      <c r="D233" t="s">
        <v>832</v>
      </c>
      <c r="E233" t="s">
        <v>106</v>
      </c>
      <c r="F233" s="89">
        <v>45083</v>
      </c>
      <c r="G233" s="77">
        <v>5773500</v>
      </c>
      <c r="H233" s="77">
        <v>3.9773139999999998</v>
      </c>
      <c r="I233" s="77">
        <v>229.6302</v>
      </c>
      <c r="J233" s="78">
        <f t="shared" si="3"/>
        <v>0.19983672443378353</v>
      </c>
      <c r="K233" s="78">
        <f>I233/'סכום נכסי הקרן'!$C$42</f>
        <v>9.2279291244279512E-4</v>
      </c>
    </row>
    <row r="234" spans="2:11">
      <c r="B234" t="s">
        <v>1258</v>
      </c>
      <c r="C234" t="s">
        <v>1259</v>
      </c>
      <c r="D234" t="s">
        <v>832</v>
      </c>
      <c r="E234" t="s">
        <v>106</v>
      </c>
      <c r="F234" s="89">
        <v>45132</v>
      </c>
      <c r="G234" s="77">
        <v>4349370</v>
      </c>
      <c r="H234" s="77">
        <v>3.8863810000000001</v>
      </c>
      <c r="I234" s="77">
        <v>169.03307999999998</v>
      </c>
      <c r="J234" s="78">
        <f t="shared" si="3"/>
        <v>0.14710180554715227</v>
      </c>
      <c r="K234" s="78">
        <f>I234/'סכום נכסי הקרן'!$C$42</f>
        <v>6.7927706456892849E-4</v>
      </c>
    </row>
    <row r="235" spans="2:11">
      <c r="B235" t="s">
        <v>1260</v>
      </c>
      <c r="C235" t="s">
        <v>1261</v>
      </c>
      <c r="D235" t="s">
        <v>832</v>
      </c>
      <c r="E235" t="s">
        <v>106</v>
      </c>
      <c r="F235" s="89">
        <v>45147</v>
      </c>
      <c r="G235" s="77">
        <v>65559.208710000006</v>
      </c>
      <c r="H235" s="77">
        <v>4.0789819999999999</v>
      </c>
      <c r="I235" s="77">
        <v>2.6741480299999996</v>
      </c>
      <c r="J235" s="78">
        <f t="shared" si="3"/>
        <v>2.327189467963077E-3</v>
      </c>
      <c r="K235" s="78">
        <f>I235/'סכום נכסי הקרן'!$C$42</f>
        <v>1.0746342810775162E-5</v>
      </c>
    </row>
    <row r="236" spans="2:11">
      <c r="B236" t="s">
        <v>1262</v>
      </c>
      <c r="C236" t="s">
        <v>1263</v>
      </c>
      <c r="D236" t="s">
        <v>832</v>
      </c>
      <c r="E236" t="s">
        <v>106</v>
      </c>
      <c r="F236" s="89">
        <v>45147</v>
      </c>
      <c r="G236" s="77">
        <v>327796.04355</v>
      </c>
      <c r="H236" s="77">
        <v>4.0780940000000001</v>
      </c>
      <c r="I236" s="77">
        <v>13.367832397000001</v>
      </c>
      <c r="J236" s="78">
        <f t="shared" si="3"/>
        <v>1.1633416854561348E-2</v>
      </c>
      <c r="K236" s="78">
        <f>I236/'סכום נכסי הקרן'!$C$42</f>
        <v>5.3720028945124733E-5</v>
      </c>
    </row>
    <row r="237" spans="2:11">
      <c r="B237" t="s">
        <v>1264</v>
      </c>
      <c r="C237" t="s">
        <v>1265</v>
      </c>
      <c r="D237" t="s">
        <v>832</v>
      </c>
      <c r="E237" t="s">
        <v>106</v>
      </c>
      <c r="F237" s="89">
        <v>45148</v>
      </c>
      <c r="G237" s="77">
        <v>2001480</v>
      </c>
      <c r="H237" s="77">
        <v>3.4628939999999999</v>
      </c>
      <c r="I237" s="77">
        <v>69.309139999999999</v>
      </c>
      <c r="J237" s="78">
        <f t="shared" si="3"/>
        <v>6.0316593857961731E-2</v>
      </c>
      <c r="K237" s="78">
        <f>I237/'סכום נכסי הקרן'!$C$42</f>
        <v>2.7852600903324314E-4</v>
      </c>
    </row>
    <row r="238" spans="2:11">
      <c r="B238" t="s">
        <v>1266</v>
      </c>
      <c r="C238" t="s">
        <v>1267</v>
      </c>
      <c r="D238" t="s">
        <v>832</v>
      </c>
      <c r="E238" t="s">
        <v>106</v>
      </c>
      <c r="F238" s="89">
        <v>45082</v>
      </c>
      <c r="G238" s="77">
        <v>354019.72703399998</v>
      </c>
      <c r="H238" s="77">
        <v>3.404795</v>
      </c>
      <c r="I238" s="77">
        <v>12.053645632</v>
      </c>
      <c r="J238" s="78">
        <f t="shared" si="3"/>
        <v>1.0489739853836571E-2</v>
      </c>
      <c r="K238" s="78">
        <f>I238/'סכום נכסי הקרן'!$C$42</f>
        <v>4.8438832341332528E-5</v>
      </c>
    </row>
    <row r="239" spans="2:11">
      <c r="B239" t="s">
        <v>1268</v>
      </c>
      <c r="C239" t="s">
        <v>1269</v>
      </c>
      <c r="D239" t="s">
        <v>832</v>
      </c>
      <c r="E239" t="s">
        <v>106</v>
      </c>
      <c r="F239" s="89">
        <v>45162</v>
      </c>
      <c r="G239" s="77">
        <v>769800</v>
      </c>
      <c r="H239" s="77">
        <v>2.0365500000000001</v>
      </c>
      <c r="I239" s="77">
        <v>15.67736</v>
      </c>
      <c r="J239" s="78">
        <f t="shared" si="3"/>
        <v>1.3643293739975059E-2</v>
      </c>
      <c r="K239" s="78">
        <f>I239/'סכום נכסי הקרן'!$C$42</f>
        <v>6.3001106534829382E-5</v>
      </c>
    </row>
    <row r="240" spans="2:11">
      <c r="B240" t="s">
        <v>1270</v>
      </c>
      <c r="C240" t="s">
        <v>1271</v>
      </c>
      <c r="D240" t="s">
        <v>832</v>
      </c>
      <c r="E240" t="s">
        <v>106</v>
      </c>
      <c r="F240" s="89">
        <v>45181</v>
      </c>
      <c r="G240" s="77">
        <v>4541820</v>
      </c>
      <c r="H240" s="77">
        <v>1.449384</v>
      </c>
      <c r="I240" s="77">
        <v>65.828419999999994</v>
      </c>
      <c r="J240" s="78">
        <f t="shared" si="3"/>
        <v>5.7287481469995516E-2</v>
      </c>
      <c r="K240" s="78">
        <f>I240/'סכום נכסי הקרן'!$C$42</f>
        <v>2.6453837262392985E-4</v>
      </c>
    </row>
    <row r="241" spans="2:11">
      <c r="B241" t="s">
        <v>1272</v>
      </c>
      <c r="C241" t="s">
        <v>1273</v>
      </c>
      <c r="D241" t="s">
        <v>832</v>
      </c>
      <c r="E241" t="s">
        <v>106</v>
      </c>
      <c r="F241" s="89">
        <v>45189</v>
      </c>
      <c r="G241" s="77">
        <v>196677.62612999999</v>
      </c>
      <c r="H241" s="77">
        <v>1.0168250000000001</v>
      </c>
      <c r="I241" s="77">
        <v>1.9998675659999998</v>
      </c>
      <c r="J241" s="78">
        <f t="shared" si="3"/>
        <v>1.7403938318688195E-3</v>
      </c>
      <c r="K241" s="78">
        <f>I241/'סכום נכסי הקרן'!$C$42</f>
        <v>8.0366764290107476E-6</v>
      </c>
    </row>
    <row r="242" spans="2:11">
      <c r="B242" t="s">
        <v>1274</v>
      </c>
      <c r="C242" t="s">
        <v>1275</v>
      </c>
      <c r="D242" t="s">
        <v>832</v>
      </c>
      <c r="E242" t="s">
        <v>106</v>
      </c>
      <c r="F242" s="89">
        <v>45169</v>
      </c>
      <c r="G242" s="77">
        <v>163898.021775</v>
      </c>
      <c r="H242" s="77">
        <v>1.2998700000000001</v>
      </c>
      <c r="I242" s="77">
        <v>2.1304613730000002</v>
      </c>
      <c r="J242" s="78">
        <f t="shared" si="3"/>
        <v>1.854043685512712E-3</v>
      </c>
      <c r="K242" s="78">
        <f>I242/'סכום נכסי הקרן'!$C$42</f>
        <v>8.5614812652584291E-6</v>
      </c>
    </row>
    <row r="243" spans="2:11">
      <c r="B243" t="s">
        <v>1276</v>
      </c>
      <c r="C243" t="s">
        <v>1277</v>
      </c>
      <c r="D243" t="s">
        <v>832</v>
      </c>
      <c r="E243" t="s">
        <v>106</v>
      </c>
      <c r="F243" s="89">
        <v>45189</v>
      </c>
      <c r="G243" s="77">
        <v>2193930</v>
      </c>
      <c r="H243" s="77">
        <v>0.93756300000000004</v>
      </c>
      <c r="I243" s="77">
        <v>20.569479999999999</v>
      </c>
      <c r="J243" s="78">
        <f t="shared" si="3"/>
        <v>1.7900683387926421E-2</v>
      </c>
      <c r="K243" s="78">
        <f>I243/'סכום נכסי הקרן'!$C$42</f>
        <v>8.2660601073525274E-5</v>
      </c>
    </row>
    <row r="244" spans="2:11">
      <c r="B244" t="s">
        <v>1278</v>
      </c>
      <c r="C244" t="s">
        <v>1279</v>
      </c>
      <c r="D244" t="s">
        <v>832</v>
      </c>
      <c r="E244" t="s">
        <v>106</v>
      </c>
      <c r="F244" s="89">
        <v>45187</v>
      </c>
      <c r="G244" s="77">
        <v>222245.717527</v>
      </c>
      <c r="H244" s="77">
        <v>0.50063000000000002</v>
      </c>
      <c r="I244" s="77">
        <v>1.112627831</v>
      </c>
      <c r="J244" s="78">
        <f t="shared" si="3"/>
        <v>9.6826942301537545E-4</v>
      </c>
      <c r="K244" s="78">
        <f>I244/'סכום נכסי הקרן'!$C$42</f>
        <v>4.471211002008447E-6</v>
      </c>
    </row>
    <row r="245" spans="2:11">
      <c r="B245" t="s">
        <v>1280</v>
      </c>
      <c r="C245" t="s">
        <v>1281</v>
      </c>
      <c r="D245" t="s">
        <v>832</v>
      </c>
      <c r="E245" t="s">
        <v>106</v>
      </c>
      <c r="F245" s="89">
        <v>45187</v>
      </c>
      <c r="G245" s="77">
        <v>206587.55611899999</v>
      </c>
      <c r="H245" s="77">
        <v>0.53651700000000002</v>
      </c>
      <c r="I245" s="77">
        <v>1.1083782520000001</v>
      </c>
      <c r="J245" s="78">
        <f t="shared" si="3"/>
        <v>9.6457120759082518E-4</v>
      </c>
      <c r="K245" s="78">
        <f>I245/'סכום נכסי הקרן'!$C$42</f>
        <v>4.4541336255045476E-6</v>
      </c>
    </row>
    <row r="246" spans="2:11">
      <c r="B246" t="s">
        <v>1282</v>
      </c>
      <c r="C246" t="s">
        <v>1283</v>
      </c>
      <c r="D246" t="s">
        <v>832</v>
      </c>
      <c r="E246" t="s">
        <v>106</v>
      </c>
      <c r="F246" s="89">
        <v>45196</v>
      </c>
      <c r="G246" s="77">
        <v>2309400</v>
      </c>
      <c r="H246" s="77">
        <v>-2.3726000000000001E-2</v>
      </c>
      <c r="I246" s="77">
        <v>-0.54791999999999996</v>
      </c>
      <c r="J246" s="78">
        <f t="shared" si="3"/>
        <v>-4.7682986842217907E-4</v>
      </c>
      <c r="K246" s="78">
        <f>I246/'סכום נכסי הקרן'!$C$42</f>
        <v>-2.2018736759609855E-6</v>
      </c>
    </row>
    <row r="247" spans="2:11">
      <c r="B247" t="s">
        <v>1284</v>
      </c>
      <c r="C247" t="s">
        <v>1285</v>
      </c>
      <c r="D247" t="s">
        <v>832</v>
      </c>
      <c r="E247" t="s">
        <v>106</v>
      </c>
      <c r="F247" s="89">
        <v>45197</v>
      </c>
      <c r="G247" s="77">
        <v>2501850</v>
      </c>
      <c r="H247" s="77">
        <v>-1.6628E-2</v>
      </c>
      <c r="I247" s="77">
        <v>-0.41599999999999998</v>
      </c>
      <c r="J247" s="78">
        <f t="shared" si="3"/>
        <v>-3.6202588929702602E-4</v>
      </c>
      <c r="K247" s="78">
        <f>I247/'סכום נכסי הקרן'!$C$42</f>
        <v>-1.671739394801741E-6</v>
      </c>
    </row>
    <row r="248" spans="2:11" s="91" customFormat="1">
      <c r="B248" s="79" t="s">
        <v>1286</v>
      </c>
      <c r="C248" s="79"/>
      <c r="D248" s="79"/>
      <c r="E248" s="79"/>
      <c r="F248" s="92"/>
      <c r="G248" s="81"/>
      <c r="H248" s="81"/>
      <c r="I248" s="81">
        <f>SUM(I249:I314)</f>
        <v>343.46346419699995</v>
      </c>
      <c r="J248" s="80">
        <f t="shared" si="3"/>
        <v>0.29890063958402924</v>
      </c>
      <c r="K248" s="80">
        <f>I248/'סכום נכסי הקרן'!$C$42</f>
        <v>1.3802437590701975E-3</v>
      </c>
    </row>
    <row r="249" spans="2:11">
      <c r="B249" t="s">
        <v>1287</v>
      </c>
      <c r="C249" t="s">
        <v>1288</v>
      </c>
      <c r="D249" t="s">
        <v>832</v>
      </c>
      <c r="E249" t="s">
        <v>120</v>
      </c>
      <c r="F249" s="89">
        <v>45166</v>
      </c>
      <c r="G249" s="77">
        <v>37872.331200000001</v>
      </c>
      <c r="H249" s="77">
        <v>-0.41484100000000002</v>
      </c>
      <c r="I249" s="77">
        <v>-0.1571099</v>
      </c>
      <c r="J249" s="78">
        <f t="shared" si="3"/>
        <v>-1.3672560400208373E-4</v>
      </c>
      <c r="K249" s="78">
        <f>I249/'סכום נכסי הקרן'!$C$42</f>
        <v>-6.3136252197923573E-7</v>
      </c>
    </row>
    <row r="250" spans="2:11">
      <c r="B250" t="s">
        <v>1289</v>
      </c>
      <c r="C250" t="s">
        <v>1290</v>
      </c>
      <c r="D250" t="s">
        <v>832</v>
      </c>
      <c r="E250" t="s">
        <v>120</v>
      </c>
      <c r="F250" s="89">
        <v>45166</v>
      </c>
      <c r="G250" s="77">
        <v>49234.030559999999</v>
      </c>
      <c r="H250" s="77">
        <v>-0.57118999999999998</v>
      </c>
      <c r="I250" s="77">
        <v>-0.28121978200000003</v>
      </c>
      <c r="J250" s="78">
        <f t="shared" si="3"/>
        <v>-2.4473279246746589E-4</v>
      </c>
      <c r="K250" s="78">
        <f>I250/'סכום נכסי הקרן'!$C$42</f>
        <v>-1.1301110292474942E-6</v>
      </c>
    </row>
    <row r="251" spans="2:11">
      <c r="B251" t="s">
        <v>1291</v>
      </c>
      <c r="C251" t="s">
        <v>1292</v>
      </c>
      <c r="D251" t="s">
        <v>832</v>
      </c>
      <c r="E251" t="s">
        <v>120</v>
      </c>
      <c r="F251" s="89">
        <v>45168</v>
      </c>
      <c r="G251" s="77">
        <v>49234.030559999999</v>
      </c>
      <c r="H251" s="77">
        <v>-1.8423069999999999</v>
      </c>
      <c r="I251" s="77">
        <v>-0.90704214800000005</v>
      </c>
      <c r="J251" s="78">
        <f t="shared" si="3"/>
        <v>-7.8935754870092484E-4</v>
      </c>
      <c r="K251" s="78">
        <f>I251/'סכום נכסי הקרן'!$C$42</f>
        <v>-3.6450434893201716E-6</v>
      </c>
    </row>
    <row r="252" spans="2:11">
      <c r="B252" t="s">
        <v>1293</v>
      </c>
      <c r="C252" t="s">
        <v>1294</v>
      </c>
      <c r="D252" t="s">
        <v>832</v>
      </c>
      <c r="E252" t="s">
        <v>106</v>
      </c>
      <c r="F252" s="89">
        <v>45166</v>
      </c>
      <c r="G252" s="77">
        <v>185819.72076000003</v>
      </c>
      <c r="H252" s="77">
        <v>0.83067599999999997</v>
      </c>
      <c r="I252" s="77">
        <v>1.543559101</v>
      </c>
      <c r="J252" s="78">
        <f t="shared" si="3"/>
        <v>1.3432893178414497E-3</v>
      </c>
      <c r="K252" s="78">
        <f>I252/'סכום נכסי הקרן'!$C$42</f>
        <v>6.2029532628520667E-6</v>
      </c>
    </row>
    <row r="253" spans="2:11">
      <c r="B253" t="s">
        <v>1295</v>
      </c>
      <c r="C253" t="s">
        <v>1296</v>
      </c>
      <c r="D253" t="s">
        <v>832</v>
      </c>
      <c r="E253" t="s">
        <v>106</v>
      </c>
      <c r="F253" s="89">
        <v>45167</v>
      </c>
      <c r="G253" s="77">
        <v>131699.17797600001</v>
      </c>
      <c r="H253" s="77">
        <v>1.111299</v>
      </c>
      <c r="I253" s="77">
        <v>1.4635714089999998</v>
      </c>
      <c r="J253" s="78">
        <f t="shared" si="3"/>
        <v>1.273679665607996E-3</v>
      </c>
      <c r="K253" s="78">
        <f>I253/'סכום נכסי הקרן'!$C$42</f>
        <v>5.8815143786797869E-6</v>
      </c>
    </row>
    <row r="254" spans="2:11">
      <c r="B254" t="s">
        <v>1297</v>
      </c>
      <c r="C254" t="s">
        <v>1298</v>
      </c>
      <c r="D254" t="s">
        <v>832</v>
      </c>
      <c r="E254" t="s">
        <v>106</v>
      </c>
      <c r="F254" s="89">
        <v>45127</v>
      </c>
      <c r="G254" s="77">
        <v>106685.27088</v>
      </c>
      <c r="H254" s="77">
        <v>-8.0600310000000004</v>
      </c>
      <c r="I254" s="77">
        <v>-8.5988657239999995</v>
      </c>
      <c r="J254" s="78">
        <f t="shared" si="3"/>
        <v>-7.4832019487423452E-3</v>
      </c>
      <c r="K254" s="78">
        <f>I254/'סכום נכסי הקרן'!$C$42</f>
        <v>-3.4555438897647105E-5</v>
      </c>
    </row>
    <row r="255" spans="2:11">
      <c r="B255" t="s">
        <v>1299</v>
      </c>
      <c r="C255" t="s">
        <v>1300</v>
      </c>
      <c r="D255" t="s">
        <v>832</v>
      </c>
      <c r="E255" t="s">
        <v>106</v>
      </c>
      <c r="F255" s="89">
        <v>45127</v>
      </c>
      <c r="G255" s="77">
        <v>277615.69800500001</v>
      </c>
      <c r="H255" s="77">
        <v>-8.0337359999999993</v>
      </c>
      <c r="I255" s="77">
        <v>-22.302912109000005</v>
      </c>
      <c r="J255" s="78">
        <f t="shared" si="3"/>
        <v>-1.9409210553303215E-2</v>
      </c>
      <c r="K255" s="78">
        <f>I255/'סכום נכסי הקרן'!$C$42</f>
        <v>-8.9626578825519455E-5</v>
      </c>
    </row>
    <row r="256" spans="2:11">
      <c r="B256" t="s">
        <v>1301</v>
      </c>
      <c r="C256" t="s">
        <v>1302</v>
      </c>
      <c r="D256" t="s">
        <v>832</v>
      </c>
      <c r="E256" t="s">
        <v>106</v>
      </c>
      <c r="F256" s="89">
        <v>45127</v>
      </c>
      <c r="G256" s="77">
        <v>242163.66691199999</v>
      </c>
      <c r="H256" s="77">
        <v>-8.0273629999999994</v>
      </c>
      <c r="I256" s="77">
        <v>-19.439357440999999</v>
      </c>
      <c r="J256" s="78">
        <f t="shared" si="3"/>
        <v>-1.6917189098415348E-2</v>
      </c>
      <c r="K256" s="78">
        <f>I256/'סכום נכסי הקרן'!$C$42</f>
        <v>-7.8119085682096294E-5</v>
      </c>
    </row>
    <row r="257" spans="2:11">
      <c r="B257" t="s">
        <v>1303</v>
      </c>
      <c r="C257" t="s">
        <v>1304</v>
      </c>
      <c r="D257" t="s">
        <v>832</v>
      </c>
      <c r="E257" t="s">
        <v>106</v>
      </c>
      <c r="F257" s="89">
        <v>45168</v>
      </c>
      <c r="G257" s="77">
        <v>79319.903999999995</v>
      </c>
      <c r="H257" s="77">
        <v>-2.4545110000000001</v>
      </c>
      <c r="I257" s="77">
        <v>-1.9469159200000001</v>
      </c>
      <c r="J257" s="78">
        <f t="shared" si="3"/>
        <v>-1.6943124214532155E-3</v>
      </c>
      <c r="K257" s="78">
        <f>I257/'סכום נכסי הקרן'!$C$42</f>
        <v>-7.8238847159391227E-6</v>
      </c>
    </row>
    <row r="258" spans="2:11">
      <c r="B258" t="s">
        <v>1305</v>
      </c>
      <c r="C258" t="s">
        <v>1306</v>
      </c>
      <c r="D258" t="s">
        <v>832</v>
      </c>
      <c r="E258" t="s">
        <v>106</v>
      </c>
      <c r="F258" s="89">
        <v>45166</v>
      </c>
      <c r="G258" s="77">
        <v>158639.80799999999</v>
      </c>
      <c r="H258" s="77">
        <v>-2.3915009999999999</v>
      </c>
      <c r="I258" s="77">
        <v>-3.7938726390000004</v>
      </c>
      <c r="J258" s="78">
        <f t="shared" si="3"/>
        <v>-3.3016348942635342E-3</v>
      </c>
      <c r="K258" s="78">
        <f>I258/'סכום נכסי הקרן'!$C$42</f>
        <v>-1.5246072955472944E-5</v>
      </c>
    </row>
    <row r="259" spans="2:11">
      <c r="B259" t="s">
        <v>1307</v>
      </c>
      <c r="C259" t="s">
        <v>1308</v>
      </c>
      <c r="D259" t="s">
        <v>832</v>
      </c>
      <c r="E259" t="s">
        <v>106</v>
      </c>
      <c r="F259" s="89">
        <v>45166</v>
      </c>
      <c r="G259" s="77">
        <v>47591.9424</v>
      </c>
      <c r="H259" s="77">
        <v>-2.354304</v>
      </c>
      <c r="I259" s="77">
        <v>-1.120459088</v>
      </c>
      <c r="J259" s="78">
        <f t="shared" si="3"/>
        <v>-9.7508460998590096E-4</v>
      </c>
      <c r="K259" s="78">
        <f>I259/'סכום נכסי הקרן'!$C$42</f>
        <v>-4.5026817251760361E-6</v>
      </c>
    </row>
    <row r="260" spans="2:11">
      <c r="B260" t="s">
        <v>1309</v>
      </c>
      <c r="C260" t="s">
        <v>1310</v>
      </c>
      <c r="D260" t="s">
        <v>832</v>
      </c>
      <c r="E260" t="s">
        <v>106</v>
      </c>
      <c r="F260" s="89">
        <v>45168</v>
      </c>
      <c r="G260" s="77">
        <v>63455.92319999999</v>
      </c>
      <c r="H260" s="77">
        <v>-2.3507289999999998</v>
      </c>
      <c r="I260" s="77">
        <v>-1.4916767769999999</v>
      </c>
      <c r="J260" s="78">
        <f t="shared" si="3"/>
        <v>-1.2981384897527563E-3</v>
      </c>
      <c r="K260" s="78">
        <f>I260/'סכום נכסי הקרן'!$C$42</f>
        <v>-5.9944587317831525E-6</v>
      </c>
    </row>
    <row r="261" spans="2:11">
      <c r="B261" t="s">
        <v>1311</v>
      </c>
      <c r="C261" t="s">
        <v>1312</v>
      </c>
      <c r="D261" t="s">
        <v>832</v>
      </c>
      <c r="E261" t="s">
        <v>106</v>
      </c>
      <c r="F261" s="89">
        <v>45189</v>
      </c>
      <c r="G261" s="77">
        <v>59489.928</v>
      </c>
      <c r="H261" s="77">
        <v>-0.92649800000000004</v>
      </c>
      <c r="I261" s="77">
        <v>-0.55117305999999999</v>
      </c>
      <c r="J261" s="78">
        <f t="shared" si="3"/>
        <v>-4.7966085866120938E-4</v>
      </c>
      <c r="K261" s="78">
        <f>I261/'סכום נכסי הקרן'!$C$42</f>
        <v>-2.2149464369120762E-6</v>
      </c>
    </row>
    <row r="262" spans="2:11">
      <c r="B262" t="s">
        <v>1313</v>
      </c>
      <c r="C262" t="s">
        <v>1314</v>
      </c>
      <c r="D262" t="s">
        <v>832</v>
      </c>
      <c r="E262" t="s">
        <v>106</v>
      </c>
      <c r="F262" s="89">
        <v>45189</v>
      </c>
      <c r="G262" s="77">
        <v>59489.928</v>
      </c>
      <c r="H262" s="77">
        <v>-0.88827400000000001</v>
      </c>
      <c r="I262" s="77">
        <v>-0.52843335400000002</v>
      </c>
      <c r="J262" s="78">
        <f t="shared" si="3"/>
        <v>-4.5987152624052928E-4</v>
      </c>
      <c r="K262" s="78">
        <f>I262/'סכום נכסי הקרן'!$C$42</f>
        <v>-2.1235645562716689E-6</v>
      </c>
    </row>
    <row r="263" spans="2:11">
      <c r="B263" t="s">
        <v>1315</v>
      </c>
      <c r="C263" t="s">
        <v>1316</v>
      </c>
      <c r="D263" t="s">
        <v>832</v>
      </c>
      <c r="E263" t="s">
        <v>106</v>
      </c>
      <c r="F263" s="89">
        <v>45195</v>
      </c>
      <c r="G263" s="77">
        <v>59489.928</v>
      </c>
      <c r="H263" s="77">
        <v>-0.216803</v>
      </c>
      <c r="I263" s="77">
        <v>-0.12897602499999999</v>
      </c>
      <c r="J263" s="78">
        <f t="shared" si="3"/>
        <v>-1.1224197151110688E-4</v>
      </c>
      <c r="K263" s="78">
        <f>I263/'סכום נכסי הקרן'!$C$42</f>
        <v>-5.1830361052267846E-7</v>
      </c>
    </row>
    <row r="264" spans="2:11">
      <c r="B264" t="s">
        <v>1317</v>
      </c>
      <c r="C264" t="s">
        <v>1318</v>
      </c>
      <c r="D264" t="s">
        <v>832</v>
      </c>
      <c r="E264" t="s">
        <v>106</v>
      </c>
      <c r="F264" s="89">
        <v>45196</v>
      </c>
      <c r="G264" s="77">
        <v>59489.928</v>
      </c>
      <c r="H264" s="77">
        <v>7.5056999999999999E-2</v>
      </c>
      <c r="I264" s="77">
        <v>4.4651536999999998E-2</v>
      </c>
      <c r="J264" s="78">
        <f t="shared" si="3"/>
        <v>3.8858202862750151E-5</v>
      </c>
      <c r="K264" s="78">
        <f>I264/'סכום נכסי הקרן'!$C$42</f>
        <v>1.7943685923400853E-7</v>
      </c>
    </row>
    <row r="265" spans="2:11">
      <c r="B265" t="s">
        <v>1319</v>
      </c>
      <c r="C265" t="s">
        <v>1320</v>
      </c>
      <c r="D265" t="s">
        <v>832</v>
      </c>
      <c r="E265" t="s">
        <v>120</v>
      </c>
      <c r="F265" s="89">
        <v>45176</v>
      </c>
      <c r="G265" s="77">
        <v>94733.423972999997</v>
      </c>
      <c r="H265" s="77">
        <v>-0.34638600000000003</v>
      </c>
      <c r="I265" s="77">
        <v>-0.32814373499999999</v>
      </c>
      <c r="J265" s="78">
        <f t="shared" si="3"/>
        <v>-2.855685756745737E-4</v>
      </c>
      <c r="K265" s="78">
        <f>I265/'סכום נכסי הקרן'!$C$42</f>
        <v>-1.3186798292232762E-6</v>
      </c>
    </row>
    <row r="266" spans="2:11">
      <c r="B266" t="s">
        <v>1321</v>
      </c>
      <c r="C266" t="s">
        <v>1322</v>
      </c>
      <c r="D266" t="s">
        <v>832</v>
      </c>
      <c r="E266" t="s">
        <v>120</v>
      </c>
      <c r="F266" s="89">
        <v>45161</v>
      </c>
      <c r="G266" s="77">
        <v>540745.62578700006</v>
      </c>
      <c r="H266" s="77">
        <v>0.42846499999999998</v>
      </c>
      <c r="I266" s="77">
        <v>2.3169063049999998</v>
      </c>
      <c r="J266" s="78">
        <f t="shared" si="3"/>
        <v>2.016298234340172E-3</v>
      </c>
      <c r="K266" s="78">
        <f>I266/'סכום נכסי הקרן'!$C$42</f>
        <v>9.3107296733967257E-6</v>
      </c>
    </row>
    <row r="267" spans="2:11">
      <c r="B267" t="s">
        <v>1323</v>
      </c>
      <c r="C267" t="s">
        <v>1324</v>
      </c>
      <c r="D267" t="s">
        <v>832</v>
      </c>
      <c r="E267" t="s">
        <v>120</v>
      </c>
      <c r="F267" s="89">
        <v>45180</v>
      </c>
      <c r="G267" s="77">
        <v>49755.572296999999</v>
      </c>
      <c r="H267" s="77">
        <v>0.65029300000000001</v>
      </c>
      <c r="I267" s="77">
        <v>0.32355708800000005</v>
      </c>
      <c r="J267" s="78">
        <f t="shared" si="3"/>
        <v>2.8157702529220223E-4</v>
      </c>
      <c r="K267" s="78">
        <f>I267/'סכום נכסי הקרן'!$C$42</f>
        <v>1.3002479098003215E-6</v>
      </c>
    </row>
    <row r="268" spans="2:11">
      <c r="B268" t="s">
        <v>1325</v>
      </c>
      <c r="C268" t="s">
        <v>1326</v>
      </c>
      <c r="D268" t="s">
        <v>832</v>
      </c>
      <c r="E268" t="s">
        <v>106</v>
      </c>
      <c r="F268" s="89">
        <v>45127</v>
      </c>
      <c r="G268" s="77">
        <v>435560.23607799999</v>
      </c>
      <c r="H268" s="77">
        <v>2.6752400000000001</v>
      </c>
      <c r="I268" s="77">
        <v>11.652279629000002</v>
      </c>
      <c r="J268" s="78">
        <f t="shared" ref="J268:J331" si="4">I268/$I$11</f>
        <v>1.0140449266890256E-2</v>
      </c>
      <c r="K268" s="78">
        <f>I268/'סכום נכסי הקרן'!$C$42</f>
        <v>4.682590119001231E-5</v>
      </c>
    </row>
    <row r="269" spans="2:11">
      <c r="B269" t="s">
        <v>1327</v>
      </c>
      <c r="C269" t="s">
        <v>1328</v>
      </c>
      <c r="D269" t="s">
        <v>832</v>
      </c>
      <c r="E269" t="s">
        <v>106</v>
      </c>
      <c r="F269" s="89">
        <v>45127</v>
      </c>
      <c r="G269" s="77">
        <v>180848.659564</v>
      </c>
      <c r="H269" s="77">
        <v>2.6529829999999999</v>
      </c>
      <c r="I269" s="77">
        <v>4.7978843850000006</v>
      </c>
      <c r="J269" s="78">
        <f t="shared" si="4"/>
        <v>4.1753806760190864E-3</v>
      </c>
      <c r="K269" s="78">
        <f>I269/'סכום נכסי הקרן'!$C$42</f>
        <v>1.9280798889684195E-5</v>
      </c>
    </row>
    <row r="270" spans="2:11">
      <c r="B270" t="s">
        <v>1329</v>
      </c>
      <c r="C270" t="s">
        <v>1330</v>
      </c>
      <c r="D270" t="s">
        <v>832</v>
      </c>
      <c r="E270" t="s">
        <v>106</v>
      </c>
      <c r="F270" s="89">
        <v>45127</v>
      </c>
      <c r="G270" s="77">
        <v>135588.87133600001</v>
      </c>
      <c r="H270" s="77">
        <v>2.6188570000000002</v>
      </c>
      <c r="I270" s="77">
        <v>3.5508780670000002</v>
      </c>
      <c r="J270" s="78">
        <f t="shared" si="4"/>
        <v>3.0901677644013942E-3</v>
      </c>
      <c r="K270" s="78">
        <f>I270/'סכום נכסי הקרן'!$C$42</f>
        <v>1.4269573920051339E-5</v>
      </c>
    </row>
    <row r="271" spans="2:11">
      <c r="B271" t="s">
        <v>1331</v>
      </c>
      <c r="C271" t="s">
        <v>1332</v>
      </c>
      <c r="D271" t="s">
        <v>832</v>
      </c>
      <c r="E271" t="s">
        <v>110</v>
      </c>
      <c r="F271" s="89">
        <v>45195</v>
      </c>
      <c r="G271" s="77">
        <v>126330.96963599998</v>
      </c>
      <c r="H271" s="77">
        <v>0.410551</v>
      </c>
      <c r="I271" s="77">
        <v>0.51865296100000002</v>
      </c>
      <c r="J271" s="78">
        <f t="shared" si="4"/>
        <v>4.51360094813848E-4</v>
      </c>
      <c r="K271" s="78">
        <f>I271/'סכום נכסי הקרן'!$C$42</f>
        <v>2.0842610267650749E-6</v>
      </c>
    </row>
    <row r="272" spans="2:11">
      <c r="B272" t="s">
        <v>1333</v>
      </c>
      <c r="C272" t="s">
        <v>1334</v>
      </c>
      <c r="D272" t="s">
        <v>832</v>
      </c>
      <c r="E272" t="s">
        <v>110</v>
      </c>
      <c r="F272" s="89">
        <v>45195</v>
      </c>
      <c r="G272" s="77">
        <v>126360.57614400001</v>
      </c>
      <c r="H272" s="77">
        <v>0.43388500000000002</v>
      </c>
      <c r="I272" s="77">
        <v>0.548259469</v>
      </c>
      <c r="J272" s="78">
        <f t="shared" si="4"/>
        <v>4.7712529286115455E-4</v>
      </c>
      <c r="K272" s="78">
        <f>I272/'סכום נכסי הקרן'!$C$42</f>
        <v>2.2032378675489999E-6</v>
      </c>
    </row>
    <row r="273" spans="2:11">
      <c r="B273" t="s">
        <v>1335</v>
      </c>
      <c r="C273" t="s">
        <v>1336</v>
      </c>
      <c r="D273" t="s">
        <v>832</v>
      </c>
      <c r="E273" t="s">
        <v>110</v>
      </c>
      <c r="F273" s="89">
        <v>45078</v>
      </c>
      <c r="G273" s="77">
        <v>624331.38236100005</v>
      </c>
      <c r="H273" s="77">
        <v>1.853596</v>
      </c>
      <c r="I273" s="77">
        <v>11.572579571</v>
      </c>
      <c r="J273" s="78">
        <f t="shared" si="4"/>
        <v>1.0071089929451613E-2</v>
      </c>
      <c r="K273" s="78">
        <f>I273/'סכום נכסי הקרן'!$C$42</f>
        <v>4.6505618193073395E-5</v>
      </c>
    </row>
    <row r="274" spans="2:11">
      <c r="B274" t="s">
        <v>1337</v>
      </c>
      <c r="C274" t="s">
        <v>1338</v>
      </c>
      <c r="D274" t="s">
        <v>832</v>
      </c>
      <c r="E274" t="s">
        <v>110</v>
      </c>
      <c r="F274" s="89">
        <v>45078</v>
      </c>
      <c r="G274" s="77">
        <v>159268.20978599999</v>
      </c>
      <c r="H274" s="77">
        <v>1.853596</v>
      </c>
      <c r="I274" s="77">
        <v>2.9521886620000002</v>
      </c>
      <c r="J274" s="78">
        <f t="shared" si="4"/>
        <v>2.5691555907046814E-3</v>
      </c>
      <c r="K274" s="78">
        <f>I274/'סכום נכסי הקרן'!$C$42</f>
        <v>1.1863678094116448E-5</v>
      </c>
    </row>
    <row r="275" spans="2:11">
      <c r="B275" t="s">
        <v>1339</v>
      </c>
      <c r="C275" t="s">
        <v>1340</v>
      </c>
      <c r="D275" t="s">
        <v>832</v>
      </c>
      <c r="E275" t="s">
        <v>110</v>
      </c>
      <c r="F275" s="89">
        <v>45181</v>
      </c>
      <c r="G275" s="77">
        <v>352164.97168399999</v>
      </c>
      <c r="H275" s="77">
        <v>1.755172</v>
      </c>
      <c r="I275" s="77">
        <v>6.1811008379999999</v>
      </c>
      <c r="J275" s="78">
        <f t="shared" si="4"/>
        <v>5.3791310762296707E-3</v>
      </c>
      <c r="K275" s="78">
        <f>I275/'סכום נכסי הקרן'!$C$42</f>
        <v>2.4839398495496767E-5</v>
      </c>
    </row>
    <row r="276" spans="2:11">
      <c r="B276" t="s">
        <v>1341</v>
      </c>
      <c r="C276" t="s">
        <v>1342</v>
      </c>
      <c r="D276" t="s">
        <v>832</v>
      </c>
      <c r="E276" t="s">
        <v>110</v>
      </c>
      <c r="F276" s="89">
        <v>45181</v>
      </c>
      <c r="G276" s="77">
        <v>128083.67491</v>
      </c>
      <c r="H276" s="77">
        <v>1.773339</v>
      </c>
      <c r="I276" s="77">
        <v>2.271358234</v>
      </c>
      <c r="J276" s="78">
        <f t="shared" si="4"/>
        <v>1.976659818692242E-3</v>
      </c>
      <c r="K276" s="78">
        <f>I276/'סכום נכסי הקרן'!$C$42</f>
        <v>9.1276899987622867E-6</v>
      </c>
    </row>
    <row r="277" spans="2:11">
      <c r="B277" t="s">
        <v>1343</v>
      </c>
      <c r="C277" t="s">
        <v>1344</v>
      </c>
      <c r="D277" t="s">
        <v>832</v>
      </c>
      <c r="E277" t="s">
        <v>110</v>
      </c>
      <c r="F277" s="89">
        <v>45176</v>
      </c>
      <c r="G277" s="77">
        <v>576403.18295000005</v>
      </c>
      <c r="H277" s="77">
        <v>1.713722</v>
      </c>
      <c r="I277" s="77">
        <v>9.8779491430000004</v>
      </c>
      <c r="J277" s="78">
        <f t="shared" si="4"/>
        <v>8.5963301031859885E-3</v>
      </c>
      <c r="K277" s="78">
        <f>I277/'סכום נכסי הקרן'!$C$42</f>
        <v>3.9695569043752879E-5</v>
      </c>
    </row>
    <row r="278" spans="2:11">
      <c r="B278" t="s">
        <v>1345</v>
      </c>
      <c r="C278" t="s">
        <v>1346</v>
      </c>
      <c r="D278" t="s">
        <v>832</v>
      </c>
      <c r="E278" t="s">
        <v>110</v>
      </c>
      <c r="F278" s="89">
        <v>45176</v>
      </c>
      <c r="G278" s="77">
        <v>182209.11449800001</v>
      </c>
      <c r="H278" s="77">
        <v>1.7318929999999999</v>
      </c>
      <c r="I278" s="77">
        <v>3.1556669839999998</v>
      </c>
      <c r="J278" s="78">
        <f t="shared" si="4"/>
        <v>2.7462335245381345E-3</v>
      </c>
      <c r="K278" s="78">
        <f>I278/'סכום נכסי הקרן'!$C$42</f>
        <v>1.2681376956798066E-5</v>
      </c>
    </row>
    <row r="279" spans="2:11">
      <c r="B279" t="s">
        <v>1347</v>
      </c>
      <c r="C279" t="s">
        <v>1348</v>
      </c>
      <c r="D279" t="s">
        <v>832</v>
      </c>
      <c r="E279" t="s">
        <v>110</v>
      </c>
      <c r="F279" s="89">
        <v>45183</v>
      </c>
      <c r="G279" s="77">
        <v>914840.91956100008</v>
      </c>
      <c r="H279" s="77">
        <v>1.849523</v>
      </c>
      <c r="I279" s="77">
        <v>16.920189042000001</v>
      </c>
      <c r="J279" s="78">
        <f t="shared" si="4"/>
        <v>1.4724871358182321E-2</v>
      </c>
      <c r="K279" s="78">
        <f>I279/'סכום נכסי הקרן'!$C$42</f>
        <v>6.7995544685106089E-5</v>
      </c>
    </row>
    <row r="280" spans="2:11">
      <c r="B280" t="s">
        <v>1349</v>
      </c>
      <c r="C280" t="s">
        <v>1350</v>
      </c>
      <c r="D280" t="s">
        <v>832</v>
      </c>
      <c r="E280" t="s">
        <v>110</v>
      </c>
      <c r="F280" s="89">
        <v>45183</v>
      </c>
      <c r="G280" s="77">
        <v>790453.19333100005</v>
      </c>
      <c r="H280" s="77">
        <v>1.854052</v>
      </c>
      <c r="I280" s="77">
        <v>14.655412206000001</v>
      </c>
      <c r="J280" s="78">
        <f t="shared" si="4"/>
        <v>1.2753939030989521E-2</v>
      </c>
      <c r="K280" s="78">
        <f>I280/'סכום נכסי הקרן'!$C$42</f>
        <v>5.8894302720741563E-5</v>
      </c>
    </row>
    <row r="281" spans="2:11">
      <c r="B281" t="s">
        <v>1351</v>
      </c>
      <c r="C281" t="s">
        <v>1352</v>
      </c>
      <c r="D281" t="s">
        <v>832</v>
      </c>
      <c r="E281" t="s">
        <v>110</v>
      </c>
      <c r="F281" s="89">
        <v>45161</v>
      </c>
      <c r="G281" s="77">
        <v>161636.73042599999</v>
      </c>
      <c r="H281" s="77">
        <v>2.7316560000000001</v>
      </c>
      <c r="I281" s="77">
        <v>4.4153594709999995</v>
      </c>
      <c r="J281" s="78">
        <f t="shared" si="4"/>
        <v>3.8424866323433205E-3</v>
      </c>
      <c r="K281" s="78">
        <f>I281/'סכום נכסי הקרן'!$C$42</f>
        <v>1.7743582619907874E-5</v>
      </c>
    </row>
    <row r="282" spans="2:11">
      <c r="B282" t="s">
        <v>1353</v>
      </c>
      <c r="C282" t="s">
        <v>1354</v>
      </c>
      <c r="D282" t="s">
        <v>832</v>
      </c>
      <c r="E282" t="s">
        <v>110</v>
      </c>
      <c r="F282" s="89">
        <v>45099</v>
      </c>
      <c r="G282" s="77">
        <v>125600.552454</v>
      </c>
      <c r="H282" s="77">
        <v>4.5984980000000002</v>
      </c>
      <c r="I282" s="77">
        <v>5.7757384539999999</v>
      </c>
      <c r="J282" s="78">
        <f t="shared" si="4"/>
        <v>5.0263626205682222E-3</v>
      </c>
      <c r="K282" s="78">
        <f>I282/'סכום נכסי הקרן'!$C$42</f>
        <v>2.3210407470247847E-5</v>
      </c>
    </row>
    <row r="283" spans="2:11">
      <c r="B283" t="s">
        <v>1355</v>
      </c>
      <c r="C283" t="s">
        <v>1356</v>
      </c>
      <c r="D283" t="s">
        <v>832</v>
      </c>
      <c r="E283" t="s">
        <v>110</v>
      </c>
      <c r="F283" s="89">
        <v>45148</v>
      </c>
      <c r="G283" s="77">
        <v>132046.20994</v>
      </c>
      <c r="H283" s="77">
        <v>4.7476659999999997</v>
      </c>
      <c r="I283" s="77">
        <v>6.2691131640000002</v>
      </c>
      <c r="J283" s="78">
        <f t="shared" si="4"/>
        <v>5.4557242026461363E-3</v>
      </c>
      <c r="K283" s="78">
        <f>I283/'סכום נכסי הקרן'!$C$42</f>
        <v>2.5193085208483147E-5</v>
      </c>
    </row>
    <row r="284" spans="2:11">
      <c r="B284" t="s">
        <v>1357</v>
      </c>
      <c r="C284" t="s">
        <v>1358</v>
      </c>
      <c r="D284" t="s">
        <v>832</v>
      </c>
      <c r="E284" t="s">
        <v>110</v>
      </c>
      <c r="F284" s="89">
        <v>45133</v>
      </c>
      <c r="G284" s="77">
        <v>198440.580521</v>
      </c>
      <c r="H284" s="77">
        <v>4.992102</v>
      </c>
      <c r="I284" s="77">
        <v>9.9063557610000004</v>
      </c>
      <c r="J284" s="78">
        <f t="shared" si="4"/>
        <v>8.6210510915114003E-3</v>
      </c>
      <c r="K284" s="78">
        <f>I284/'סכום נכסי הקרן'!$C$42</f>
        <v>3.9809724001405965E-5</v>
      </c>
    </row>
    <row r="285" spans="2:11">
      <c r="B285" t="s">
        <v>1359</v>
      </c>
      <c r="C285" t="s">
        <v>1360</v>
      </c>
      <c r="D285" t="s">
        <v>832</v>
      </c>
      <c r="E285" t="s">
        <v>110</v>
      </c>
      <c r="F285" s="89">
        <v>45133</v>
      </c>
      <c r="G285" s="77">
        <v>844378.62662699993</v>
      </c>
      <c r="H285" s="77">
        <v>5.0346070000000003</v>
      </c>
      <c r="I285" s="77">
        <v>42.511146332000003</v>
      </c>
      <c r="J285" s="78">
        <f t="shared" si="4"/>
        <v>3.6995518163169011E-2</v>
      </c>
      <c r="K285" s="78">
        <f>I285/'סכום נכסי הקרן'!$C$42</f>
        <v>1.7083547606102389E-4</v>
      </c>
    </row>
    <row r="286" spans="2:11">
      <c r="B286" t="s">
        <v>1361</v>
      </c>
      <c r="C286" t="s">
        <v>1362</v>
      </c>
      <c r="D286" t="s">
        <v>832</v>
      </c>
      <c r="E286" t="s">
        <v>110</v>
      </c>
      <c r="F286" s="89">
        <v>45127</v>
      </c>
      <c r="G286" s="77">
        <v>269439.30785799999</v>
      </c>
      <c r="H286" s="77">
        <v>6.2519559999999998</v>
      </c>
      <c r="I286" s="77">
        <v>16.845227101999999</v>
      </c>
      <c r="J286" s="78">
        <f t="shared" si="4"/>
        <v>1.4659635389451718E-2</v>
      </c>
      <c r="K286" s="78">
        <f>I286/'סכום נכסי הקרן'!$C$42</f>
        <v>6.7694302309604249E-5</v>
      </c>
    </row>
    <row r="287" spans="2:11">
      <c r="B287" t="s">
        <v>1363</v>
      </c>
      <c r="C287" t="s">
        <v>1364</v>
      </c>
      <c r="D287" t="s">
        <v>832</v>
      </c>
      <c r="E287" t="s">
        <v>110</v>
      </c>
      <c r="F287" s="89">
        <v>45127</v>
      </c>
      <c r="G287" s="77">
        <v>61132.72567</v>
      </c>
      <c r="H287" s="77">
        <v>6.2519559999999998</v>
      </c>
      <c r="I287" s="77">
        <v>3.8219911450000006</v>
      </c>
      <c r="J287" s="78">
        <f t="shared" si="4"/>
        <v>3.3261051518124617E-3</v>
      </c>
      <c r="K287" s="78">
        <f>I287/'סכום נכסי הקרן'!$C$42</f>
        <v>1.5359070104999795E-5</v>
      </c>
    </row>
    <row r="288" spans="2:11">
      <c r="B288" t="s">
        <v>1365</v>
      </c>
      <c r="C288" t="s">
        <v>1366</v>
      </c>
      <c r="D288" t="s">
        <v>832</v>
      </c>
      <c r="E288" t="s">
        <v>110</v>
      </c>
      <c r="F288" s="89">
        <v>45127</v>
      </c>
      <c r="G288" s="77">
        <v>468872.34589400003</v>
      </c>
      <c r="H288" s="77">
        <v>6.2851059999999999</v>
      </c>
      <c r="I288" s="77">
        <v>29.469123910999993</v>
      </c>
      <c r="J288" s="78">
        <f t="shared" si="4"/>
        <v>2.5645638919913526E-2</v>
      </c>
      <c r="K288" s="78">
        <f>I288/'סכום נכסי הקרן'!$C$42</f>
        <v>1.1842474849113617E-4</v>
      </c>
    </row>
    <row r="289" spans="2:11">
      <c r="B289" t="s">
        <v>1367</v>
      </c>
      <c r="C289" t="s">
        <v>1368</v>
      </c>
      <c r="D289" t="s">
        <v>832</v>
      </c>
      <c r="E289" t="s">
        <v>113</v>
      </c>
      <c r="F289" s="89">
        <v>45195</v>
      </c>
      <c r="G289" s="77">
        <v>108366.036647</v>
      </c>
      <c r="H289" s="77">
        <v>-0.19239300000000001</v>
      </c>
      <c r="I289" s="77">
        <v>-0.20848882900000001</v>
      </c>
      <c r="J289" s="78">
        <f t="shared" si="4"/>
        <v>-1.8143835030581874E-4</v>
      </c>
      <c r="K289" s="78">
        <f>I289/'סכום נכסי הקרן'!$C$42</f>
        <v>-8.3783410772928775E-7</v>
      </c>
    </row>
    <row r="290" spans="2:11">
      <c r="B290" t="s">
        <v>1369</v>
      </c>
      <c r="C290" t="s">
        <v>1370</v>
      </c>
      <c r="D290" t="s">
        <v>832</v>
      </c>
      <c r="E290" t="s">
        <v>113</v>
      </c>
      <c r="F290" s="89">
        <v>45153</v>
      </c>
      <c r="G290" s="77">
        <v>450810.59962400002</v>
      </c>
      <c r="H290" s="77">
        <v>3.6715019999999998</v>
      </c>
      <c r="I290" s="77">
        <v>16.551519004999999</v>
      </c>
      <c r="J290" s="78">
        <f t="shared" si="4"/>
        <v>1.4404034584138829E-2</v>
      </c>
      <c r="K290" s="78">
        <f>I290/'סכום נכסי הקרן'!$C$42</f>
        <v>6.6514005683817831E-5</v>
      </c>
    </row>
    <row r="291" spans="2:11">
      <c r="B291" t="s">
        <v>1371</v>
      </c>
      <c r="C291" t="s">
        <v>1372</v>
      </c>
      <c r="D291" t="s">
        <v>832</v>
      </c>
      <c r="E291" t="s">
        <v>113</v>
      </c>
      <c r="F291" s="89">
        <v>45153</v>
      </c>
      <c r="G291" s="77">
        <v>150282.63460799999</v>
      </c>
      <c r="H291" s="77">
        <v>3.6794720000000001</v>
      </c>
      <c r="I291" s="77">
        <v>5.5296077299999995</v>
      </c>
      <c r="J291" s="78">
        <f t="shared" si="4"/>
        <v>4.8121662401849983E-3</v>
      </c>
      <c r="K291" s="78">
        <f>I291/'סכום נכסי הקרן'!$C$42</f>
        <v>2.2221305480868336E-5</v>
      </c>
    </row>
    <row r="292" spans="2:11">
      <c r="B292" t="s">
        <v>1373</v>
      </c>
      <c r="C292" t="s">
        <v>1374</v>
      </c>
      <c r="D292" t="s">
        <v>832</v>
      </c>
      <c r="E292" t="s">
        <v>113</v>
      </c>
      <c r="F292" s="89">
        <v>45153</v>
      </c>
      <c r="G292" s="77">
        <v>323158.58760099998</v>
      </c>
      <c r="H292" s="77">
        <v>3.6946500000000002</v>
      </c>
      <c r="I292" s="77">
        <v>11.939579827999998</v>
      </c>
      <c r="J292" s="78">
        <f t="shared" si="4"/>
        <v>1.0390473569866665E-2</v>
      </c>
      <c r="K292" s="78">
        <f>I292/'סכום נכסי הקרן'!$C$42</f>
        <v>4.7980447009249499E-5</v>
      </c>
    </row>
    <row r="293" spans="2:11">
      <c r="B293" t="s">
        <v>1375</v>
      </c>
      <c r="C293" t="s">
        <v>1376</v>
      </c>
      <c r="D293" t="s">
        <v>832</v>
      </c>
      <c r="E293" t="s">
        <v>113</v>
      </c>
      <c r="F293" s="89">
        <v>45113</v>
      </c>
      <c r="G293" s="77">
        <v>359387.573584</v>
      </c>
      <c r="H293" s="77">
        <v>3.8126630000000001</v>
      </c>
      <c r="I293" s="77">
        <v>13.702236473000001</v>
      </c>
      <c r="J293" s="78">
        <f t="shared" si="4"/>
        <v>1.1924433520423007E-2</v>
      </c>
      <c r="K293" s="78">
        <f>I293/'סכום נכסי הקרן'!$C$42</f>
        <v>5.50638666077004E-5</v>
      </c>
    </row>
    <row r="294" spans="2:11">
      <c r="B294" t="s">
        <v>1377</v>
      </c>
      <c r="C294" t="s">
        <v>1378</v>
      </c>
      <c r="D294" t="s">
        <v>832</v>
      </c>
      <c r="E294" t="s">
        <v>113</v>
      </c>
      <c r="F294" s="89">
        <v>45113</v>
      </c>
      <c r="G294" s="77">
        <v>376230.62171199999</v>
      </c>
      <c r="H294" s="77">
        <v>3.8285580000000001</v>
      </c>
      <c r="I294" s="77">
        <v>14.404208301000001</v>
      </c>
      <c r="J294" s="78">
        <f t="shared" si="4"/>
        <v>1.2535327691800793E-2</v>
      </c>
      <c r="K294" s="78">
        <f>I294/'סכום נכסי הקרן'!$C$42</f>
        <v>5.7884813624307586E-5</v>
      </c>
    </row>
    <row r="295" spans="2:11">
      <c r="B295" t="s">
        <v>1379</v>
      </c>
      <c r="C295" t="s">
        <v>1380</v>
      </c>
      <c r="D295" t="s">
        <v>832</v>
      </c>
      <c r="E295" t="s">
        <v>113</v>
      </c>
      <c r="F295" s="89">
        <v>45113</v>
      </c>
      <c r="G295" s="77">
        <v>526859.65246300003</v>
      </c>
      <c r="H295" s="77">
        <v>3.853526</v>
      </c>
      <c r="I295" s="77">
        <v>20.302673690999999</v>
      </c>
      <c r="J295" s="78">
        <f t="shared" si="4"/>
        <v>1.7668493985797135E-2</v>
      </c>
      <c r="K295" s="78">
        <f>I295/'סכום נכסי הקרן'!$C$42</f>
        <v>8.1588412089061461E-5</v>
      </c>
    </row>
    <row r="296" spans="2:11">
      <c r="B296" t="s">
        <v>1381</v>
      </c>
      <c r="C296" t="s">
        <v>1382</v>
      </c>
      <c r="D296" t="s">
        <v>832</v>
      </c>
      <c r="E296" t="s">
        <v>106</v>
      </c>
      <c r="F296" s="89">
        <v>45141</v>
      </c>
      <c r="G296" s="77">
        <v>240643.820939</v>
      </c>
      <c r="H296" s="77">
        <v>4.9148449999999997</v>
      </c>
      <c r="I296" s="77">
        <v>11.827270336</v>
      </c>
      <c r="J296" s="78">
        <f t="shared" si="4"/>
        <v>1.0292735724391192E-2</v>
      </c>
      <c r="K296" s="78">
        <f>I296/'סכום נכסי הקרן'!$C$42</f>
        <v>4.7529119600147174E-5</v>
      </c>
    </row>
    <row r="297" spans="2:11">
      <c r="B297" t="s">
        <v>1383</v>
      </c>
      <c r="C297" t="s">
        <v>1384</v>
      </c>
      <c r="D297" t="s">
        <v>832</v>
      </c>
      <c r="E297" t="s">
        <v>110</v>
      </c>
      <c r="F297" s="89">
        <v>45145</v>
      </c>
      <c r="G297" s="77">
        <v>89265</v>
      </c>
      <c r="H297" s="77">
        <v>-4.6024310000000002</v>
      </c>
      <c r="I297" s="77">
        <v>-4.1083599999999993</v>
      </c>
      <c r="J297" s="78">
        <f t="shared" si="4"/>
        <v>-3.5753189484431002E-3</v>
      </c>
      <c r="K297" s="78">
        <f>I297/'סכום נכסי הקרן'!$C$42</f>
        <v>-1.6509873221220383E-5</v>
      </c>
    </row>
    <row r="298" spans="2:11">
      <c r="B298" t="s">
        <v>1385</v>
      </c>
      <c r="C298" t="s">
        <v>1386</v>
      </c>
      <c r="D298" t="s">
        <v>832</v>
      </c>
      <c r="E298" t="s">
        <v>113</v>
      </c>
      <c r="F298" s="89">
        <v>45167</v>
      </c>
      <c r="G298" s="77">
        <v>106863.050643</v>
      </c>
      <c r="H298" s="77">
        <v>-2.9015240000000002</v>
      </c>
      <c r="I298" s="77">
        <v>-3.1006573010000005</v>
      </c>
      <c r="J298" s="78">
        <f t="shared" si="4"/>
        <v>-2.6983610980765428E-3</v>
      </c>
      <c r="K298" s="78">
        <f>I298/'סכום נכסי הקרן'!$C$42</f>
        <v>-1.2460314807358993E-5</v>
      </c>
    </row>
    <row r="299" spans="2:11">
      <c r="B299" t="s">
        <v>1335</v>
      </c>
      <c r="C299" t="s">
        <v>1387</v>
      </c>
      <c r="D299" t="s">
        <v>832</v>
      </c>
      <c r="E299" t="s">
        <v>110</v>
      </c>
      <c r="F299" s="89">
        <v>45078</v>
      </c>
      <c r="G299" s="77">
        <v>204551.94268800001</v>
      </c>
      <c r="H299" s="77">
        <v>1.853596</v>
      </c>
      <c r="I299" s="77">
        <v>3.7915659930000003</v>
      </c>
      <c r="J299" s="78">
        <f t="shared" si="4"/>
        <v>3.2996275251062183E-3</v>
      </c>
      <c r="K299" s="78">
        <f>I299/'סכום נכסי הקרן'!$C$42</f>
        <v>1.5236803457905489E-5</v>
      </c>
    </row>
    <row r="300" spans="2:11">
      <c r="B300" t="s">
        <v>1388</v>
      </c>
      <c r="C300" t="s">
        <v>1389</v>
      </c>
      <c r="D300" t="s">
        <v>832</v>
      </c>
      <c r="E300" t="s">
        <v>110</v>
      </c>
      <c r="F300" s="89">
        <v>45181</v>
      </c>
      <c r="G300" s="77">
        <v>411290.28498699999</v>
      </c>
      <c r="H300" s="77">
        <v>1.782421</v>
      </c>
      <c r="I300" s="77">
        <v>7.33092261</v>
      </c>
      <c r="J300" s="78">
        <f t="shared" si="4"/>
        <v>6.3797686953195321E-3</v>
      </c>
      <c r="K300" s="78">
        <f>I300/'סכום נכסי הקרן'!$C$42</f>
        <v>2.9460077229278368E-5</v>
      </c>
    </row>
    <row r="301" spans="2:11">
      <c r="B301" t="s">
        <v>1390</v>
      </c>
      <c r="C301" t="s">
        <v>1391</v>
      </c>
      <c r="D301" t="s">
        <v>832</v>
      </c>
      <c r="E301" t="s">
        <v>110</v>
      </c>
      <c r="F301" s="89">
        <v>45176</v>
      </c>
      <c r="G301" s="77">
        <v>177304.87995599999</v>
      </c>
      <c r="H301" s="77">
        <v>1.7318929999999999</v>
      </c>
      <c r="I301" s="77">
        <v>3.070730894</v>
      </c>
      <c r="J301" s="78">
        <f t="shared" si="4"/>
        <v>2.6723175064716389E-3</v>
      </c>
      <c r="K301" s="78">
        <f>I301/'סכום נכסי הקרן'!$C$42</f>
        <v>1.2340052419073484E-5</v>
      </c>
    </row>
    <row r="302" spans="2:11">
      <c r="B302" t="s">
        <v>1392</v>
      </c>
      <c r="C302" t="s">
        <v>1393</v>
      </c>
      <c r="D302" t="s">
        <v>832</v>
      </c>
      <c r="E302" t="s">
        <v>110</v>
      </c>
      <c r="F302" s="89">
        <v>45175</v>
      </c>
      <c r="G302" s="77">
        <v>156195.60146199999</v>
      </c>
      <c r="H302" s="77">
        <v>1.9286909999999999</v>
      </c>
      <c r="I302" s="77">
        <v>3.0125304980000007</v>
      </c>
      <c r="J302" s="78">
        <f t="shared" si="4"/>
        <v>2.6216683475309209E-3</v>
      </c>
      <c r="K302" s="78">
        <f>I302/'סכום נכסי הקרן'!$C$42</f>
        <v>1.2106168056606512E-5</v>
      </c>
    </row>
    <row r="303" spans="2:11">
      <c r="B303" t="s">
        <v>1347</v>
      </c>
      <c r="C303" t="s">
        <v>1394</v>
      </c>
      <c r="D303" t="s">
        <v>832</v>
      </c>
      <c r="E303" t="s">
        <v>110</v>
      </c>
      <c r="F303" s="89">
        <v>45183</v>
      </c>
      <c r="G303" s="77">
        <v>171182.60047999999</v>
      </c>
      <c r="H303" s="77">
        <v>1.849523</v>
      </c>
      <c r="I303" s="77">
        <v>3.1660607789999999</v>
      </c>
      <c r="J303" s="78">
        <f t="shared" si="4"/>
        <v>2.75527877184113E-3</v>
      </c>
      <c r="K303" s="78">
        <f>I303/'סכום נכסי הקרן'!$C$42</f>
        <v>1.2723145506228338E-5</v>
      </c>
    </row>
    <row r="304" spans="2:11">
      <c r="B304" t="s">
        <v>1395</v>
      </c>
      <c r="C304" t="s">
        <v>1396</v>
      </c>
      <c r="D304" t="s">
        <v>832</v>
      </c>
      <c r="E304" t="s">
        <v>110</v>
      </c>
      <c r="F304" s="89">
        <v>45183</v>
      </c>
      <c r="G304" s="77">
        <v>111304.205363</v>
      </c>
      <c r="H304" s="77">
        <v>1.849523</v>
      </c>
      <c r="I304" s="77">
        <v>2.0585963700000001</v>
      </c>
      <c r="J304" s="78">
        <f t="shared" si="4"/>
        <v>1.7915028402713455E-3</v>
      </c>
      <c r="K304" s="78">
        <f>I304/'סכום נכסי הקרן'!$C$42</f>
        <v>8.2726842541463007E-6</v>
      </c>
    </row>
    <row r="305" spans="2:11">
      <c r="B305" t="s">
        <v>1353</v>
      </c>
      <c r="C305" t="s">
        <v>1397</v>
      </c>
      <c r="D305" t="s">
        <v>832</v>
      </c>
      <c r="E305" t="s">
        <v>110</v>
      </c>
      <c r="F305" s="89">
        <v>45099</v>
      </c>
      <c r="G305" s="77">
        <v>393241.57259200001</v>
      </c>
      <c r="H305" s="77">
        <v>4.5984980000000002</v>
      </c>
      <c r="I305" s="77">
        <v>18.083204459000001</v>
      </c>
      <c r="J305" s="78">
        <f t="shared" si="4"/>
        <v>1.573699080675342E-2</v>
      </c>
      <c r="K305" s="78">
        <f>I305/'סכום נכסי הקרן'!$C$42</f>
        <v>7.2669243457607716E-5</v>
      </c>
    </row>
    <row r="306" spans="2:11">
      <c r="B306" t="s">
        <v>1398</v>
      </c>
      <c r="C306" t="s">
        <v>1399</v>
      </c>
      <c r="D306" t="s">
        <v>832</v>
      </c>
      <c r="E306" t="s">
        <v>110</v>
      </c>
      <c r="F306" s="89">
        <v>45148</v>
      </c>
      <c r="G306" s="77">
        <v>91288.363343999998</v>
      </c>
      <c r="H306" s="77">
        <v>4.620209</v>
      </c>
      <c r="I306" s="77">
        <v>4.2177132320000004</v>
      </c>
      <c r="J306" s="78">
        <f t="shared" si="4"/>
        <v>3.670484095227486E-3</v>
      </c>
      <c r="K306" s="78">
        <f>I306/'סכום נכסי הקרן'!$C$42</f>
        <v>1.6949320591132153E-5</v>
      </c>
    </row>
    <row r="307" spans="2:11">
      <c r="B307" t="s">
        <v>1355</v>
      </c>
      <c r="C307" t="s">
        <v>1400</v>
      </c>
      <c r="D307" t="s">
        <v>832</v>
      </c>
      <c r="E307" t="s">
        <v>110</v>
      </c>
      <c r="F307" s="89">
        <v>45148</v>
      </c>
      <c r="G307" s="77">
        <v>73099.173303999996</v>
      </c>
      <c r="H307" s="77">
        <v>4.7476659999999997</v>
      </c>
      <c r="I307" s="77">
        <v>3.4705046799999999</v>
      </c>
      <c r="J307" s="78">
        <f t="shared" si="4"/>
        <v>3.0202224593425257E-3</v>
      </c>
      <c r="K307" s="78">
        <f>I307/'סכום נכסי הקרן'!$C$42</f>
        <v>1.3946585080288005E-5</v>
      </c>
    </row>
    <row r="308" spans="2:11">
      <c r="B308" t="s">
        <v>1401</v>
      </c>
      <c r="C308" t="s">
        <v>1402</v>
      </c>
      <c r="D308" t="s">
        <v>832</v>
      </c>
      <c r="E308" t="s">
        <v>110</v>
      </c>
      <c r="F308" s="89">
        <v>45133</v>
      </c>
      <c r="G308" s="77">
        <v>219806.91496299996</v>
      </c>
      <c r="H308" s="77">
        <v>5.0346070000000003</v>
      </c>
      <c r="I308" s="77">
        <v>11.066414563</v>
      </c>
      <c r="J308" s="78">
        <f t="shared" si="4"/>
        <v>9.6305975324510462E-3</v>
      </c>
      <c r="K308" s="78">
        <f>I308/'סכום נכסי הקרן'!$C$42</f>
        <v>4.4471541308112485E-5</v>
      </c>
    </row>
    <row r="309" spans="2:11">
      <c r="B309" t="s">
        <v>1403</v>
      </c>
      <c r="C309" t="s">
        <v>1404</v>
      </c>
      <c r="D309" t="s">
        <v>832</v>
      </c>
      <c r="E309" t="s">
        <v>110</v>
      </c>
      <c r="F309" s="89">
        <v>45133</v>
      </c>
      <c r="G309" s="77">
        <v>293081.13135400001</v>
      </c>
      <c r="H309" s="77">
        <v>5.0363069999999999</v>
      </c>
      <c r="I309" s="77">
        <v>14.760464153999997</v>
      </c>
      <c r="J309" s="78">
        <f t="shared" si="4"/>
        <v>1.2845360965838279E-2</v>
      </c>
      <c r="K309" s="78">
        <f>I309/'סכום נכסי הקרן'!$C$42</f>
        <v>5.931646493221334E-5</v>
      </c>
    </row>
    <row r="310" spans="2:11">
      <c r="B310" t="s">
        <v>1361</v>
      </c>
      <c r="C310" t="s">
        <v>1405</v>
      </c>
      <c r="D310" t="s">
        <v>832</v>
      </c>
      <c r="E310" t="s">
        <v>110</v>
      </c>
      <c r="F310" s="89">
        <v>45127</v>
      </c>
      <c r="G310" s="77">
        <v>424048.50035699998</v>
      </c>
      <c r="H310" s="77">
        <v>6.2519559999999998</v>
      </c>
      <c r="I310" s="77">
        <v>26.511325866</v>
      </c>
      <c r="J310" s="78">
        <f t="shared" si="4"/>
        <v>2.3071601738177641E-2</v>
      </c>
      <c r="K310" s="78">
        <f>I310/'סכום נכסי הקרן'!$C$42</f>
        <v>1.0653852850629468E-4</v>
      </c>
    </row>
    <row r="311" spans="2:11">
      <c r="B311" t="s">
        <v>1406</v>
      </c>
      <c r="C311" t="s">
        <v>1407</v>
      </c>
      <c r="D311" t="s">
        <v>832</v>
      </c>
      <c r="E311" t="s">
        <v>113</v>
      </c>
      <c r="F311" s="89">
        <v>45197</v>
      </c>
      <c r="G311" s="77">
        <v>701924.81</v>
      </c>
      <c r="H311" s="77">
        <v>-0.50397999999999998</v>
      </c>
      <c r="I311" s="77">
        <v>-3.53756</v>
      </c>
      <c r="J311" s="78">
        <f t="shared" si="4"/>
        <v>-3.0785776561095854E-3</v>
      </c>
      <c r="K311" s="78">
        <f>I311/'סכום נכסי הקרן'!$C$42</f>
        <v>-1.4216053878545306E-5</v>
      </c>
    </row>
    <row r="312" spans="2:11">
      <c r="B312" t="s">
        <v>1408</v>
      </c>
      <c r="C312" t="s">
        <v>1409</v>
      </c>
      <c r="D312" t="s">
        <v>832</v>
      </c>
      <c r="E312" t="s">
        <v>113</v>
      </c>
      <c r="F312" s="89">
        <v>45152</v>
      </c>
      <c r="G312" s="77">
        <v>127973.51594799999</v>
      </c>
      <c r="H312" s="77">
        <v>3.685997</v>
      </c>
      <c r="I312" s="77">
        <v>4.7170994589999999</v>
      </c>
      <c r="J312" s="78">
        <f t="shared" si="4"/>
        <v>4.1050772272764316E-3</v>
      </c>
      <c r="K312" s="78">
        <f>I312/'סכום נכסי הקרן'!$C$42</f>
        <v>1.8956156237519903E-5</v>
      </c>
    </row>
    <row r="313" spans="2:11">
      <c r="B313" t="s">
        <v>1375</v>
      </c>
      <c r="C313" t="s">
        <v>1410</v>
      </c>
      <c r="D313" t="s">
        <v>832</v>
      </c>
      <c r="E313" t="s">
        <v>113</v>
      </c>
      <c r="F313" s="89">
        <v>45113</v>
      </c>
      <c r="G313" s="77">
        <v>30261.766749999999</v>
      </c>
      <c r="H313" s="77">
        <v>3.8126630000000001</v>
      </c>
      <c r="I313" s="77">
        <v>1.1537791369999999</v>
      </c>
      <c r="J313" s="78">
        <f t="shared" si="4"/>
        <v>1.0040815339537987E-3</v>
      </c>
      <c r="K313" s="78">
        <f>I313/'סכום נכסי הקרן'!$C$42</f>
        <v>4.6365818178443633E-6</v>
      </c>
    </row>
    <row r="314" spans="2:11">
      <c r="B314" t="s">
        <v>1411</v>
      </c>
      <c r="C314" t="s">
        <v>1412</v>
      </c>
      <c r="D314" t="s">
        <v>832</v>
      </c>
      <c r="E314" t="s">
        <v>106</v>
      </c>
      <c r="F314" s="89">
        <v>45127</v>
      </c>
      <c r="G314" s="77">
        <v>26961.13</v>
      </c>
      <c r="H314" s="77">
        <v>7.2919049999999999</v>
      </c>
      <c r="I314" s="77">
        <v>1.9659800000000001</v>
      </c>
      <c r="J314" s="78">
        <f t="shared" si="4"/>
        <v>1.7109030236542482E-3</v>
      </c>
      <c r="K314" s="78">
        <f>I314/'סכום נכסי הקרן'!$C$42</f>
        <v>7.9004957100777092E-6</v>
      </c>
    </row>
    <row r="315" spans="2:11">
      <c r="B315" s="79" t="s">
        <v>716</v>
      </c>
      <c r="C315" s="16"/>
      <c r="D315" s="16"/>
      <c r="G315" s="81"/>
      <c r="I315" s="81">
        <v>0</v>
      </c>
      <c r="J315" s="80">
        <f t="shared" si="4"/>
        <v>0</v>
      </c>
      <c r="K315" s="80">
        <f>I315/'סכום נכסי הקרן'!$C$42</f>
        <v>0</v>
      </c>
    </row>
    <row r="316" spans="2:11">
      <c r="B316" t="s">
        <v>207</v>
      </c>
      <c r="C316" t="s">
        <v>207</v>
      </c>
      <c r="D316" t="s">
        <v>207</v>
      </c>
      <c r="E316" t="s">
        <v>207</v>
      </c>
      <c r="G316" s="87">
        <v>0</v>
      </c>
      <c r="H316" s="87">
        <v>0</v>
      </c>
      <c r="I316" s="87">
        <v>0</v>
      </c>
      <c r="J316" s="86">
        <f t="shared" si="4"/>
        <v>0</v>
      </c>
      <c r="K316" s="86">
        <f>I316/'סכום נכסי הקרן'!$C$42</f>
        <v>0</v>
      </c>
    </row>
    <row r="317" spans="2:11">
      <c r="B317" s="79" t="s">
        <v>239</v>
      </c>
      <c r="C317" s="16"/>
      <c r="D317" s="16"/>
      <c r="G317" s="81"/>
      <c r="I317" s="81">
        <v>0</v>
      </c>
      <c r="J317" s="80">
        <f t="shared" si="4"/>
        <v>0</v>
      </c>
      <c r="K317" s="80">
        <f>I317/'סכום נכסי הקרן'!$C$42</f>
        <v>0</v>
      </c>
    </row>
    <row r="318" spans="2:11">
      <c r="B318" t="s">
        <v>207</v>
      </c>
      <c r="C318" t="s">
        <v>207</v>
      </c>
      <c r="D318" t="s">
        <v>207</v>
      </c>
      <c r="E318" t="s">
        <v>207</v>
      </c>
      <c r="G318" s="87">
        <v>0</v>
      </c>
      <c r="H318" s="87">
        <v>0</v>
      </c>
      <c r="I318" s="87">
        <v>0</v>
      </c>
      <c r="J318" s="86">
        <f t="shared" si="4"/>
        <v>0</v>
      </c>
      <c r="K318" s="86">
        <f>I318/'סכום נכסי הקרן'!$C$42</f>
        <v>0</v>
      </c>
    </row>
    <row r="319" spans="2:11" s="91" customFormat="1">
      <c r="B319" s="79" t="s">
        <v>1413</v>
      </c>
      <c r="C319" s="79"/>
      <c r="D319" s="79"/>
      <c r="E319" s="79"/>
      <c r="F319" s="92"/>
      <c r="G319" s="81"/>
      <c r="H319" s="81"/>
      <c r="I319" s="81">
        <f>I320+I330+I332+I334</f>
        <v>267.57564880700005</v>
      </c>
      <c r="J319" s="80">
        <f t="shared" si="4"/>
        <v>0.23285892359034355</v>
      </c>
      <c r="K319" s="80">
        <f>I319/'סכום נכסי הקרן'!$C$42</f>
        <v>1.0752806567314844E-3</v>
      </c>
    </row>
    <row r="320" spans="2:11">
      <c r="B320" s="79" t="s">
        <v>714</v>
      </c>
      <c r="C320" s="16"/>
      <c r="D320" s="16"/>
      <c r="G320" s="81"/>
      <c r="I320" s="81">
        <v>271.82986571000004</v>
      </c>
      <c r="J320" s="80">
        <f t="shared" si="4"/>
        <v>0.23656117517104311</v>
      </c>
      <c r="K320" s="80">
        <f>I320/'סכום נכסי הקרן'!$C$42</f>
        <v>1.0923766711323894E-3</v>
      </c>
    </row>
    <row r="321" spans="2:11">
      <c r="B321" t="s">
        <v>1414</v>
      </c>
      <c r="C321" t="s">
        <v>1415</v>
      </c>
      <c r="D321" t="s">
        <v>832</v>
      </c>
      <c r="E321" t="s">
        <v>106</v>
      </c>
      <c r="F321" s="89">
        <v>45068</v>
      </c>
      <c r="G321" s="77">
        <v>297033.69996100001</v>
      </c>
      <c r="H321" s="77">
        <v>3.9851939999999999</v>
      </c>
      <c r="I321" s="77">
        <v>11.837368763000001</v>
      </c>
      <c r="J321" s="78">
        <f t="shared" si="4"/>
        <v>1.0301523926350751E-2</v>
      </c>
      <c r="K321" s="78">
        <f>I321/'סכום נכסי הקרן'!$C$42</f>
        <v>4.7569701182458306E-5</v>
      </c>
    </row>
    <row r="322" spans="2:11">
      <c r="B322" t="s">
        <v>1416</v>
      </c>
      <c r="C322" t="s">
        <v>1417</v>
      </c>
      <c r="D322" t="s">
        <v>832</v>
      </c>
      <c r="E322" t="s">
        <v>199</v>
      </c>
      <c r="F322" s="89">
        <v>44909</v>
      </c>
      <c r="G322" s="77">
        <v>1029578.754879</v>
      </c>
      <c r="H322" s="77">
        <v>16.011657</v>
      </c>
      <c r="I322" s="77">
        <v>164.85262340099999</v>
      </c>
      <c r="J322" s="78">
        <f t="shared" si="4"/>
        <v>0.143463744205997</v>
      </c>
      <c r="K322" s="78">
        <f>I322/'סכום נכסי הקרן'!$C$42</f>
        <v>6.6247746364391121E-4</v>
      </c>
    </row>
    <row r="323" spans="2:11">
      <c r="B323" t="s">
        <v>1418</v>
      </c>
      <c r="C323" t="s">
        <v>1419</v>
      </c>
      <c r="D323" t="s">
        <v>832</v>
      </c>
      <c r="E323" t="s">
        <v>106</v>
      </c>
      <c r="F323" s="89">
        <v>44868</v>
      </c>
      <c r="G323" s="77">
        <v>666566.33957199997</v>
      </c>
      <c r="H323" s="77">
        <v>-5.1919750000000002</v>
      </c>
      <c r="I323" s="77">
        <v>-34.607960149</v>
      </c>
      <c r="J323" s="78">
        <f t="shared" si="4"/>
        <v>-3.0117734494465778E-2</v>
      </c>
      <c r="K323" s="78">
        <f>I323/'סכום נכסי הקרן'!$C$42</f>
        <v>-1.3907569796829815E-4</v>
      </c>
    </row>
    <row r="324" spans="2:11">
      <c r="B324" t="s">
        <v>1420</v>
      </c>
      <c r="C324" t="s">
        <v>1421</v>
      </c>
      <c r="D324" t="s">
        <v>832</v>
      </c>
      <c r="E324" t="s">
        <v>106</v>
      </c>
      <c r="F324" s="89">
        <v>44972</v>
      </c>
      <c r="G324" s="77">
        <v>2951325.2356989998</v>
      </c>
      <c r="H324" s="77">
        <v>-3.8236110000000001</v>
      </c>
      <c r="I324" s="77">
        <v>-112.84719699300001</v>
      </c>
      <c r="J324" s="78">
        <f t="shared" si="4"/>
        <v>-9.8205785687662292E-2</v>
      </c>
      <c r="K324" s="78">
        <f>I324/'סכום נכסי הקרן'!$C$42</f>
        <v>-4.5348823270709301E-4</v>
      </c>
    </row>
    <row r="325" spans="2:11">
      <c r="B325" t="s">
        <v>1420</v>
      </c>
      <c r="C325" t="s">
        <v>1422</v>
      </c>
      <c r="D325" t="s">
        <v>832</v>
      </c>
      <c r="E325" t="s">
        <v>106</v>
      </c>
      <c r="F325" s="89">
        <v>45069</v>
      </c>
      <c r="G325" s="77">
        <v>2342538.6791349999</v>
      </c>
      <c r="H325" s="77">
        <v>2.4742760000000001</v>
      </c>
      <c r="I325" s="77">
        <v>57.960866950000003</v>
      </c>
      <c r="J325" s="78">
        <f t="shared" si="4"/>
        <v>5.0440707697116241E-2</v>
      </c>
      <c r="K325" s="78">
        <f>I325/'סכום נכסי הקרן'!$C$42</f>
        <v>2.3292178999321454E-4</v>
      </c>
    </row>
    <row r="326" spans="2:11">
      <c r="B326" t="s">
        <v>1420</v>
      </c>
      <c r="C326" t="s">
        <v>1423</v>
      </c>
      <c r="D326" t="s">
        <v>832</v>
      </c>
      <c r="E326" t="s">
        <v>106</v>
      </c>
      <c r="F326" s="89">
        <v>45153</v>
      </c>
      <c r="G326" s="77">
        <v>3141274.0222900002</v>
      </c>
      <c r="H326" s="77">
        <v>-3.5906829999999998</v>
      </c>
      <c r="I326" s="77">
        <v>-112.793204199</v>
      </c>
      <c r="J326" s="78">
        <f t="shared" si="4"/>
        <v>-9.8158798213471218E-2</v>
      </c>
      <c r="K326" s="78">
        <f>I326/'סכום נכסי הקרן'!$C$42</f>
        <v>-4.5327125703217662E-4</v>
      </c>
    </row>
    <row r="327" spans="2:11">
      <c r="B327" t="s">
        <v>1424</v>
      </c>
      <c r="C327" t="s">
        <v>1425</v>
      </c>
      <c r="D327" t="s">
        <v>832</v>
      </c>
      <c r="E327" t="s">
        <v>106</v>
      </c>
      <c r="F327" s="89">
        <v>45126</v>
      </c>
      <c r="G327" s="77">
        <v>400280.90370800003</v>
      </c>
      <c r="H327" s="77">
        <v>-7.0407929999999999</v>
      </c>
      <c r="I327" s="77">
        <v>-28.182950591000001</v>
      </c>
      <c r="J327" s="78">
        <f t="shared" si="4"/>
        <v>-2.452634074692529E-2</v>
      </c>
      <c r="K327" s="78">
        <f>I327/'סכום נכסי הקרן'!$C$42</f>
        <v>-1.1325612683828296E-4</v>
      </c>
    </row>
    <row r="328" spans="2:11">
      <c r="B328" t="s">
        <v>1426</v>
      </c>
      <c r="C328" t="s">
        <v>1427</v>
      </c>
      <c r="D328" t="s">
        <v>832</v>
      </c>
      <c r="E328" t="s">
        <v>199</v>
      </c>
      <c r="F328" s="89">
        <v>45082</v>
      </c>
      <c r="G328" s="77">
        <v>726906.64734000002</v>
      </c>
      <c r="H328" s="77">
        <v>6.7531949999999998</v>
      </c>
      <c r="I328" s="77">
        <v>49.089425129000006</v>
      </c>
      <c r="J328" s="78">
        <f t="shared" si="4"/>
        <v>4.2720295162033663E-2</v>
      </c>
      <c r="K328" s="78">
        <f>I328/'סכום נכסי הקרן'!$C$42</f>
        <v>1.972709756161535E-4</v>
      </c>
    </row>
    <row r="329" spans="2:11">
      <c r="B329" t="s">
        <v>1426</v>
      </c>
      <c r="C329" t="s">
        <v>1428</v>
      </c>
      <c r="D329" t="s">
        <v>832</v>
      </c>
      <c r="E329" t="s">
        <v>199</v>
      </c>
      <c r="F329" s="89">
        <v>44972</v>
      </c>
      <c r="G329" s="77">
        <v>1392939.027056</v>
      </c>
      <c r="H329" s="77">
        <v>19.851614999999999</v>
      </c>
      <c r="I329" s="77">
        <v>276.52089339899999</v>
      </c>
      <c r="J329" s="78">
        <f t="shared" si="4"/>
        <v>0.24064356332206999</v>
      </c>
      <c r="K329" s="78">
        <f>I329/'סכום נכסי הקרן'!$C$42</f>
        <v>1.1112280552425023E-3</v>
      </c>
    </row>
    <row r="330" spans="2:11">
      <c r="B330" s="79" t="s">
        <v>723</v>
      </c>
      <c r="C330" s="16"/>
      <c r="D330" s="16"/>
      <c r="G330" s="81"/>
      <c r="I330" s="81">
        <v>0</v>
      </c>
      <c r="J330" s="80">
        <f t="shared" si="4"/>
        <v>0</v>
      </c>
      <c r="K330" s="80">
        <f>I330/'סכום נכסי הקרן'!$C$42</f>
        <v>0</v>
      </c>
    </row>
    <row r="331" spans="2:11">
      <c r="B331" t="s">
        <v>207</v>
      </c>
      <c r="C331" t="s">
        <v>207</v>
      </c>
      <c r="D331" t="s">
        <v>207</v>
      </c>
      <c r="E331" t="s">
        <v>207</v>
      </c>
      <c r="G331" s="87">
        <v>0</v>
      </c>
      <c r="H331" s="87">
        <v>0</v>
      </c>
      <c r="I331" s="87">
        <v>0</v>
      </c>
      <c r="J331" s="86">
        <f t="shared" si="4"/>
        <v>0</v>
      </c>
      <c r="K331" s="86">
        <f>I331/'סכום נכסי הקרן'!$C$42</f>
        <v>0</v>
      </c>
    </row>
    <row r="332" spans="2:11" s="91" customFormat="1">
      <c r="B332" s="79" t="s">
        <v>716</v>
      </c>
      <c r="C332" s="79"/>
      <c r="D332" s="79"/>
      <c r="E332" s="79"/>
      <c r="F332" s="92"/>
      <c r="G332" s="81"/>
      <c r="H332" s="81"/>
      <c r="I332" s="81">
        <v>-4.2542169029999997</v>
      </c>
      <c r="J332" s="80">
        <f t="shared" ref="J332:J335" si="5">I332/$I$11</f>
        <v>-3.702251580699555E-3</v>
      </c>
      <c r="K332" s="80">
        <f>I332/'סכום נכסי הקרן'!$C$42</f>
        <v>-1.7096014400905185E-5</v>
      </c>
    </row>
    <row r="333" spans="2:11">
      <c r="B333" t="s">
        <v>1429</v>
      </c>
      <c r="C333" t="s">
        <v>1430</v>
      </c>
      <c r="D333" t="s">
        <v>832</v>
      </c>
      <c r="E333" t="s">
        <v>106</v>
      </c>
      <c r="F333" s="89">
        <v>45195</v>
      </c>
      <c r="G333" s="77">
        <v>980575.51274799998</v>
      </c>
      <c r="H333" s="77">
        <v>-0.43384899999999998</v>
      </c>
      <c r="I333" s="77">
        <v>-4.2542169029999997</v>
      </c>
      <c r="J333" s="78">
        <f t="shared" si="5"/>
        <v>-3.702251580699555E-3</v>
      </c>
      <c r="K333" s="78">
        <f>I333/'סכום נכסי הקרן'!$C$42</f>
        <v>-1.7096014400905185E-5</v>
      </c>
    </row>
    <row r="334" spans="2:11">
      <c r="B334" s="79" t="s">
        <v>239</v>
      </c>
      <c r="C334" s="16"/>
      <c r="D334" s="16"/>
      <c r="G334" s="81"/>
      <c r="I334" s="81">
        <v>0</v>
      </c>
      <c r="J334" s="80">
        <f t="shared" si="5"/>
        <v>0</v>
      </c>
      <c r="K334" s="80">
        <f>I334/'סכום נכסי הקרן'!$C$42</f>
        <v>0</v>
      </c>
    </row>
    <row r="335" spans="2:11">
      <c r="B335" t="s">
        <v>207</v>
      </c>
      <c r="C335" t="s">
        <v>207</v>
      </c>
      <c r="D335" t="s">
        <v>207</v>
      </c>
      <c r="E335" t="s">
        <v>207</v>
      </c>
      <c r="G335" s="87">
        <v>0</v>
      </c>
      <c r="H335" s="87">
        <v>0</v>
      </c>
      <c r="I335" s="87">
        <v>0</v>
      </c>
      <c r="J335" s="86">
        <f t="shared" si="5"/>
        <v>0</v>
      </c>
      <c r="K335" s="86">
        <f>I335/'סכום נכסי הקרן'!$C$42</f>
        <v>0</v>
      </c>
    </row>
    <row r="336" spans="2:11">
      <c r="B336"/>
      <c r="C336"/>
      <c r="D336"/>
      <c r="E336"/>
      <c r="F336" s="89"/>
      <c r="G336" s="77"/>
      <c r="H336" s="77"/>
      <c r="I336" s="77"/>
      <c r="J336" s="78"/>
      <c r="K336" s="78"/>
    </row>
    <row r="337" spans="2:11">
      <c r="B337"/>
      <c r="C337"/>
      <c r="D337"/>
      <c r="E337"/>
      <c r="F337" s="89"/>
      <c r="G337" s="77"/>
      <c r="H337" s="77"/>
      <c r="I337" s="77"/>
      <c r="J337" s="78"/>
      <c r="K337" s="78"/>
    </row>
    <row r="338" spans="2:11">
      <c r="B338"/>
      <c r="C338"/>
      <c r="D338"/>
      <c r="E338"/>
      <c r="F338" s="89"/>
      <c r="G338" s="77"/>
      <c r="H338" s="77"/>
      <c r="I338" s="77"/>
      <c r="J338" s="78"/>
      <c r="K338" s="78"/>
    </row>
    <row r="339" spans="2:11">
      <c r="B339" s="93" t="s">
        <v>1431</v>
      </c>
      <c r="C339" s="16"/>
      <c r="D339" s="16"/>
      <c r="G339" s="81"/>
      <c r="I339" s="81"/>
      <c r="J339" s="80"/>
      <c r="K339" s="80"/>
    </row>
    <row r="340" spans="2:11">
      <c r="B340" s="93" t="s">
        <v>1432</v>
      </c>
      <c r="C340"/>
      <c r="D340"/>
      <c r="E340"/>
      <c r="G340" s="77"/>
      <c r="H340" s="77"/>
      <c r="I340" s="77"/>
      <c r="J340" s="78"/>
      <c r="K340" s="78"/>
    </row>
    <row r="341" spans="2:11">
      <c r="B341" s="93" t="s">
        <v>232</v>
      </c>
      <c r="C341" s="16"/>
      <c r="D341" s="16"/>
      <c r="G341" s="81"/>
      <c r="I341" s="81"/>
      <c r="J341" s="80"/>
      <c r="K341" s="80"/>
    </row>
    <row r="342" spans="2:11">
      <c r="B342" s="93" t="s">
        <v>233</v>
      </c>
      <c r="C342"/>
      <c r="D342"/>
      <c r="E342"/>
      <c r="G342" s="77"/>
      <c r="H342" s="77"/>
      <c r="I342" s="77"/>
      <c r="J342" s="78"/>
      <c r="K342" s="78"/>
    </row>
    <row r="343" spans="2:11">
      <c r="B343" s="79"/>
      <c r="C343" s="16"/>
      <c r="D343" s="16"/>
      <c r="G343" s="81"/>
      <c r="I343" s="81"/>
      <c r="J343" s="80"/>
      <c r="K343" s="80"/>
    </row>
    <row r="344" spans="2:11">
      <c r="B344"/>
      <c r="C344"/>
      <c r="D344"/>
      <c r="E344"/>
      <c r="G344" s="77"/>
      <c r="H344" s="77"/>
      <c r="I344" s="77"/>
      <c r="J344" s="78"/>
      <c r="K344" s="78"/>
    </row>
    <row r="345" spans="2:11">
      <c r="B345"/>
      <c r="C345" s="16"/>
      <c r="D345" s="16"/>
    </row>
    <row r="346" spans="2:11">
      <c r="B346"/>
      <c r="C346" s="16"/>
      <c r="D346" s="16"/>
    </row>
    <row r="347" spans="2:11">
      <c r="B347"/>
      <c r="C347" s="16"/>
      <c r="D347" s="16"/>
    </row>
    <row r="348" spans="2:11">
      <c r="B348"/>
      <c r="C348" s="16"/>
      <c r="D348" s="16"/>
    </row>
    <row r="349" spans="2:11">
      <c r="C349" s="16"/>
      <c r="D349" s="16"/>
    </row>
    <row r="350" spans="2:11">
      <c r="C350" s="16"/>
      <c r="D350" s="16"/>
    </row>
    <row r="351" spans="2:11">
      <c r="C351" s="16"/>
      <c r="D351" s="16"/>
    </row>
    <row r="352" spans="2:11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2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45197</v>
      </c>
    </row>
    <row r="2" spans="2:78" s="1" customFormat="1">
      <c r="B2" s="2" t="s">
        <v>1</v>
      </c>
      <c r="C2" s="12" t="s">
        <v>793</v>
      </c>
    </row>
    <row r="3" spans="2:78" s="1" customFormat="1">
      <c r="B3" s="2" t="s">
        <v>2</v>
      </c>
      <c r="C3" s="84" t="s">
        <v>794</v>
      </c>
    </row>
    <row r="4" spans="2:78" s="1" customFormat="1">
      <c r="B4" s="2" t="s">
        <v>3</v>
      </c>
      <c r="C4" s="85" t="s">
        <v>196</v>
      </c>
    </row>
    <row r="6" spans="2:7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735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736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737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207</v>
      </c>
      <c r="C18" t="s">
        <v>207</v>
      </c>
      <c r="D18" s="16"/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735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736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207</v>
      </c>
      <c r="C26" t="s">
        <v>207</v>
      </c>
      <c r="D26" s="16"/>
      <c r="E26" t="s">
        <v>207</v>
      </c>
      <c r="H26" s="77">
        <v>0</v>
      </c>
      <c r="I26" t="s">
        <v>207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737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207</v>
      </c>
      <c r="C29" t="s">
        <v>207</v>
      </c>
      <c r="D29" s="16"/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207</v>
      </c>
      <c r="C31" t="s">
        <v>207</v>
      </c>
      <c r="D31" s="16"/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217</v>
      </c>
      <c r="D32" s="16"/>
    </row>
    <row r="33" spans="2:4">
      <c r="B33" t="s">
        <v>231</v>
      </c>
      <c r="D33" s="16"/>
    </row>
    <row r="34" spans="2:4">
      <c r="B34" t="s">
        <v>232</v>
      </c>
      <c r="D34" s="16"/>
    </row>
    <row r="35" spans="2:4">
      <c r="B35" t="s">
        <v>233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9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3">
        <v>45197</v>
      </c>
    </row>
    <row r="2" spans="2:60" s="1" customFormat="1">
      <c r="B2" s="2" t="s">
        <v>1</v>
      </c>
      <c r="C2" s="12" t="s">
        <v>793</v>
      </c>
    </row>
    <row r="3" spans="2:60" s="1" customFormat="1">
      <c r="B3" s="2" t="s">
        <v>2</v>
      </c>
      <c r="C3" s="84" t="s">
        <v>794</v>
      </c>
    </row>
    <row r="4" spans="2:60" s="1" customFormat="1">
      <c r="B4" s="2" t="s">
        <v>3</v>
      </c>
      <c r="C4" s="85" t="s">
        <v>196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762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763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764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765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766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767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768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769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770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771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215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772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764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765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771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217</v>
      </c>
    </row>
    <row r="42" spans="2:18">
      <c r="B42" t="s">
        <v>231</v>
      </c>
    </row>
    <row r="43" spans="2:18">
      <c r="B43" t="s">
        <v>232</v>
      </c>
    </row>
    <row r="44" spans="2:18">
      <c r="B44" t="s">
        <v>233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45197</v>
      </c>
    </row>
    <row r="2" spans="2:64" s="1" customFormat="1">
      <c r="B2" s="2" t="s">
        <v>1</v>
      </c>
      <c r="C2" s="12" t="s">
        <v>793</v>
      </c>
    </row>
    <row r="3" spans="2:64" s="1" customFormat="1">
      <c r="B3" s="2" t="s">
        <v>2</v>
      </c>
      <c r="C3" s="84" t="s">
        <v>794</v>
      </c>
    </row>
    <row r="4" spans="2:64" s="1" customFormat="1">
      <c r="B4" s="2" t="s">
        <v>3</v>
      </c>
      <c r="C4" s="85" t="s">
        <v>196</v>
      </c>
    </row>
    <row r="5" spans="2:64">
      <c r="B5" s="2"/>
    </row>
    <row r="7" spans="2:64" ht="26.25" customHeight="1">
      <c r="B7" s="107" t="s">
        <v>152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743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744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773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774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239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217</v>
      </c>
    </row>
    <row r="26" spans="2:15">
      <c r="B26" t="s">
        <v>231</v>
      </c>
    </row>
    <row r="27" spans="2:15">
      <c r="B27" t="s">
        <v>232</v>
      </c>
    </row>
    <row r="28" spans="2:15">
      <c r="B28" t="s">
        <v>233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45197</v>
      </c>
    </row>
    <row r="2" spans="2:55" s="1" customFormat="1">
      <c r="B2" s="2" t="s">
        <v>1</v>
      </c>
      <c r="C2" s="12" t="s">
        <v>793</v>
      </c>
    </row>
    <row r="3" spans="2:55" s="1" customFormat="1">
      <c r="B3" s="2" t="s">
        <v>2</v>
      </c>
      <c r="C3" s="84" t="s">
        <v>794</v>
      </c>
    </row>
    <row r="4" spans="2:55" s="1" customFormat="1">
      <c r="B4" s="2" t="s">
        <v>3</v>
      </c>
      <c r="C4" s="85" t="s">
        <v>196</v>
      </c>
    </row>
    <row r="5" spans="2:55">
      <c r="B5" s="2"/>
    </row>
    <row r="7" spans="2:55" ht="26.25" customHeight="1">
      <c r="B7" s="107" t="s">
        <v>155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775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776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215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775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776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45197</v>
      </c>
    </row>
    <row r="2" spans="2:60" s="1" customFormat="1">
      <c r="B2" s="2" t="s">
        <v>1</v>
      </c>
      <c r="C2" s="12" t="s">
        <v>793</v>
      </c>
    </row>
    <row r="3" spans="2:60" s="1" customFormat="1">
      <c r="B3" s="2" t="s">
        <v>2</v>
      </c>
      <c r="C3" s="84" t="s">
        <v>794</v>
      </c>
    </row>
    <row r="4" spans="2:60" s="1" customFormat="1">
      <c r="B4" s="2" t="s">
        <v>3</v>
      </c>
      <c r="C4" s="85" t="s">
        <v>196</v>
      </c>
    </row>
    <row r="5" spans="2:60">
      <c r="B5" s="2"/>
      <c r="C5" s="2"/>
    </row>
    <row r="7" spans="2:60" ht="26.25" customHeight="1">
      <c r="B7" s="107" t="s">
        <v>161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45197</v>
      </c>
    </row>
    <row r="2" spans="2:60" s="1" customFormat="1">
      <c r="B2" s="2" t="s">
        <v>1</v>
      </c>
      <c r="C2" s="12" t="s">
        <v>793</v>
      </c>
    </row>
    <row r="3" spans="2:60" s="1" customFormat="1">
      <c r="B3" s="2" t="s">
        <v>2</v>
      </c>
      <c r="C3" s="84" t="s">
        <v>794</v>
      </c>
    </row>
    <row r="4" spans="2:60" s="1" customFormat="1">
      <c r="B4" s="2" t="s">
        <v>3</v>
      </c>
      <c r="C4" s="85" t="s">
        <v>196</v>
      </c>
    </row>
    <row r="5" spans="2:60">
      <c r="B5" s="2"/>
    </row>
    <row r="7" spans="2:60" ht="26.25" customHeight="1">
      <c r="B7" s="107" t="s">
        <v>166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0</v>
      </c>
      <c r="I11" s="75">
        <v>2093.4790907202</v>
      </c>
      <c r="J11" s="76">
        <v>1</v>
      </c>
      <c r="K11" s="76">
        <v>8.3999999999999995E-3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2093.4790907202</v>
      </c>
      <c r="J12" s="80">
        <v>1</v>
      </c>
      <c r="K12" s="80">
        <v>8.3999999999999995E-3</v>
      </c>
    </row>
    <row r="13" spans="2:60">
      <c r="B13" t="s">
        <v>777</v>
      </c>
      <c r="C13" t="s">
        <v>778</v>
      </c>
      <c r="D13" t="s">
        <v>207</v>
      </c>
      <c r="E13" t="s">
        <v>208</v>
      </c>
      <c r="F13" s="78">
        <v>0</v>
      </c>
      <c r="G13" t="s">
        <v>102</v>
      </c>
      <c r="H13" s="78">
        <v>0</v>
      </c>
      <c r="I13" s="77">
        <v>-104.60586000000001</v>
      </c>
      <c r="J13" s="78">
        <v>-0.05</v>
      </c>
      <c r="K13" s="78">
        <v>-4.0000000000000002E-4</v>
      </c>
    </row>
    <row r="14" spans="2:60">
      <c r="B14" t="s">
        <v>779</v>
      </c>
      <c r="C14" t="s">
        <v>780</v>
      </c>
      <c r="D14" t="s">
        <v>207</v>
      </c>
      <c r="E14" t="s">
        <v>208</v>
      </c>
      <c r="F14" s="78">
        <v>0</v>
      </c>
      <c r="G14" t="s">
        <v>102</v>
      </c>
      <c r="H14" s="78">
        <v>0</v>
      </c>
      <c r="I14" s="77">
        <v>-2.4559999999999998E-2</v>
      </c>
      <c r="J14" s="78">
        <v>0</v>
      </c>
      <c r="K14" s="78">
        <v>0</v>
      </c>
    </row>
    <row r="15" spans="2:60">
      <c r="B15" t="s">
        <v>781</v>
      </c>
      <c r="C15" t="s">
        <v>782</v>
      </c>
      <c r="D15" t="s">
        <v>207</v>
      </c>
      <c r="E15" t="s">
        <v>208</v>
      </c>
      <c r="F15" s="78">
        <v>0</v>
      </c>
      <c r="G15" t="s">
        <v>102</v>
      </c>
      <c r="H15" s="78">
        <v>0</v>
      </c>
      <c r="I15" s="77">
        <v>-5.7200000000000003E-3</v>
      </c>
      <c r="J15" s="78">
        <v>0</v>
      </c>
      <c r="K15" s="78">
        <v>0</v>
      </c>
    </row>
    <row r="16" spans="2:60">
      <c r="B16" t="s">
        <v>783</v>
      </c>
      <c r="C16" t="s">
        <v>784</v>
      </c>
      <c r="D16" t="s">
        <v>207</v>
      </c>
      <c r="E16" t="s">
        <v>208</v>
      </c>
      <c r="F16" s="78">
        <v>0</v>
      </c>
      <c r="G16" t="s">
        <v>102</v>
      </c>
      <c r="H16" s="78">
        <v>0</v>
      </c>
      <c r="I16" s="77">
        <v>-6.2648400000000004</v>
      </c>
      <c r="J16" s="78">
        <v>-3.0000000000000001E-3</v>
      </c>
      <c r="K16" s="78">
        <v>0</v>
      </c>
    </row>
    <row r="17" spans="2:11">
      <c r="B17" t="s">
        <v>785</v>
      </c>
      <c r="C17" t="s">
        <v>786</v>
      </c>
      <c r="D17" t="s">
        <v>207</v>
      </c>
      <c r="E17" t="s">
        <v>208</v>
      </c>
      <c r="F17" s="78">
        <v>0</v>
      </c>
      <c r="G17" t="s">
        <v>106</v>
      </c>
      <c r="H17" s="78">
        <v>0</v>
      </c>
      <c r="I17" s="77">
        <v>4834.4969207699996</v>
      </c>
      <c r="J17" s="78">
        <v>2.3092999999999999</v>
      </c>
      <c r="K17" s="78">
        <v>1.9400000000000001E-2</v>
      </c>
    </row>
    <row r="18" spans="2:11">
      <c r="B18" t="s">
        <v>787</v>
      </c>
      <c r="C18" t="s">
        <v>788</v>
      </c>
      <c r="D18" t="s">
        <v>207</v>
      </c>
      <c r="E18" t="s">
        <v>208</v>
      </c>
      <c r="F18" s="78">
        <v>0</v>
      </c>
      <c r="G18" t="s">
        <v>199</v>
      </c>
      <c r="H18" s="78">
        <v>0</v>
      </c>
      <c r="I18" s="77">
        <v>3.2310999502</v>
      </c>
      <c r="J18" s="78">
        <v>1.5E-3</v>
      </c>
      <c r="K18" s="78">
        <v>0</v>
      </c>
    </row>
    <row r="19" spans="2:11">
      <c r="B19" t="s">
        <v>789</v>
      </c>
      <c r="C19" t="s">
        <v>790</v>
      </c>
      <c r="D19" t="s">
        <v>204</v>
      </c>
      <c r="E19" t="s">
        <v>205</v>
      </c>
      <c r="F19" s="78">
        <v>0</v>
      </c>
      <c r="G19" t="s">
        <v>106</v>
      </c>
      <c r="H19" s="78">
        <v>0</v>
      </c>
      <c r="I19" s="77">
        <v>-2848.26</v>
      </c>
      <c r="J19" s="78">
        <v>-1.3605</v>
      </c>
      <c r="K19" s="78">
        <v>-1.14E-2</v>
      </c>
    </row>
    <row r="20" spans="2:11">
      <c r="B20" t="s">
        <v>791</v>
      </c>
      <c r="C20" t="s">
        <v>792</v>
      </c>
      <c r="D20" t="s">
        <v>204</v>
      </c>
      <c r="E20" t="s">
        <v>205</v>
      </c>
      <c r="F20" s="78">
        <v>0</v>
      </c>
      <c r="G20" t="s">
        <v>102</v>
      </c>
      <c r="H20" s="78">
        <v>0</v>
      </c>
      <c r="I20" s="77">
        <v>214.91204999999999</v>
      </c>
      <c r="J20" s="78">
        <v>0.1027</v>
      </c>
      <c r="K20" s="78">
        <v>8.9999999999999998E-4</v>
      </c>
    </row>
    <row r="21" spans="2:11">
      <c r="B21" s="79" t="s">
        <v>215</v>
      </c>
      <c r="D21" s="19"/>
      <c r="E21" s="19"/>
      <c r="F21" s="19"/>
      <c r="G21" s="19"/>
      <c r="H21" s="80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s="19"/>
      <c r="F22" s="78">
        <v>0</v>
      </c>
      <c r="G22" t="s">
        <v>207</v>
      </c>
      <c r="H22" s="78">
        <v>0</v>
      </c>
      <c r="I22" s="77">
        <v>0</v>
      </c>
      <c r="J22" s="78">
        <v>0</v>
      </c>
      <c r="K22" s="78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45197</v>
      </c>
    </row>
    <row r="2" spans="2:17" s="1" customFormat="1">
      <c r="B2" s="2" t="s">
        <v>1</v>
      </c>
      <c r="C2" s="12" t="s">
        <v>793</v>
      </c>
    </row>
    <row r="3" spans="2:17" s="1" customFormat="1">
      <c r="B3" s="2" t="s">
        <v>2</v>
      </c>
      <c r="C3" s="84" t="s">
        <v>794</v>
      </c>
    </row>
    <row r="4" spans="2:17" s="1" customFormat="1">
      <c r="B4" s="2" t="s">
        <v>3</v>
      </c>
      <c r="C4" s="85" t="s">
        <v>196</v>
      </c>
    </row>
    <row r="5" spans="2:17">
      <c r="B5" s="2"/>
    </row>
    <row r="7" spans="2:17" ht="26.25" customHeight="1">
      <c r="B7" s="107" t="s">
        <v>168</v>
      </c>
      <c r="C7" s="108"/>
      <c r="D7" s="108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215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45197</v>
      </c>
    </row>
    <row r="2" spans="2:18" s="1" customFormat="1">
      <c r="B2" s="2" t="s">
        <v>1</v>
      </c>
      <c r="C2" s="12" t="s">
        <v>793</v>
      </c>
    </row>
    <row r="3" spans="2:18" s="1" customFormat="1">
      <c r="B3" s="2" t="s">
        <v>2</v>
      </c>
      <c r="C3" s="84" t="s">
        <v>794</v>
      </c>
    </row>
    <row r="4" spans="2:18" s="1" customFormat="1">
      <c r="B4" s="2" t="s">
        <v>3</v>
      </c>
      <c r="C4" s="85" t="s">
        <v>196</v>
      </c>
    </row>
    <row r="5" spans="2:18">
      <c r="B5" s="2"/>
    </row>
    <row r="7" spans="2:18" ht="26.25" customHeight="1">
      <c r="B7" s="107" t="s">
        <v>172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231</v>
      </c>
      <c r="D27" s="16"/>
    </row>
    <row r="28" spans="2:16">
      <c r="B28" t="s">
        <v>233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45197</v>
      </c>
    </row>
    <row r="2" spans="2:18" s="1" customFormat="1">
      <c r="B2" s="2" t="s">
        <v>1</v>
      </c>
      <c r="C2" s="12" t="s">
        <v>793</v>
      </c>
    </row>
    <row r="3" spans="2:18" s="1" customFormat="1">
      <c r="B3" s="2" t="s">
        <v>2</v>
      </c>
      <c r="C3" s="84" t="s">
        <v>794</v>
      </c>
    </row>
    <row r="4" spans="2:18" s="1" customFormat="1">
      <c r="B4" s="2" t="s">
        <v>3</v>
      </c>
      <c r="C4" s="85" t="s">
        <v>196</v>
      </c>
    </row>
    <row r="5" spans="2:18">
      <c r="B5" s="2"/>
    </row>
    <row r="7" spans="2:18" ht="26.25" customHeight="1">
      <c r="B7" s="107" t="s">
        <v>176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743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744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231</v>
      </c>
      <c r="D27" s="16"/>
    </row>
    <row r="28" spans="2:16">
      <c r="B28" t="s">
        <v>233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23" sqref="G23:G2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45197</v>
      </c>
    </row>
    <row r="2" spans="2:53" s="1" customFormat="1">
      <c r="B2" s="2" t="s">
        <v>1</v>
      </c>
      <c r="C2" s="12" t="s">
        <v>793</v>
      </c>
    </row>
    <row r="3" spans="2:53" s="1" customFormat="1">
      <c r="B3" s="2" t="s">
        <v>2</v>
      </c>
      <c r="C3" s="84" t="s">
        <v>794</v>
      </c>
    </row>
    <row r="4" spans="2:53" s="1" customFormat="1">
      <c r="B4" s="2" t="s">
        <v>3</v>
      </c>
      <c r="C4" s="85" t="s">
        <v>196</v>
      </c>
    </row>
    <row r="6" spans="2:53" ht="21.7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53" ht="27.7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5.36</v>
      </c>
      <c r="I11" s="7"/>
      <c r="J11" s="7"/>
      <c r="K11" s="76">
        <v>4.8300000000000003E-2</v>
      </c>
      <c r="L11" s="75">
        <v>5760112.8399999999</v>
      </c>
      <c r="M11" s="7"/>
      <c r="N11" s="75">
        <v>0</v>
      </c>
      <c r="O11" s="75">
        <v>19167.632075747166</v>
      </c>
      <c r="P11" s="7"/>
      <c r="Q11" s="76">
        <v>1</v>
      </c>
      <c r="R11" s="76">
        <v>7.6999999999999999E-2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218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219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207</v>
      </c>
      <c r="C17" t="s">
        <v>207</v>
      </c>
      <c r="D17" s="16"/>
      <c r="E17" t="s">
        <v>207</v>
      </c>
      <c r="H17" s="77">
        <v>0</v>
      </c>
      <c r="I17" t="s">
        <v>207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207</v>
      </c>
      <c r="C18" t="s">
        <v>207</v>
      </c>
      <c r="D18" s="16"/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220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215</v>
      </c>
      <c r="C21" s="16"/>
      <c r="D21" s="16"/>
      <c r="H21" s="81">
        <v>5.36</v>
      </c>
      <c r="K21" s="80">
        <v>4.8300000000000003E-2</v>
      </c>
      <c r="L21" s="81">
        <v>5760112.8399999999</v>
      </c>
      <c r="N21" s="81">
        <v>0</v>
      </c>
      <c r="O21" s="81">
        <v>19167.632075747166</v>
      </c>
      <c r="Q21" s="80">
        <v>1</v>
      </c>
      <c r="R21" s="80">
        <v>7.6999999999999999E-2</v>
      </c>
    </row>
    <row r="22" spans="2:18">
      <c r="B22" s="79" t="s">
        <v>221</v>
      </c>
      <c r="C22" s="16"/>
      <c r="D22" s="16"/>
      <c r="H22" s="81">
        <v>16.559999999999999</v>
      </c>
      <c r="K22" s="80">
        <v>6.2399999999999997E-2</v>
      </c>
      <c r="L22" s="81">
        <v>17112.84</v>
      </c>
      <c r="N22" s="81">
        <v>0</v>
      </c>
      <c r="O22" s="81">
        <v>48.485264538706801</v>
      </c>
      <c r="Q22" s="80">
        <v>2.5000000000000001E-3</v>
      </c>
      <c r="R22" s="80">
        <v>2.0000000000000001E-4</v>
      </c>
    </row>
    <row r="23" spans="2:18">
      <c r="B23" t="s">
        <v>222</v>
      </c>
      <c r="C23" t="s">
        <v>223</v>
      </c>
      <c r="D23" t="s">
        <v>123</v>
      </c>
      <c r="E23" t="s">
        <v>280</v>
      </c>
      <c r="F23" t="s">
        <v>833</v>
      </c>
      <c r="G23"/>
      <c r="H23" s="77">
        <v>16.559999999999999</v>
      </c>
      <c r="I23" t="s">
        <v>106</v>
      </c>
      <c r="J23" s="78">
        <v>4.4999999999999998E-2</v>
      </c>
      <c r="K23" s="78">
        <v>6.2399999999999997E-2</v>
      </c>
      <c r="L23" s="77">
        <v>17112.84</v>
      </c>
      <c r="M23" s="77">
        <v>73.610500146089137</v>
      </c>
      <c r="N23" s="77">
        <v>0</v>
      </c>
      <c r="O23" s="77">
        <v>48.485264538706801</v>
      </c>
      <c r="P23" s="78">
        <v>0</v>
      </c>
      <c r="Q23" s="78">
        <v>2.5000000000000001E-3</v>
      </c>
      <c r="R23" s="78">
        <v>2.0000000000000001E-4</v>
      </c>
    </row>
    <row r="24" spans="2:18">
      <c r="B24" s="79" t="s">
        <v>225</v>
      </c>
      <c r="C24" s="16"/>
      <c r="D24" s="16"/>
      <c r="H24" s="81">
        <v>5.33</v>
      </c>
      <c r="K24" s="80">
        <v>4.82E-2</v>
      </c>
      <c r="L24" s="81">
        <v>5743000</v>
      </c>
      <c r="N24" s="81">
        <v>0</v>
      </c>
      <c r="O24" s="81">
        <v>19119.146811208459</v>
      </c>
      <c r="Q24" s="80">
        <v>0.99750000000000005</v>
      </c>
      <c r="R24" s="80">
        <v>7.6799999999999993E-2</v>
      </c>
    </row>
    <row r="25" spans="2:18">
      <c r="B25" t="s">
        <v>226</v>
      </c>
      <c r="C25" t="s">
        <v>227</v>
      </c>
      <c r="D25" t="s">
        <v>123</v>
      </c>
      <c r="E25" t="s">
        <v>228</v>
      </c>
      <c r="F25" t="s">
        <v>833</v>
      </c>
      <c r="G25"/>
      <c r="H25" s="77">
        <v>7.68</v>
      </c>
      <c r="I25" t="s">
        <v>106</v>
      </c>
      <c r="J25" s="78">
        <v>1.8800000000000001E-2</v>
      </c>
      <c r="K25" s="78">
        <v>4.5999999999999999E-2</v>
      </c>
      <c r="L25" s="77">
        <v>4145000</v>
      </c>
      <c r="M25" s="77">
        <v>81.550078082026545</v>
      </c>
      <c r="N25" s="77">
        <v>0</v>
      </c>
      <c r="O25" s="77">
        <v>13010.585084788499</v>
      </c>
      <c r="P25" s="78">
        <v>0</v>
      </c>
      <c r="Q25" s="78">
        <v>0.67879999999999996</v>
      </c>
      <c r="R25" s="78">
        <v>5.2299999999999999E-2</v>
      </c>
    </row>
    <row r="26" spans="2:18">
      <c r="B26" t="s">
        <v>229</v>
      </c>
      <c r="C26" t="s">
        <v>230</v>
      </c>
      <c r="D26" t="s">
        <v>123</v>
      </c>
      <c r="E26" t="s">
        <v>228</v>
      </c>
      <c r="F26" t="s">
        <v>833</v>
      </c>
      <c r="G26"/>
      <c r="H26" s="77">
        <v>0.32</v>
      </c>
      <c r="I26" t="s">
        <v>106</v>
      </c>
      <c r="J26" s="78">
        <v>2.2499999999999999E-2</v>
      </c>
      <c r="K26" s="78">
        <v>5.2999999999999999E-2</v>
      </c>
      <c r="L26" s="77">
        <v>1598000</v>
      </c>
      <c r="M26" s="77">
        <v>99.314870504536884</v>
      </c>
      <c r="N26" s="77">
        <v>0</v>
      </c>
      <c r="O26" s="77">
        <v>6108.56172641996</v>
      </c>
      <c r="P26" s="78">
        <v>1E-4</v>
      </c>
      <c r="Q26" s="78">
        <v>0.31869999999999998</v>
      </c>
      <c r="R26" s="78">
        <v>2.4500000000000001E-2</v>
      </c>
    </row>
    <row r="27" spans="2:18">
      <c r="B27" t="s">
        <v>231</v>
      </c>
      <c r="C27" s="16"/>
      <c r="D27" s="16"/>
    </row>
    <row r="28" spans="2:18">
      <c r="B28" t="s">
        <v>232</v>
      </c>
      <c r="C28" s="16"/>
      <c r="D28" s="16"/>
    </row>
    <row r="29" spans="2:18">
      <c r="B29" t="s">
        <v>233</v>
      </c>
      <c r="C29" s="16"/>
      <c r="D29" s="16"/>
    </row>
    <row r="30" spans="2:18">
      <c r="B30" t="s">
        <v>234</v>
      </c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45197</v>
      </c>
    </row>
    <row r="2" spans="2:23" s="1" customFormat="1">
      <c r="B2" s="2" t="s">
        <v>1</v>
      </c>
      <c r="C2" s="12" t="s">
        <v>793</v>
      </c>
    </row>
    <row r="3" spans="2:23" s="1" customFormat="1">
      <c r="B3" s="2" t="s">
        <v>2</v>
      </c>
      <c r="C3" s="84" t="s">
        <v>794</v>
      </c>
    </row>
    <row r="4" spans="2:23" s="1" customFormat="1">
      <c r="B4" s="2" t="s">
        <v>3</v>
      </c>
      <c r="C4" s="85" t="s">
        <v>196</v>
      </c>
    </row>
    <row r="5" spans="2:23">
      <c r="B5" s="2"/>
    </row>
    <row r="7" spans="2:23" ht="26.25" customHeight="1">
      <c r="B7" s="107" t="s">
        <v>178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743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744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236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239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237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238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217</v>
      </c>
      <c r="D26" s="16"/>
    </row>
    <row r="27" spans="2:23">
      <c r="B27" t="s">
        <v>231</v>
      </c>
      <c r="D27" s="16"/>
    </row>
    <row r="28" spans="2:23">
      <c r="B28" t="s">
        <v>232</v>
      </c>
      <c r="D28" s="16"/>
    </row>
    <row r="29" spans="2:23">
      <c r="B29" t="s">
        <v>233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45197</v>
      </c>
    </row>
    <row r="2" spans="2:68" s="1" customFormat="1">
      <c r="B2" s="2" t="s">
        <v>1</v>
      </c>
      <c r="C2" s="12" t="s">
        <v>793</v>
      </c>
    </row>
    <row r="3" spans="2:68" s="1" customFormat="1">
      <c r="B3" s="2" t="s">
        <v>2</v>
      </c>
      <c r="C3" s="84" t="s">
        <v>794</v>
      </c>
    </row>
    <row r="4" spans="2:68" s="1" customFormat="1">
      <c r="B4" s="2" t="s">
        <v>3</v>
      </c>
      <c r="C4" s="85" t="s">
        <v>196</v>
      </c>
    </row>
    <row r="6" spans="2:68" ht="26.25" customHeight="1">
      <c r="B6" s="102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235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219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237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238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231</v>
      </c>
      <c r="C25" s="16"/>
      <c r="D25" s="16"/>
      <c r="E25" s="16"/>
      <c r="F25" s="16"/>
      <c r="G25" s="16"/>
    </row>
    <row r="26" spans="2:21">
      <c r="B26" t="s">
        <v>232</v>
      </c>
      <c r="C26" s="16"/>
      <c r="D26" s="16"/>
      <c r="E26" s="16"/>
      <c r="F26" s="16"/>
      <c r="G26" s="16"/>
    </row>
    <row r="27" spans="2:21">
      <c r="B27" t="s">
        <v>233</v>
      </c>
      <c r="C27" s="16"/>
      <c r="D27" s="16"/>
      <c r="E27" s="16"/>
      <c r="F27" s="16"/>
      <c r="G27" s="16"/>
    </row>
    <row r="28" spans="2:21">
      <c r="B28" t="s">
        <v>234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9" workbookViewId="0">
      <selection activeCell="J23" sqref="J23:J12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45197</v>
      </c>
    </row>
    <row r="2" spans="2:66" s="1" customFormat="1">
      <c r="B2" s="2" t="s">
        <v>1</v>
      </c>
      <c r="C2" s="12" t="s">
        <v>793</v>
      </c>
    </row>
    <row r="3" spans="2:66" s="1" customFormat="1">
      <c r="B3" s="2" t="s">
        <v>2</v>
      </c>
      <c r="C3" s="84" t="s">
        <v>794</v>
      </c>
    </row>
    <row r="4" spans="2:66" s="1" customFormat="1">
      <c r="B4" s="2" t="s">
        <v>3</v>
      </c>
      <c r="C4" s="85" t="s">
        <v>196</v>
      </c>
    </row>
    <row r="6" spans="2:66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4.96</v>
      </c>
      <c r="L11" s="7"/>
      <c r="M11" s="7"/>
      <c r="N11" s="76">
        <v>7.7100000000000002E-2</v>
      </c>
      <c r="O11" s="75">
        <v>3942418.14</v>
      </c>
      <c r="P11" s="33"/>
      <c r="Q11" s="75">
        <v>0</v>
      </c>
      <c r="R11" s="75">
        <v>14386.098578742181</v>
      </c>
      <c r="S11" s="7"/>
      <c r="T11" s="76">
        <v>1</v>
      </c>
      <c r="U11" s="76">
        <v>5.7799999999999997E-2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235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219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236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239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215</v>
      </c>
      <c r="C21" s="16"/>
      <c r="D21" s="16"/>
      <c r="E21" s="16"/>
      <c r="F21" s="16"/>
      <c r="K21" s="81">
        <v>4.96</v>
      </c>
      <c r="N21" s="80">
        <v>7.7100000000000002E-2</v>
      </c>
      <c r="O21" s="81">
        <v>3942418.14</v>
      </c>
      <c r="Q21" s="81">
        <v>0</v>
      </c>
      <c r="R21" s="81">
        <v>14386.098578742181</v>
      </c>
      <c r="T21" s="80">
        <v>1</v>
      </c>
      <c r="U21" s="80">
        <v>5.7799999999999997E-2</v>
      </c>
    </row>
    <row r="22" spans="2:21">
      <c r="B22" s="79" t="s">
        <v>237</v>
      </c>
      <c r="C22" s="16"/>
      <c r="D22" s="16"/>
      <c r="E22" s="16"/>
      <c r="F22" s="16"/>
      <c r="K22" s="81">
        <v>5.19</v>
      </c>
      <c r="N22" s="80">
        <v>7.7399999999999997E-2</v>
      </c>
      <c r="O22" s="81">
        <v>690097.11</v>
      </c>
      <c r="Q22" s="81">
        <v>0</v>
      </c>
      <c r="R22" s="81">
        <v>2507.5736588152836</v>
      </c>
      <c r="T22" s="80">
        <v>0.17430000000000001</v>
      </c>
      <c r="U22" s="80">
        <v>1.01E-2</v>
      </c>
    </row>
    <row r="23" spans="2:21">
      <c r="B23" t="s">
        <v>240</v>
      </c>
      <c r="C23" t="s">
        <v>241</v>
      </c>
      <c r="D23" t="s">
        <v>123</v>
      </c>
      <c r="E23" t="s">
        <v>242</v>
      </c>
      <c r="F23" t="s">
        <v>243</v>
      </c>
      <c r="G23" t="s">
        <v>244</v>
      </c>
      <c r="H23" t="s">
        <v>245</v>
      </c>
      <c r="I23" t="s">
        <v>209</v>
      </c>
      <c r="J23"/>
      <c r="K23" s="77">
        <v>7.1</v>
      </c>
      <c r="L23" t="s">
        <v>106</v>
      </c>
      <c r="M23" s="78">
        <v>3.7499999999999999E-2</v>
      </c>
      <c r="N23" s="78">
        <v>6.4699999999999994E-2</v>
      </c>
      <c r="O23" s="77">
        <v>26656.32</v>
      </c>
      <c r="P23" s="77">
        <v>82.302999999999997</v>
      </c>
      <c r="Q23" s="77">
        <v>0</v>
      </c>
      <c r="R23" s="77">
        <v>84.443022589910399</v>
      </c>
      <c r="S23" s="78">
        <v>1E-4</v>
      </c>
      <c r="T23" s="78">
        <v>5.8999999999999999E-3</v>
      </c>
      <c r="U23" s="78">
        <v>2.9999999999999997E-4</v>
      </c>
    </row>
    <row r="24" spans="2:21">
      <c r="B24" t="s">
        <v>246</v>
      </c>
      <c r="C24" t="s">
        <v>247</v>
      </c>
      <c r="D24" t="s">
        <v>123</v>
      </c>
      <c r="E24" t="s">
        <v>242</v>
      </c>
      <c r="F24" t="s">
        <v>248</v>
      </c>
      <c r="G24" t="s">
        <v>249</v>
      </c>
      <c r="H24" t="s">
        <v>250</v>
      </c>
      <c r="I24" t="s">
        <v>833</v>
      </c>
      <c r="J24"/>
      <c r="K24" s="77">
        <v>2.89</v>
      </c>
      <c r="L24" t="s">
        <v>106</v>
      </c>
      <c r="M24" s="78">
        <v>3.2599999999999997E-2</v>
      </c>
      <c r="N24" s="78">
        <v>8.7300000000000003E-2</v>
      </c>
      <c r="O24" s="77">
        <v>80054.11</v>
      </c>
      <c r="P24" s="77">
        <v>85.833791632684381</v>
      </c>
      <c r="Q24" s="77">
        <v>0</v>
      </c>
      <c r="R24" s="77">
        <v>264.47817670960899</v>
      </c>
      <c r="S24" s="78">
        <v>1E-4</v>
      </c>
      <c r="T24" s="78">
        <v>1.84E-2</v>
      </c>
      <c r="U24" s="78">
        <v>1.1000000000000001E-3</v>
      </c>
    </row>
    <row r="25" spans="2:21">
      <c r="B25" t="s">
        <v>251</v>
      </c>
      <c r="C25" t="s">
        <v>252</v>
      </c>
      <c r="D25" t="s">
        <v>123</v>
      </c>
      <c r="E25" t="s">
        <v>242</v>
      </c>
      <c r="F25" t="s">
        <v>253</v>
      </c>
      <c r="G25" t="s">
        <v>249</v>
      </c>
      <c r="H25" t="s">
        <v>250</v>
      </c>
      <c r="I25" t="s">
        <v>833</v>
      </c>
      <c r="J25"/>
      <c r="K25" s="77">
        <v>2.2400000000000002</v>
      </c>
      <c r="L25" t="s">
        <v>106</v>
      </c>
      <c r="M25" s="78">
        <v>3.2800000000000003E-2</v>
      </c>
      <c r="N25" s="78">
        <v>8.3900000000000002E-2</v>
      </c>
      <c r="O25" s="77">
        <v>113315.75</v>
      </c>
      <c r="P25" s="77">
        <v>89.48073606713983</v>
      </c>
      <c r="Q25" s="77">
        <v>0</v>
      </c>
      <c r="R25" s="77">
        <v>390.27230787581999</v>
      </c>
      <c r="S25" s="78">
        <v>2.0000000000000001E-4</v>
      </c>
      <c r="T25" s="78">
        <v>2.7099999999999999E-2</v>
      </c>
      <c r="U25" s="78">
        <v>1.6000000000000001E-3</v>
      </c>
    </row>
    <row r="26" spans="2:21">
      <c r="B26" t="s">
        <v>254</v>
      </c>
      <c r="C26" t="s">
        <v>255</v>
      </c>
      <c r="D26" t="s">
        <v>123</v>
      </c>
      <c r="E26" t="s">
        <v>242</v>
      </c>
      <c r="F26" t="s">
        <v>253</v>
      </c>
      <c r="G26" t="s">
        <v>249</v>
      </c>
      <c r="H26" t="s">
        <v>250</v>
      </c>
      <c r="I26" t="s">
        <v>833</v>
      </c>
      <c r="J26"/>
      <c r="K26" s="77">
        <v>4.17</v>
      </c>
      <c r="L26" t="s">
        <v>106</v>
      </c>
      <c r="M26" s="78">
        <v>7.1300000000000002E-2</v>
      </c>
      <c r="N26" s="78">
        <v>7.5800000000000006E-2</v>
      </c>
      <c r="O26" s="77">
        <v>64724.6</v>
      </c>
      <c r="P26" s="77">
        <v>99.197194429938534</v>
      </c>
      <c r="Q26" s="77">
        <v>0</v>
      </c>
      <c r="R26" s="77">
        <v>247.124996140794</v>
      </c>
      <c r="S26" s="78">
        <v>1E-4</v>
      </c>
      <c r="T26" s="78">
        <v>1.72E-2</v>
      </c>
      <c r="U26" s="78">
        <v>1E-3</v>
      </c>
    </row>
    <row r="27" spans="2:21">
      <c r="B27" t="s">
        <v>256</v>
      </c>
      <c r="C27" t="s">
        <v>257</v>
      </c>
      <c r="D27" t="s">
        <v>123</v>
      </c>
      <c r="E27" t="s">
        <v>242</v>
      </c>
      <c r="F27" t="s">
        <v>258</v>
      </c>
      <c r="G27" t="s">
        <v>259</v>
      </c>
      <c r="H27" t="s">
        <v>260</v>
      </c>
      <c r="I27" t="s">
        <v>833</v>
      </c>
      <c r="J27"/>
      <c r="K27" s="77">
        <v>9.4600000000000009</v>
      </c>
      <c r="L27" t="s">
        <v>106</v>
      </c>
      <c r="M27" s="78">
        <v>6.3799999999999996E-2</v>
      </c>
      <c r="N27" s="78">
        <v>6.6500000000000004E-2</v>
      </c>
      <c r="O27" s="77">
        <v>161981.82999999999</v>
      </c>
      <c r="P27" s="77">
        <v>98.190583319314314</v>
      </c>
      <c r="Q27" s="77">
        <v>0</v>
      </c>
      <c r="R27" s="77">
        <v>612.18692852720699</v>
      </c>
      <c r="S27" s="78">
        <v>2.0000000000000001E-4</v>
      </c>
      <c r="T27" s="78">
        <v>4.2599999999999999E-2</v>
      </c>
      <c r="U27" s="78">
        <v>2.5000000000000001E-3</v>
      </c>
    </row>
    <row r="28" spans="2:21">
      <c r="B28" t="s">
        <v>261</v>
      </c>
      <c r="C28" t="s">
        <v>262</v>
      </c>
      <c r="D28" t="s">
        <v>123</v>
      </c>
      <c r="E28" t="s">
        <v>242</v>
      </c>
      <c r="F28" t="s">
        <v>263</v>
      </c>
      <c r="G28" t="s">
        <v>249</v>
      </c>
      <c r="H28" t="s">
        <v>260</v>
      </c>
      <c r="I28" t="s">
        <v>209</v>
      </c>
      <c r="J28"/>
      <c r="K28" s="77">
        <v>2.4300000000000002</v>
      </c>
      <c r="L28" t="s">
        <v>106</v>
      </c>
      <c r="M28" s="78">
        <v>3.0800000000000001E-2</v>
      </c>
      <c r="N28" s="78">
        <v>8.6900000000000005E-2</v>
      </c>
      <c r="O28" s="77">
        <v>90921.03</v>
      </c>
      <c r="P28" s="77">
        <v>88.699574951361754</v>
      </c>
      <c r="Q28" s="77">
        <v>0</v>
      </c>
      <c r="R28" s="77">
        <v>310.40863696573899</v>
      </c>
      <c r="S28" s="78">
        <v>2.0000000000000001E-4</v>
      </c>
      <c r="T28" s="78">
        <v>2.1600000000000001E-2</v>
      </c>
      <c r="U28" s="78">
        <v>1.1999999999999999E-3</v>
      </c>
    </row>
    <row r="29" spans="2:21">
      <c r="B29" t="s">
        <v>264</v>
      </c>
      <c r="C29" t="s">
        <v>265</v>
      </c>
      <c r="D29" t="s">
        <v>123</v>
      </c>
      <c r="E29" t="s">
        <v>242</v>
      </c>
      <c r="F29" t="s">
        <v>266</v>
      </c>
      <c r="G29" t="s">
        <v>267</v>
      </c>
      <c r="H29" t="s">
        <v>268</v>
      </c>
      <c r="I29" t="s">
        <v>209</v>
      </c>
      <c r="J29"/>
      <c r="K29" s="77">
        <v>5.33</v>
      </c>
      <c r="L29" t="s">
        <v>106</v>
      </c>
      <c r="M29" s="78">
        <v>8.5000000000000006E-2</v>
      </c>
      <c r="N29" s="78">
        <v>8.4699999999999998E-2</v>
      </c>
      <c r="O29" s="77">
        <v>68131.16</v>
      </c>
      <c r="P29" s="77">
        <v>101.66405549766054</v>
      </c>
      <c r="Q29" s="77">
        <v>0</v>
      </c>
      <c r="R29" s="77">
        <v>266.60060130704602</v>
      </c>
      <c r="S29" s="78">
        <v>1E-4</v>
      </c>
      <c r="T29" s="78">
        <v>1.8499999999999999E-2</v>
      </c>
      <c r="U29" s="78">
        <v>1.1000000000000001E-3</v>
      </c>
    </row>
    <row r="30" spans="2:21">
      <c r="B30" t="s">
        <v>269</v>
      </c>
      <c r="C30" t="s">
        <v>270</v>
      </c>
      <c r="D30" t="s">
        <v>123</v>
      </c>
      <c r="E30" t="s">
        <v>242</v>
      </c>
      <c r="F30" t="s">
        <v>271</v>
      </c>
      <c r="G30" t="s">
        <v>272</v>
      </c>
      <c r="H30" t="s">
        <v>268</v>
      </c>
      <c r="I30" t="s">
        <v>833</v>
      </c>
      <c r="J30"/>
      <c r="K30" s="77">
        <v>5.61</v>
      </c>
      <c r="L30" t="s">
        <v>110</v>
      </c>
      <c r="M30" s="78">
        <v>4.3799999999999999E-2</v>
      </c>
      <c r="N30" s="78">
        <v>7.0699999999999999E-2</v>
      </c>
      <c r="O30" s="77">
        <v>17032.79</v>
      </c>
      <c r="P30" s="77">
        <v>86.422235879735567</v>
      </c>
      <c r="Q30" s="77">
        <v>0</v>
      </c>
      <c r="R30" s="77">
        <v>59.726878584965299</v>
      </c>
      <c r="S30" s="78">
        <v>0</v>
      </c>
      <c r="T30" s="78">
        <v>4.1999999999999997E-3</v>
      </c>
      <c r="U30" s="78">
        <v>2.0000000000000001E-4</v>
      </c>
    </row>
    <row r="31" spans="2:21">
      <c r="B31" t="s">
        <v>273</v>
      </c>
      <c r="C31" t="s">
        <v>274</v>
      </c>
      <c r="D31" t="s">
        <v>123</v>
      </c>
      <c r="E31" t="s">
        <v>242</v>
      </c>
      <c r="F31" t="s">
        <v>271</v>
      </c>
      <c r="G31" t="s">
        <v>272</v>
      </c>
      <c r="H31" t="s">
        <v>268</v>
      </c>
      <c r="I31" t="s">
        <v>833</v>
      </c>
      <c r="J31"/>
      <c r="K31" s="77">
        <v>4.82</v>
      </c>
      <c r="L31" t="s">
        <v>110</v>
      </c>
      <c r="M31" s="78">
        <v>7.3800000000000004E-2</v>
      </c>
      <c r="N31" s="78">
        <v>6.93E-2</v>
      </c>
      <c r="O31" s="77">
        <v>34917.22</v>
      </c>
      <c r="P31" s="77">
        <v>101.42931931178907</v>
      </c>
      <c r="Q31" s="77">
        <v>0</v>
      </c>
      <c r="R31" s="77">
        <v>143.701631442094</v>
      </c>
      <c r="S31" s="78">
        <v>0</v>
      </c>
      <c r="T31" s="78">
        <v>0.01</v>
      </c>
      <c r="U31" s="78">
        <v>5.9999999999999995E-4</v>
      </c>
    </row>
    <row r="32" spans="2:21">
      <c r="B32" t="s">
        <v>275</v>
      </c>
      <c r="C32" t="s">
        <v>276</v>
      </c>
      <c r="D32" t="s">
        <v>123</v>
      </c>
      <c r="E32" t="s">
        <v>242</v>
      </c>
      <c r="F32" t="s">
        <v>271</v>
      </c>
      <c r="G32" t="s">
        <v>272</v>
      </c>
      <c r="H32" t="s">
        <v>268</v>
      </c>
      <c r="I32" t="s">
        <v>833</v>
      </c>
      <c r="J32"/>
      <c r="K32" s="77">
        <v>5.91</v>
      </c>
      <c r="L32" t="s">
        <v>106</v>
      </c>
      <c r="M32" s="78">
        <v>8.1299999999999997E-2</v>
      </c>
      <c r="N32" s="78">
        <v>7.5300000000000006E-2</v>
      </c>
      <c r="O32" s="77">
        <v>32362.3</v>
      </c>
      <c r="P32" s="77">
        <v>103.26581933607933</v>
      </c>
      <c r="Q32" s="77">
        <v>0</v>
      </c>
      <c r="R32" s="77">
        <v>128.630478672099</v>
      </c>
      <c r="S32" s="78">
        <v>1E-4</v>
      </c>
      <c r="T32" s="78">
        <v>8.8999999999999999E-3</v>
      </c>
      <c r="U32" s="78">
        <v>5.0000000000000001E-4</v>
      </c>
    </row>
    <row r="33" spans="2:21">
      <c r="B33" s="79" t="s">
        <v>238</v>
      </c>
      <c r="C33" s="16"/>
      <c r="D33" s="16"/>
      <c r="E33" s="16"/>
      <c r="F33" s="16"/>
      <c r="K33" s="81">
        <v>4.91</v>
      </c>
      <c r="N33" s="80">
        <v>7.7100000000000002E-2</v>
      </c>
      <c r="O33" s="81">
        <v>3252321.03</v>
      </c>
      <c r="Q33" s="81">
        <v>0</v>
      </c>
      <c r="R33" s="81">
        <v>11878.524919926896</v>
      </c>
      <c r="T33" s="80">
        <v>0.82569999999999999</v>
      </c>
      <c r="U33" s="80">
        <v>4.7699999999999999E-2</v>
      </c>
    </row>
    <row r="34" spans="2:21">
      <c r="B34" t="s">
        <v>277</v>
      </c>
      <c r="C34" t="s">
        <v>278</v>
      </c>
      <c r="D34" t="s">
        <v>123</v>
      </c>
      <c r="E34" t="s">
        <v>242</v>
      </c>
      <c r="F34"/>
      <c r="G34" t="s">
        <v>279</v>
      </c>
      <c r="H34" t="s">
        <v>280</v>
      </c>
      <c r="I34" t="s">
        <v>209</v>
      </c>
      <c r="J34"/>
      <c r="K34" s="77">
        <v>7.28</v>
      </c>
      <c r="L34" t="s">
        <v>110</v>
      </c>
      <c r="M34" s="78">
        <v>4.2500000000000003E-2</v>
      </c>
      <c r="N34" s="78">
        <v>5.57E-2</v>
      </c>
      <c r="O34" s="77">
        <v>34065.58</v>
      </c>
      <c r="P34" s="77">
        <v>90.961191859349299</v>
      </c>
      <c r="Q34" s="77">
        <v>0</v>
      </c>
      <c r="R34" s="77">
        <v>125.727551638154</v>
      </c>
      <c r="S34" s="78">
        <v>0</v>
      </c>
      <c r="T34" s="78">
        <v>8.6999999999999994E-3</v>
      </c>
      <c r="U34" s="78">
        <v>5.0000000000000001E-4</v>
      </c>
    </row>
    <row r="35" spans="2:21">
      <c r="B35" t="s">
        <v>281</v>
      </c>
      <c r="C35" t="s">
        <v>282</v>
      </c>
      <c r="D35" t="s">
        <v>123</v>
      </c>
      <c r="E35" t="s">
        <v>242</v>
      </c>
      <c r="F35"/>
      <c r="G35" t="s">
        <v>279</v>
      </c>
      <c r="H35" t="s">
        <v>283</v>
      </c>
      <c r="I35" t="s">
        <v>209</v>
      </c>
      <c r="J35"/>
      <c r="K35" s="77">
        <v>0.94</v>
      </c>
      <c r="L35" t="s">
        <v>106</v>
      </c>
      <c r="M35" s="78">
        <v>4.4999999999999998E-2</v>
      </c>
      <c r="N35" s="78">
        <v>8.7599999999999997E-2</v>
      </c>
      <c r="O35" s="77">
        <v>22.14</v>
      </c>
      <c r="P35" s="77">
        <v>91.944285456187899</v>
      </c>
      <c r="Q35" s="77">
        <v>0</v>
      </c>
      <c r="R35" s="77">
        <v>7.8352033015199996E-2</v>
      </c>
      <c r="S35" s="78">
        <v>0</v>
      </c>
      <c r="T35" s="78">
        <v>0</v>
      </c>
      <c r="U35" s="78">
        <v>0</v>
      </c>
    </row>
    <row r="36" spans="2:21">
      <c r="B36" t="s">
        <v>284</v>
      </c>
      <c r="C36" t="s">
        <v>285</v>
      </c>
      <c r="D36" t="s">
        <v>123</v>
      </c>
      <c r="E36" t="s">
        <v>242</v>
      </c>
      <c r="F36"/>
      <c r="G36" t="s">
        <v>279</v>
      </c>
      <c r="H36" t="s">
        <v>286</v>
      </c>
      <c r="I36" t="s">
        <v>224</v>
      </c>
      <c r="J36"/>
      <c r="K36" s="77">
        <v>6.63</v>
      </c>
      <c r="L36" t="s">
        <v>106</v>
      </c>
      <c r="M36" s="78">
        <v>0.03</v>
      </c>
      <c r="N36" s="78">
        <v>7.0999999999999994E-2</v>
      </c>
      <c r="O36" s="77">
        <v>63021.32</v>
      </c>
      <c r="P36" s="77">
        <v>77.450000015867644</v>
      </c>
      <c r="Q36" s="77">
        <v>0</v>
      </c>
      <c r="R36" s="77">
        <v>187.86973753514999</v>
      </c>
      <c r="S36" s="78">
        <v>0</v>
      </c>
      <c r="T36" s="78">
        <v>1.3100000000000001E-2</v>
      </c>
      <c r="U36" s="78">
        <v>8.0000000000000004E-4</v>
      </c>
    </row>
    <row r="37" spans="2:21">
      <c r="B37" t="s">
        <v>287</v>
      </c>
      <c r="C37" t="s">
        <v>288</v>
      </c>
      <c r="D37" t="s">
        <v>123</v>
      </c>
      <c r="E37" t="s">
        <v>242</v>
      </c>
      <c r="F37"/>
      <c r="G37" t="s">
        <v>279</v>
      </c>
      <c r="H37" t="s">
        <v>286</v>
      </c>
      <c r="I37" t="s">
        <v>224</v>
      </c>
      <c r="J37"/>
      <c r="K37" s="77">
        <v>7.26</v>
      </c>
      <c r="L37" t="s">
        <v>106</v>
      </c>
      <c r="M37" s="78">
        <v>3.5000000000000003E-2</v>
      </c>
      <c r="N37" s="78">
        <v>7.0499999999999993E-2</v>
      </c>
      <c r="O37" s="77">
        <v>25549.19</v>
      </c>
      <c r="P37" s="77">
        <v>78.415444608615772</v>
      </c>
      <c r="Q37" s="77">
        <v>0</v>
      </c>
      <c r="R37" s="77">
        <v>77.112832578807598</v>
      </c>
      <c r="S37" s="78">
        <v>1E-4</v>
      </c>
      <c r="T37" s="78">
        <v>5.4000000000000003E-3</v>
      </c>
      <c r="U37" s="78">
        <v>2.9999999999999997E-4</v>
      </c>
    </row>
    <row r="38" spans="2:21">
      <c r="B38" t="s">
        <v>289</v>
      </c>
      <c r="C38" t="s">
        <v>290</v>
      </c>
      <c r="D38" t="s">
        <v>123</v>
      </c>
      <c r="E38" t="s">
        <v>242</v>
      </c>
      <c r="F38"/>
      <c r="G38" t="s">
        <v>279</v>
      </c>
      <c r="H38" t="s">
        <v>291</v>
      </c>
      <c r="I38" t="s">
        <v>224</v>
      </c>
      <c r="J38"/>
      <c r="K38" s="77">
        <v>3.78</v>
      </c>
      <c r="L38" t="s">
        <v>106</v>
      </c>
      <c r="M38" s="78">
        <v>3.2000000000000001E-2</v>
      </c>
      <c r="N38" s="78">
        <v>0.12590000000000001</v>
      </c>
      <c r="O38" s="77">
        <v>54504.93</v>
      </c>
      <c r="P38" s="77">
        <v>72.49455549195261</v>
      </c>
      <c r="Q38" s="77">
        <v>0</v>
      </c>
      <c r="R38" s="77">
        <v>152.08594778336999</v>
      </c>
      <c r="S38" s="78">
        <v>0</v>
      </c>
      <c r="T38" s="78">
        <v>1.06E-2</v>
      </c>
      <c r="U38" s="78">
        <v>5.9999999999999995E-4</v>
      </c>
    </row>
    <row r="39" spans="2:21">
      <c r="B39" t="s">
        <v>292</v>
      </c>
      <c r="C39" t="s">
        <v>293</v>
      </c>
      <c r="D39" t="s">
        <v>123</v>
      </c>
      <c r="E39" t="s">
        <v>242</v>
      </c>
      <c r="F39"/>
      <c r="G39" t="s">
        <v>279</v>
      </c>
      <c r="H39" t="s">
        <v>294</v>
      </c>
      <c r="I39" t="s">
        <v>833</v>
      </c>
      <c r="J39"/>
      <c r="K39" s="77">
        <v>7.35</v>
      </c>
      <c r="L39" t="s">
        <v>110</v>
      </c>
      <c r="M39" s="78">
        <v>4.2500000000000003E-2</v>
      </c>
      <c r="N39" s="78">
        <v>5.6800000000000003E-2</v>
      </c>
      <c r="O39" s="77">
        <v>68131.16</v>
      </c>
      <c r="P39" s="77">
        <v>91.41805477200154</v>
      </c>
      <c r="Q39" s="77">
        <v>0</v>
      </c>
      <c r="R39" s="77">
        <v>252.71806507942199</v>
      </c>
      <c r="S39" s="78">
        <v>1E-4</v>
      </c>
      <c r="T39" s="78">
        <v>1.7600000000000001E-2</v>
      </c>
      <c r="U39" s="78">
        <v>1E-3</v>
      </c>
    </row>
    <row r="40" spans="2:21">
      <c r="B40" t="s">
        <v>295</v>
      </c>
      <c r="C40" t="s">
        <v>296</v>
      </c>
      <c r="D40" t="s">
        <v>123</v>
      </c>
      <c r="E40" t="s">
        <v>242</v>
      </c>
      <c r="F40"/>
      <c r="G40" t="s">
        <v>297</v>
      </c>
      <c r="H40" t="s">
        <v>294</v>
      </c>
      <c r="I40" t="s">
        <v>209</v>
      </c>
      <c r="J40"/>
      <c r="K40" s="77">
        <v>7.64</v>
      </c>
      <c r="L40" t="s">
        <v>106</v>
      </c>
      <c r="M40" s="78">
        <v>5.8799999999999998E-2</v>
      </c>
      <c r="N40" s="78">
        <v>6.4899999999999999E-2</v>
      </c>
      <c r="O40" s="77">
        <v>34065.58</v>
      </c>
      <c r="P40" s="77">
        <v>97.17620824832558</v>
      </c>
      <c r="Q40" s="77">
        <v>0</v>
      </c>
      <c r="R40" s="77">
        <v>127.41590636396801</v>
      </c>
      <c r="S40" s="78">
        <v>0</v>
      </c>
      <c r="T40" s="78">
        <v>8.8999999999999999E-3</v>
      </c>
      <c r="U40" s="78">
        <v>5.0000000000000001E-4</v>
      </c>
    </row>
    <row r="41" spans="2:21">
      <c r="B41" t="s">
        <v>298</v>
      </c>
      <c r="C41" t="s">
        <v>299</v>
      </c>
      <c r="D41" t="s">
        <v>123</v>
      </c>
      <c r="E41" t="s">
        <v>242</v>
      </c>
      <c r="F41"/>
      <c r="G41" t="s">
        <v>300</v>
      </c>
      <c r="H41" t="s">
        <v>294</v>
      </c>
      <c r="I41" t="s">
        <v>209</v>
      </c>
      <c r="J41"/>
      <c r="K41" s="77">
        <v>3.57</v>
      </c>
      <c r="L41" t="s">
        <v>113</v>
      </c>
      <c r="M41" s="78">
        <v>4.6300000000000001E-2</v>
      </c>
      <c r="N41" s="78">
        <v>7.0099999999999996E-2</v>
      </c>
      <c r="O41" s="77">
        <v>51098.37</v>
      </c>
      <c r="P41" s="77">
        <v>92.050652699293494</v>
      </c>
      <c r="Q41" s="77">
        <v>0</v>
      </c>
      <c r="R41" s="77">
        <v>221.08511150232101</v>
      </c>
      <c r="S41" s="78">
        <v>1E-4</v>
      </c>
      <c r="T41" s="78">
        <v>1.54E-2</v>
      </c>
      <c r="U41" s="78">
        <v>8.9999999999999998E-4</v>
      </c>
    </row>
    <row r="42" spans="2:21">
      <c r="B42" t="s">
        <v>301</v>
      </c>
      <c r="C42" t="s">
        <v>302</v>
      </c>
      <c r="D42" t="s">
        <v>123</v>
      </c>
      <c r="E42" t="s">
        <v>242</v>
      </c>
      <c r="F42"/>
      <c r="G42" t="s">
        <v>300</v>
      </c>
      <c r="H42" t="s">
        <v>245</v>
      </c>
      <c r="I42" t="s">
        <v>209</v>
      </c>
      <c r="J42"/>
      <c r="K42" s="77">
        <v>6.85</v>
      </c>
      <c r="L42" t="s">
        <v>106</v>
      </c>
      <c r="M42" s="78">
        <v>6.7400000000000002E-2</v>
      </c>
      <c r="N42" s="78">
        <v>6.6799999999999998E-2</v>
      </c>
      <c r="O42" s="77">
        <v>25549.19</v>
      </c>
      <c r="P42" s="77">
        <v>101.79805552426535</v>
      </c>
      <c r="Q42" s="77">
        <v>0</v>
      </c>
      <c r="R42" s="77">
        <v>100.10701911684799</v>
      </c>
      <c r="S42" s="78">
        <v>0</v>
      </c>
      <c r="T42" s="78">
        <v>7.0000000000000001E-3</v>
      </c>
      <c r="U42" s="78">
        <v>4.0000000000000002E-4</v>
      </c>
    </row>
    <row r="43" spans="2:21">
      <c r="B43" t="s">
        <v>303</v>
      </c>
      <c r="C43" t="s">
        <v>304</v>
      </c>
      <c r="D43" t="s">
        <v>123</v>
      </c>
      <c r="E43" t="s">
        <v>242</v>
      </c>
      <c r="F43"/>
      <c r="G43" t="s">
        <v>300</v>
      </c>
      <c r="H43" t="s">
        <v>245</v>
      </c>
      <c r="I43" t="s">
        <v>209</v>
      </c>
      <c r="J43"/>
      <c r="K43" s="77">
        <v>5.17</v>
      </c>
      <c r="L43" t="s">
        <v>106</v>
      </c>
      <c r="M43" s="78">
        <v>3.9300000000000002E-2</v>
      </c>
      <c r="N43" s="78">
        <v>6.8599999999999994E-2</v>
      </c>
      <c r="O43" s="77">
        <v>53057.14</v>
      </c>
      <c r="P43" s="77">
        <v>85.446800032945617</v>
      </c>
      <c r="Q43" s="77">
        <v>0</v>
      </c>
      <c r="R43" s="77">
        <v>174.49683339983099</v>
      </c>
      <c r="S43" s="78">
        <v>0</v>
      </c>
      <c r="T43" s="78">
        <v>1.21E-2</v>
      </c>
      <c r="U43" s="78">
        <v>6.9999999999999999E-4</v>
      </c>
    </row>
    <row r="44" spans="2:21">
      <c r="B44" t="s">
        <v>305</v>
      </c>
      <c r="C44" t="s">
        <v>306</v>
      </c>
      <c r="D44" t="s">
        <v>123</v>
      </c>
      <c r="E44" t="s">
        <v>242</v>
      </c>
      <c r="F44"/>
      <c r="G44" t="s">
        <v>307</v>
      </c>
      <c r="H44" t="s">
        <v>245</v>
      </c>
      <c r="I44" t="s">
        <v>833</v>
      </c>
      <c r="J44"/>
      <c r="K44" s="77">
        <v>2.8</v>
      </c>
      <c r="L44" t="s">
        <v>106</v>
      </c>
      <c r="M44" s="78">
        <v>4.7500000000000001E-2</v>
      </c>
      <c r="N44" s="78">
        <v>8.6099999999999996E-2</v>
      </c>
      <c r="O44" s="77">
        <v>39175.42</v>
      </c>
      <c r="P44" s="77">
        <v>89.601777736652082</v>
      </c>
      <c r="Q44" s="77">
        <v>0</v>
      </c>
      <c r="R44" s="77">
        <v>135.10710823707399</v>
      </c>
      <c r="S44" s="78">
        <v>0</v>
      </c>
      <c r="T44" s="78">
        <v>9.4000000000000004E-3</v>
      </c>
      <c r="U44" s="78">
        <v>5.0000000000000001E-4</v>
      </c>
    </row>
    <row r="45" spans="2:21">
      <c r="B45" t="s">
        <v>308</v>
      </c>
      <c r="C45" t="s">
        <v>309</v>
      </c>
      <c r="D45" t="s">
        <v>123</v>
      </c>
      <c r="E45" t="s">
        <v>242</v>
      </c>
      <c r="F45"/>
      <c r="G45" t="s">
        <v>307</v>
      </c>
      <c r="H45" t="s">
        <v>245</v>
      </c>
      <c r="I45" t="s">
        <v>833</v>
      </c>
      <c r="J45"/>
      <c r="K45" s="77">
        <v>5.91</v>
      </c>
      <c r="L45" t="s">
        <v>106</v>
      </c>
      <c r="M45" s="78">
        <v>5.1299999999999998E-2</v>
      </c>
      <c r="N45" s="78">
        <v>8.2199999999999995E-2</v>
      </c>
      <c r="O45" s="77">
        <v>28018.94</v>
      </c>
      <c r="P45" s="77">
        <v>83.415944338365406</v>
      </c>
      <c r="Q45" s="77">
        <v>0</v>
      </c>
      <c r="R45" s="77">
        <v>89.959841805815401</v>
      </c>
      <c r="S45" s="78">
        <v>0</v>
      </c>
      <c r="T45" s="78">
        <v>6.3E-3</v>
      </c>
      <c r="U45" s="78">
        <v>4.0000000000000002E-4</v>
      </c>
    </row>
    <row r="46" spans="2:21">
      <c r="B46" t="s">
        <v>310</v>
      </c>
      <c r="C46" t="s">
        <v>311</v>
      </c>
      <c r="D46" t="s">
        <v>123</v>
      </c>
      <c r="E46" t="s">
        <v>242</v>
      </c>
      <c r="F46"/>
      <c r="G46" t="s">
        <v>312</v>
      </c>
      <c r="H46" t="s">
        <v>250</v>
      </c>
      <c r="I46" t="s">
        <v>833</v>
      </c>
      <c r="J46"/>
      <c r="K46" s="77">
        <v>7.15</v>
      </c>
      <c r="L46" t="s">
        <v>106</v>
      </c>
      <c r="M46" s="78">
        <v>3.3000000000000002E-2</v>
      </c>
      <c r="N46" s="78">
        <v>6.5000000000000002E-2</v>
      </c>
      <c r="O46" s="77">
        <v>51098.37</v>
      </c>
      <c r="P46" s="77">
        <v>79.729666665687958</v>
      </c>
      <c r="Q46" s="77">
        <v>0</v>
      </c>
      <c r="R46" s="77">
        <v>156.810415719437</v>
      </c>
      <c r="S46" s="78">
        <v>0</v>
      </c>
      <c r="T46" s="78">
        <v>1.09E-2</v>
      </c>
      <c r="U46" s="78">
        <v>5.9999999999999995E-4</v>
      </c>
    </row>
    <row r="47" spans="2:21">
      <c r="B47" t="s">
        <v>313</v>
      </c>
      <c r="C47" t="s">
        <v>314</v>
      </c>
      <c r="D47" t="s">
        <v>123</v>
      </c>
      <c r="E47" t="s">
        <v>242</v>
      </c>
      <c r="F47"/>
      <c r="G47" t="s">
        <v>279</v>
      </c>
      <c r="H47" t="s">
        <v>315</v>
      </c>
      <c r="I47" t="s">
        <v>224</v>
      </c>
      <c r="J47"/>
      <c r="K47" s="77">
        <v>6.62</v>
      </c>
      <c r="L47" t="s">
        <v>110</v>
      </c>
      <c r="M47" s="78">
        <v>5.8000000000000003E-2</v>
      </c>
      <c r="N47" s="78">
        <v>5.3900000000000003E-2</v>
      </c>
      <c r="O47" s="77">
        <v>25549.19</v>
      </c>
      <c r="P47" s="77">
        <v>103.26079456687324</v>
      </c>
      <c r="Q47" s="77">
        <v>0</v>
      </c>
      <c r="R47" s="77">
        <v>107.046168452066</v>
      </c>
      <c r="S47" s="78">
        <v>1E-4</v>
      </c>
      <c r="T47" s="78">
        <v>7.4000000000000003E-3</v>
      </c>
      <c r="U47" s="78">
        <v>4.0000000000000002E-4</v>
      </c>
    </row>
    <row r="48" spans="2:21">
      <c r="B48" t="s">
        <v>316</v>
      </c>
      <c r="C48" t="s">
        <v>317</v>
      </c>
      <c r="D48" t="s">
        <v>123</v>
      </c>
      <c r="E48" t="s">
        <v>242</v>
      </c>
      <c r="F48"/>
      <c r="G48" t="s">
        <v>300</v>
      </c>
      <c r="H48" t="s">
        <v>250</v>
      </c>
      <c r="I48" t="s">
        <v>209</v>
      </c>
      <c r="J48"/>
      <c r="K48" s="77">
        <v>7.19</v>
      </c>
      <c r="L48" t="s">
        <v>106</v>
      </c>
      <c r="M48" s="78">
        <v>6.1699999999999998E-2</v>
      </c>
      <c r="N48" s="78">
        <v>6.7900000000000002E-2</v>
      </c>
      <c r="O48" s="77">
        <v>25549.19</v>
      </c>
      <c r="P48" s="77">
        <v>97.597450045187344</v>
      </c>
      <c r="Q48" s="77">
        <v>0</v>
      </c>
      <c r="R48" s="77">
        <v>95.976192738772795</v>
      </c>
      <c r="S48" s="78">
        <v>0</v>
      </c>
      <c r="T48" s="78">
        <v>6.7000000000000002E-3</v>
      </c>
      <c r="U48" s="78">
        <v>4.0000000000000002E-4</v>
      </c>
    </row>
    <row r="49" spans="2:21">
      <c r="B49" t="s">
        <v>318</v>
      </c>
      <c r="C49" t="s">
        <v>319</v>
      </c>
      <c r="D49" t="s">
        <v>123</v>
      </c>
      <c r="E49" t="s">
        <v>242</v>
      </c>
      <c r="F49"/>
      <c r="G49" t="s">
        <v>320</v>
      </c>
      <c r="H49" t="s">
        <v>250</v>
      </c>
      <c r="I49" t="s">
        <v>833</v>
      </c>
      <c r="J49"/>
      <c r="K49" s="77">
        <v>6.93</v>
      </c>
      <c r="L49" t="s">
        <v>106</v>
      </c>
      <c r="M49" s="78">
        <v>6.4000000000000001E-2</v>
      </c>
      <c r="N49" s="78">
        <v>6.7500000000000004E-2</v>
      </c>
      <c r="O49" s="77">
        <v>22142.63</v>
      </c>
      <c r="P49" s="77">
        <v>98.833000126452916</v>
      </c>
      <c r="Q49" s="77">
        <v>0</v>
      </c>
      <c r="R49" s="77">
        <v>84.232384087679094</v>
      </c>
      <c r="S49" s="78">
        <v>0</v>
      </c>
      <c r="T49" s="78">
        <v>5.8999999999999999E-3</v>
      </c>
      <c r="U49" s="78">
        <v>2.9999999999999997E-4</v>
      </c>
    </row>
    <row r="50" spans="2:21">
      <c r="B50" t="s">
        <v>321</v>
      </c>
      <c r="C50" t="s">
        <v>322</v>
      </c>
      <c r="D50" t="s">
        <v>123</v>
      </c>
      <c r="E50" t="s">
        <v>242</v>
      </c>
      <c r="F50"/>
      <c r="G50" t="s">
        <v>300</v>
      </c>
      <c r="H50" t="s">
        <v>250</v>
      </c>
      <c r="I50" t="s">
        <v>209</v>
      </c>
      <c r="J50"/>
      <c r="K50" s="77">
        <v>4.3499999999999996</v>
      </c>
      <c r="L50" t="s">
        <v>110</v>
      </c>
      <c r="M50" s="78">
        <v>4.1300000000000003E-2</v>
      </c>
      <c r="N50" s="78">
        <v>5.45E-2</v>
      </c>
      <c r="O50" s="77">
        <v>50587.39</v>
      </c>
      <c r="P50" s="77">
        <v>94.022547981423955</v>
      </c>
      <c r="Q50" s="77">
        <v>0</v>
      </c>
      <c r="R50" s="77">
        <v>192.98911644072999</v>
      </c>
      <c r="S50" s="78">
        <v>1E-4</v>
      </c>
      <c r="T50" s="78">
        <v>1.34E-2</v>
      </c>
      <c r="U50" s="78">
        <v>8.0000000000000004E-4</v>
      </c>
    </row>
    <row r="51" spans="2:21">
      <c r="B51" t="s">
        <v>323</v>
      </c>
      <c r="C51" t="s">
        <v>324</v>
      </c>
      <c r="D51" t="s">
        <v>123</v>
      </c>
      <c r="E51" t="s">
        <v>242</v>
      </c>
      <c r="F51"/>
      <c r="G51" t="s">
        <v>325</v>
      </c>
      <c r="H51" t="s">
        <v>250</v>
      </c>
      <c r="I51" t="s">
        <v>209</v>
      </c>
      <c r="J51"/>
      <c r="K51" s="77">
        <v>6.95</v>
      </c>
      <c r="L51" t="s">
        <v>106</v>
      </c>
      <c r="M51" s="78">
        <v>6.8000000000000005E-2</v>
      </c>
      <c r="N51" s="78">
        <v>7.0699999999999999E-2</v>
      </c>
      <c r="O51" s="77">
        <v>81757.39</v>
      </c>
      <c r="P51" s="77">
        <v>98.87683329237899</v>
      </c>
      <c r="Q51" s="77">
        <v>0</v>
      </c>
      <c r="R51" s="77">
        <v>311.14976600761099</v>
      </c>
      <c r="S51" s="78">
        <v>1E-4</v>
      </c>
      <c r="T51" s="78">
        <v>2.1600000000000001E-2</v>
      </c>
      <c r="U51" s="78">
        <v>1.2999999999999999E-3</v>
      </c>
    </row>
    <row r="52" spans="2:21">
      <c r="B52" t="s">
        <v>326</v>
      </c>
      <c r="C52" t="s">
        <v>327</v>
      </c>
      <c r="D52" t="s">
        <v>123</v>
      </c>
      <c r="E52" t="s">
        <v>242</v>
      </c>
      <c r="F52"/>
      <c r="G52" t="s">
        <v>279</v>
      </c>
      <c r="H52" t="s">
        <v>250</v>
      </c>
      <c r="I52" t="s">
        <v>833</v>
      </c>
      <c r="J52"/>
      <c r="K52" s="77">
        <v>6.83</v>
      </c>
      <c r="L52" t="s">
        <v>106</v>
      </c>
      <c r="M52" s="78">
        <v>0.06</v>
      </c>
      <c r="N52" s="78">
        <v>7.3200000000000001E-2</v>
      </c>
      <c r="O52" s="77">
        <v>42581.98</v>
      </c>
      <c r="P52" s="77">
        <v>91.490835631879719</v>
      </c>
      <c r="Q52" s="77">
        <v>0</v>
      </c>
      <c r="R52" s="77">
        <v>149.951687313479</v>
      </c>
      <c r="S52" s="78">
        <v>0</v>
      </c>
      <c r="T52" s="78">
        <v>1.04E-2</v>
      </c>
      <c r="U52" s="78">
        <v>5.9999999999999995E-4</v>
      </c>
    </row>
    <row r="53" spans="2:21">
      <c r="B53" t="s">
        <v>328</v>
      </c>
      <c r="C53" t="s">
        <v>329</v>
      </c>
      <c r="D53" t="s">
        <v>123</v>
      </c>
      <c r="E53" t="s">
        <v>242</v>
      </c>
      <c r="F53"/>
      <c r="G53" t="s">
        <v>320</v>
      </c>
      <c r="H53" t="s">
        <v>250</v>
      </c>
      <c r="I53" t="s">
        <v>209</v>
      </c>
      <c r="J53"/>
      <c r="K53" s="77">
        <v>6.84</v>
      </c>
      <c r="L53" t="s">
        <v>106</v>
      </c>
      <c r="M53" s="78">
        <v>6.3799999999999996E-2</v>
      </c>
      <c r="N53" s="78">
        <v>6.6199999999999995E-2</v>
      </c>
      <c r="O53" s="77">
        <v>14307.54</v>
      </c>
      <c r="P53" s="77">
        <v>98.030451953305743</v>
      </c>
      <c r="Q53" s="77">
        <v>0</v>
      </c>
      <c r="R53" s="77">
        <v>53.985096836664603</v>
      </c>
      <c r="S53" s="78">
        <v>0</v>
      </c>
      <c r="T53" s="78">
        <v>3.8E-3</v>
      </c>
      <c r="U53" s="78">
        <v>2.0000000000000001E-4</v>
      </c>
    </row>
    <row r="54" spans="2:21">
      <c r="B54" t="s">
        <v>330</v>
      </c>
      <c r="C54" t="s">
        <v>331</v>
      </c>
      <c r="D54" t="s">
        <v>123</v>
      </c>
      <c r="E54" t="s">
        <v>242</v>
      </c>
      <c r="F54"/>
      <c r="G54" t="s">
        <v>300</v>
      </c>
      <c r="H54" t="s">
        <v>250</v>
      </c>
      <c r="I54" t="s">
        <v>209</v>
      </c>
      <c r="J54"/>
      <c r="K54" s="77">
        <v>3.46</v>
      </c>
      <c r="L54" t="s">
        <v>106</v>
      </c>
      <c r="M54" s="78">
        <v>8.1299999999999997E-2</v>
      </c>
      <c r="N54" s="78">
        <v>8.1600000000000006E-2</v>
      </c>
      <c r="O54" s="77">
        <v>34065.58</v>
      </c>
      <c r="P54" s="77">
        <v>100.72102776350761</v>
      </c>
      <c r="Q54" s="77">
        <v>0</v>
      </c>
      <c r="R54" s="77">
        <v>132.06381761266999</v>
      </c>
      <c r="S54" s="78">
        <v>0</v>
      </c>
      <c r="T54" s="78">
        <v>9.1999999999999998E-3</v>
      </c>
      <c r="U54" s="78">
        <v>5.0000000000000001E-4</v>
      </c>
    </row>
    <row r="55" spans="2:21">
      <c r="B55" t="s">
        <v>332</v>
      </c>
      <c r="C55" t="s">
        <v>333</v>
      </c>
      <c r="D55" t="s">
        <v>123</v>
      </c>
      <c r="E55" t="s">
        <v>242</v>
      </c>
      <c r="F55"/>
      <c r="G55" t="s">
        <v>300</v>
      </c>
      <c r="H55" t="s">
        <v>260</v>
      </c>
      <c r="I55" t="s">
        <v>209</v>
      </c>
      <c r="J55"/>
      <c r="K55" s="77">
        <v>4.2</v>
      </c>
      <c r="L55" t="s">
        <v>110</v>
      </c>
      <c r="M55" s="78">
        <v>7.2499999999999995E-2</v>
      </c>
      <c r="N55" s="78">
        <v>7.5999999999999998E-2</v>
      </c>
      <c r="O55" s="77">
        <v>60807.06</v>
      </c>
      <c r="P55" s="77">
        <v>97.695694393052179</v>
      </c>
      <c r="Q55" s="77">
        <v>0</v>
      </c>
      <c r="R55" s="77">
        <v>241.039356099652</v>
      </c>
      <c r="S55" s="78">
        <v>0</v>
      </c>
      <c r="T55" s="78">
        <v>1.6799999999999999E-2</v>
      </c>
      <c r="U55" s="78">
        <v>1E-3</v>
      </c>
    </row>
    <row r="56" spans="2:21">
      <c r="B56" t="s">
        <v>334</v>
      </c>
      <c r="C56" t="s">
        <v>335</v>
      </c>
      <c r="D56" t="s">
        <v>123</v>
      </c>
      <c r="E56" t="s">
        <v>242</v>
      </c>
      <c r="F56"/>
      <c r="G56" t="s">
        <v>300</v>
      </c>
      <c r="H56" t="s">
        <v>260</v>
      </c>
      <c r="I56" t="s">
        <v>209</v>
      </c>
      <c r="J56"/>
      <c r="K56" s="77">
        <v>7</v>
      </c>
      <c r="L56" t="s">
        <v>106</v>
      </c>
      <c r="M56" s="78">
        <v>7.1199999999999999E-2</v>
      </c>
      <c r="N56" s="78">
        <v>7.6600000000000001E-2</v>
      </c>
      <c r="O56" s="77">
        <v>34065.58</v>
      </c>
      <c r="P56" s="77">
        <v>97.467524916352829</v>
      </c>
      <c r="Q56" s="77">
        <v>0</v>
      </c>
      <c r="R56" s="77">
        <v>127.797876168766</v>
      </c>
      <c r="S56" s="78">
        <v>0</v>
      </c>
      <c r="T56" s="78">
        <v>8.8999999999999999E-3</v>
      </c>
      <c r="U56" s="78">
        <v>5.0000000000000001E-4</v>
      </c>
    </row>
    <row r="57" spans="2:21">
      <c r="B57" t="s">
        <v>336</v>
      </c>
      <c r="C57" t="s">
        <v>337</v>
      </c>
      <c r="D57" t="s">
        <v>123</v>
      </c>
      <c r="E57" t="s">
        <v>242</v>
      </c>
      <c r="F57"/>
      <c r="G57" t="s">
        <v>325</v>
      </c>
      <c r="H57" t="s">
        <v>260</v>
      </c>
      <c r="I57" t="s">
        <v>209</v>
      </c>
      <c r="J57"/>
      <c r="K57" s="77">
        <v>3.05</v>
      </c>
      <c r="L57" t="s">
        <v>106</v>
      </c>
      <c r="M57" s="78">
        <v>2.63E-2</v>
      </c>
      <c r="N57" s="78">
        <v>7.4999999999999997E-2</v>
      </c>
      <c r="O57" s="77">
        <v>43186.64</v>
      </c>
      <c r="P57" s="77">
        <v>86.686041757358296</v>
      </c>
      <c r="Q57" s="77">
        <v>0</v>
      </c>
      <c r="R57" s="77">
        <v>144.09420002961599</v>
      </c>
      <c r="S57" s="78">
        <v>0</v>
      </c>
      <c r="T57" s="78">
        <v>0.01</v>
      </c>
      <c r="U57" s="78">
        <v>5.9999999999999995E-4</v>
      </c>
    </row>
    <row r="58" spans="2:21">
      <c r="B58" t="s">
        <v>338</v>
      </c>
      <c r="C58" t="s">
        <v>339</v>
      </c>
      <c r="D58" t="s">
        <v>123</v>
      </c>
      <c r="E58" t="s">
        <v>242</v>
      </c>
      <c r="F58"/>
      <c r="G58" t="s">
        <v>325</v>
      </c>
      <c r="H58" t="s">
        <v>260</v>
      </c>
      <c r="I58" t="s">
        <v>209</v>
      </c>
      <c r="J58"/>
      <c r="K58" s="77">
        <v>1.89</v>
      </c>
      <c r="L58" t="s">
        <v>106</v>
      </c>
      <c r="M58" s="78">
        <v>7.0499999999999993E-2</v>
      </c>
      <c r="N58" s="78">
        <v>7.0699999999999999E-2</v>
      </c>
      <c r="O58" s="77">
        <v>17032.79</v>
      </c>
      <c r="P58" s="77">
        <v>103.55541690468796</v>
      </c>
      <c r="Q58" s="77">
        <v>0</v>
      </c>
      <c r="R58" s="77">
        <v>67.890111899055</v>
      </c>
      <c r="S58" s="78">
        <v>0</v>
      </c>
      <c r="T58" s="78">
        <v>4.7000000000000002E-3</v>
      </c>
      <c r="U58" s="78">
        <v>2.9999999999999997E-4</v>
      </c>
    </row>
    <row r="59" spans="2:21">
      <c r="B59" t="s">
        <v>340</v>
      </c>
      <c r="C59" t="s">
        <v>341</v>
      </c>
      <c r="D59" t="s">
        <v>123</v>
      </c>
      <c r="E59" t="s">
        <v>242</v>
      </c>
      <c r="F59"/>
      <c r="G59" t="s">
        <v>267</v>
      </c>
      <c r="H59" t="s">
        <v>260</v>
      </c>
      <c r="I59" t="s">
        <v>833</v>
      </c>
      <c r="J59"/>
      <c r="K59" s="77">
        <v>3.4</v>
      </c>
      <c r="L59" t="s">
        <v>106</v>
      </c>
      <c r="M59" s="78">
        <v>5.5E-2</v>
      </c>
      <c r="N59" s="78">
        <v>9.5399999999999999E-2</v>
      </c>
      <c r="O59" s="77">
        <v>11922.95</v>
      </c>
      <c r="P59" s="77">
        <v>88.255277678762383</v>
      </c>
      <c r="Q59" s="77">
        <v>0</v>
      </c>
      <c r="R59" s="77">
        <v>40.501612992870001</v>
      </c>
      <c r="S59" s="78">
        <v>0</v>
      </c>
      <c r="T59" s="78">
        <v>2.8E-3</v>
      </c>
      <c r="U59" s="78">
        <v>2.0000000000000001E-4</v>
      </c>
    </row>
    <row r="60" spans="2:21">
      <c r="B60" t="s">
        <v>342</v>
      </c>
      <c r="C60" t="s">
        <v>343</v>
      </c>
      <c r="D60" t="s">
        <v>123</v>
      </c>
      <c r="E60" t="s">
        <v>242</v>
      </c>
      <c r="F60"/>
      <c r="G60" t="s">
        <v>267</v>
      </c>
      <c r="H60" t="s">
        <v>260</v>
      </c>
      <c r="I60" t="s">
        <v>833</v>
      </c>
      <c r="J60"/>
      <c r="K60" s="77">
        <v>2.98</v>
      </c>
      <c r="L60" t="s">
        <v>106</v>
      </c>
      <c r="M60" s="78">
        <v>0.06</v>
      </c>
      <c r="N60" s="78">
        <v>9.0700000000000003E-2</v>
      </c>
      <c r="O60" s="77">
        <v>53670.32</v>
      </c>
      <c r="P60" s="77">
        <v>92.206876755718895</v>
      </c>
      <c r="Q60" s="77">
        <v>0</v>
      </c>
      <c r="R60" s="77">
        <v>190.478256668863</v>
      </c>
      <c r="S60" s="78">
        <v>1E-4</v>
      </c>
      <c r="T60" s="78">
        <v>1.32E-2</v>
      </c>
      <c r="U60" s="78">
        <v>8.0000000000000004E-4</v>
      </c>
    </row>
    <row r="61" spans="2:21">
      <c r="B61" t="s">
        <v>344</v>
      </c>
      <c r="C61" t="s">
        <v>345</v>
      </c>
      <c r="D61" t="s">
        <v>123</v>
      </c>
      <c r="E61" t="s">
        <v>242</v>
      </c>
      <c r="F61"/>
      <c r="G61" t="s">
        <v>346</v>
      </c>
      <c r="H61" t="s">
        <v>260</v>
      </c>
      <c r="I61" t="s">
        <v>833</v>
      </c>
      <c r="J61"/>
      <c r="K61" s="77">
        <v>6.14</v>
      </c>
      <c r="L61" t="s">
        <v>110</v>
      </c>
      <c r="M61" s="78">
        <v>6.6299999999999998E-2</v>
      </c>
      <c r="N61" s="78">
        <v>6.4799999999999996E-2</v>
      </c>
      <c r="O61" s="77">
        <v>68131.16</v>
      </c>
      <c r="P61" s="77">
        <v>101.65115062300421</v>
      </c>
      <c r="Q61" s="77">
        <v>0</v>
      </c>
      <c r="R61" s="77">
        <v>281.00665850538599</v>
      </c>
      <c r="S61" s="78">
        <v>1E-4</v>
      </c>
      <c r="T61" s="78">
        <v>1.95E-2</v>
      </c>
      <c r="U61" s="78">
        <v>1.1000000000000001E-3</v>
      </c>
    </row>
    <row r="62" spans="2:21">
      <c r="B62" t="s">
        <v>347</v>
      </c>
      <c r="C62" t="s">
        <v>348</v>
      </c>
      <c r="D62" t="s">
        <v>123</v>
      </c>
      <c r="E62" t="s">
        <v>242</v>
      </c>
      <c r="F62"/>
      <c r="G62" t="s">
        <v>325</v>
      </c>
      <c r="H62" t="s">
        <v>260</v>
      </c>
      <c r="I62" t="s">
        <v>833</v>
      </c>
      <c r="J62"/>
      <c r="K62" s="77">
        <v>1.33</v>
      </c>
      <c r="L62" t="s">
        <v>106</v>
      </c>
      <c r="M62" s="78">
        <v>4.2500000000000003E-2</v>
      </c>
      <c r="N62" s="78">
        <v>7.6200000000000004E-2</v>
      </c>
      <c r="O62" s="77">
        <v>37472.14</v>
      </c>
      <c r="P62" s="77">
        <v>96.071444312494421</v>
      </c>
      <c r="Q62" s="77">
        <v>0</v>
      </c>
      <c r="R62" s="77">
        <v>138.564100508167</v>
      </c>
      <c r="S62" s="78">
        <v>1E-4</v>
      </c>
      <c r="T62" s="78">
        <v>9.5999999999999992E-3</v>
      </c>
      <c r="U62" s="78">
        <v>5.9999999999999995E-4</v>
      </c>
    </row>
    <row r="63" spans="2:21">
      <c r="B63" t="s">
        <v>349</v>
      </c>
      <c r="C63" t="s">
        <v>350</v>
      </c>
      <c r="D63" t="s">
        <v>123</v>
      </c>
      <c r="E63" t="s">
        <v>242</v>
      </c>
      <c r="F63"/>
      <c r="G63" t="s">
        <v>325</v>
      </c>
      <c r="H63" t="s">
        <v>260</v>
      </c>
      <c r="I63" t="s">
        <v>833</v>
      </c>
      <c r="J63"/>
      <c r="K63" s="77">
        <v>4.5599999999999996</v>
      </c>
      <c r="L63" t="s">
        <v>106</v>
      </c>
      <c r="M63" s="78">
        <v>3.1300000000000001E-2</v>
      </c>
      <c r="N63" s="78">
        <v>7.6600000000000001E-2</v>
      </c>
      <c r="O63" s="77">
        <v>17032.79</v>
      </c>
      <c r="P63" s="77">
        <v>82.596972383267797</v>
      </c>
      <c r="Q63" s="77">
        <v>0</v>
      </c>
      <c r="R63" s="77">
        <v>54.149921512887602</v>
      </c>
      <c r="S63" s="78">
        <v>0</v>
      </c>
      <c r="T63" s="78">
        <v>3.8E-3</v>
      </c>
      <c r="U63" s="78">
        <v>2.0000000000000001E-4</v>
      </c>
    </row>
    <row r="64" spans="2:21">
      <c r="B64" t="s">
        <v>351</v>
      </c>
      <c r="C64" t="s">
        <v>352</v>
      </c>
      <c r="D64" t="s">
        <v>123</v>
      </c>
      <c r="E64" t="s">
        <v>242</v>
      </c>
      <c r="F64"/>
      <c r="G64" t="s">
        <v>346</v>
      </c>
      <c r="H64" t="s">
        <v>260</v>
      </c>
      <c r="I64" t="s">
        <v>209</v>
      </c>
      <c r="J64"/>
      <c r="K64" s="77">
        <v>4.3600000000000003</v>
      </c>
      <c r="L64" t="s">
        <v>110</v>
      </c>
      <c r="M64" s="78">
        <v>4.8800000000000003E-2</v>
      </c>
      <c r="N64" s="78">
        <v>5.5500000000000001E-2</v>
      </c>
      <c r="O64" s="77">
        <v>46669.84</v>
      </c>
      <c r="P64" s="77">
        <v>96.776150608615751</v>
      </c>
      <c r="Q64" s="77">
        <v>0</v>
      </c>
      <c r="R64" s="77">
        <v>183.258101881014</v>
      </c>
      <c r="S64" s="78">
        <v>0</v>
      </c>
      <c r="T64" s="78">
        <v>1.2699999999999999E-2</v>
      </c>
      <c r="U64" s="78">
        <v>6.9999999999999999E-4</v>
      </c>
    </row>
    <row r="65" spans="2:21">
      <c r="B65" t="s">
        <v>353</v>
      </c>
      <c r="C65" t="s">
        <v>354</v>
      </c>
      <c r="D65" t="s">
        <v>123</v>
      </c>
      <c r="E65" t="s">
        <v>242</v>
      </c>
      <c r="F65"/>
      <c r="G65" t="s">
        <v>355</v>
      </c>
      <c r="H65" t="s">
        <v>260</v>
      </c>
      <c r="I65" t="s">
        <v>209</v>
      </c>
      <c r="J65"/>
      <c r="K65" s="77">
        <v>7.31</v>
      </c>
      <c r="L65" t="s">
        <v>106</v>
      </c>
      <c r="M65" s="78">
        <v>5.8999999999999997E-2</v>
      </c>
      <c r="N65" s="78">
        <v>6.6400000000000001E-2</v>
      </c>
      <c r="O65" s="77">
        <v>47691.81</v>
      </c>
      <c r="P65" s="77">
        <v>94.923500085444488</v>
      </c>
      <c r="Q65" s="77">
        <v>0</v>
      </c>
      <c r="R65" s="77">
        <v>174.24706019317901</v>
      </c>
      <c r="S65" s="78">
        <v>1E-4</v>
      </c>
      <c r="T65" s="78">
        <v>1.21E-2</v>
      </c>
      <c r="U65" s="78">
        <v>6.9999999999999999E-4</v>
      </c>
    </row>
    <row r="66" spans="2:21">
      <c r="B66" t="s">
        <v>356</v>
      </c>
      <c r="C66" t="s">
        <v>357</v>
      </c>
      <c r="D66" t="s">
        <v>123</v>
      </c>
      <c r="E66" t="s">
        <v>242</v>
      </c>
      <c r="F66"/>
      <c r="G66" t="s">
        <v>358</v>
      </c>
      <c r="H66" t="s">
        <v>260</v>
      </c>
      <c r="I66" t="s">
        <v>209</v>
      </c>
      <c r="J66"/>
      <c r="K66" s="77">
        <v>6.86</v>
      </c>
      <c r="L66" t="s">
        <v>106</v>
      </c>
      <c r="M66" s="78">
        <v>3.15E-2</v>
      </c>
      <c r="N66" s="78">
        <v>7.1900000000000006E-2</v>
      </c>
      <c r="O66" s="77">
        <v>34065.58</v>
      </c>
      <c r="P66" s="77">
        <v>76.969249897991176</v>
      </c>
      <c r="Q66" s="77">
        <v>0</v>
      </c>
      <c r="R66" s="77">
        <v>100.920862366291</v>
      </c>
      <c r="S66" s="78">
        <v>1E-4</v>
      </c>
      <c r="T66" s="78">
        <v>7.0000000000000001E-3</v>
      </c>
      <c r="U66" s="78">
        <v>4.0000000000000002E-4</v>
      </c>
    </row>
    <row r="67" spans="2:21">
      <c r="B67" t="s">
        <v>359</v>
      </c>
      <c r="C67" t="s">
        <v>360</v>
      </c>
      <c r="D67" t="s">
        <v>123</v>
      </c>
      <c r="E67" t="s">
        <v>242</v>
      </c>
      <c r="F67"/>
      <c r="G67" t="s">
        <v>361</v>
      </c>
      <c r="H67" t="s">
        <v>260</v>
      </c>
      <c r="I67" t="s">
        <v>833</v>
      </c>
      <c r="J67"/>
      <c r="K67" s="77">
        <v>7.21</v>
      </c>
      <c r="L67" t="s">
        <v>106</v>
      </c>
      <c r="M67" s="78">
        <v>6.25E-2</v>
      </c>
      <c r="N67" s="78">
        <v>6.7400000000000002E-2</v>
      </c>
      <c r="O67" s="77">
        <v>42581.98</v>
      </c>
      <c r="P67" s="77">
        <v>98.218777771254295</v>
      </c>
      <c r="Q67" s="77">
        <v>0</v>
      </c>
      <c r="R67" s="77">
        <v>160.97865268087301</v>
      </c>
      <c r="S67" s="78">
        <v>1E-4</v>
      </c>
      <c r="T67" s="78">
        <v>1.12E-2</v>
      </c>
      <c r="U67" s="78">
        <v>5.9999999999999995E-4</v>
      </c>
    </row>
    <row r="68" spans="2:21">
      <c r="B68" t="s">
        <v>362</v>
      </c>
      <c r="C68" t="s">
        <v>363</v>
      </c>
      <c r="D68" t="s">
        <v>123</v>
      </c>
      <c r="E68" t="s">
        <v>242</v>
      </c>
      <c r="F68"/>
      <c r="G68" t="s">
        <v>312</v>
      </c>
      <c r="H68" t="s">
        <v>260</v>
      </c>
      <c r="I68" t="s">
        <v>833</v>
      </c>
      <c r="J68"/>
      <c r="K68" s="77">
        <v>4.37</v>
      </c>
      <c r="L68" t="s">
        <v>106</v>
      </c>
      <c r="M68" s="78">
        <v>4.4999999999999998E-2</v>
      </c>
      <c r="N68" s="78">
        <v>6.9800000000000001E-2</v>
      </c>
      <c r="O68" s="77">
        <v>51365.78</v>
      </c>
      <c r="P68" s="77">
        <v>90.378500063271588</v>
      </c>
      <c r="Q68" s="77">
        <v>0</v>
      </c>
      <c r="R68" s="77">
        <v>178.68451919122001</v>
      </c>
      <c r="S68" s="78">
        <v>1E-4</v>
      </c>
      <c r="T68" s="78">
        <v>1.24E-2</v>
      </c>
      <c r="U68" s="78">
        <v>6.9999999999999999E-4</v>
      </c>
    </row>
    <row r="69" spans="2:21">
      <c r="B69" t="s">
        <v>364</v>
      </c>
      <c r="C69" t="s">
        <v>365</v>
      </c>
      <c r="D69" t="s">
        <v>123</v>
      </c>
      <c r="E69" t="s">
        <v>242</v>
      </c>
      <c r="F69"/>
      <c r="G69" t="s">
        <v>267</v>
      </c>
      <c r="H69" t="s">
        <v>260</v>
      </c>
      <c r="I69" t="s">
        <v>833</v>
      </c>
      <c r="J69"/>
      <c r="K69" s="77">
        <v>6.93</v>
      </c>
      <c r="L69" t="s">
        <v>106</v>
      </c>
      <c r="M69" s="78">
        <v>0.04</v>
      </c>
      <c r="N69" s="78">
        <v>6.5500000000000003E-2</v>
      </c>
      <c r="O69" s="77">
        <v>25549.19</v>
      </c>
      <c r="P69" s="77">
        <v>84.485111037179649</v>
      </c>
      <c r="Q69" s="77">
        <v>0</v>
      </c>
      <c r="R69" s="77">
        <v>83.081671669769406</v>
      </c>
      <c r="S69" s="78">
        <v>0</v>
      </c>
      <c r="T69" s="78">
        <v>5.7999999999999996E-3</v>
      </c>
      <c r="U69" s="78">
        <v>2.9999999999999997E-4</v>
      </c>
    </row>
    <row r="70" spans="2:21">
      <c r="B70" t="s">
        <v>366</v>
      </c>
      <c r="C70" t="s">
        <v>367</v>
      </c>
      <c r="D70" t="s">
        <v>123</v>
      </c>
      <c r="E70" t="s">
        <v>242</v>
      </c>
      <c r="F70"/>
      <c r="G70" t="s">
        <v>267</v>
      </c>
      <c r="H70" t="s">
        <v>260</v>
      </c>
      <c r="I70" t="s">
        <v>833</v>
      </c>
      <c r="J70"/>
      <c r="K70" s="77">
        <v>2.95</v>
      </c>
      <c r="L70" t="s">
        <v>106</v>
      </c>
      <c r="M70" s="78">
        <v>6.88E-2</v>
      </c>
      <c r="N70" s="78">
        <v>6.8400000000000002E-2</v>
      </c>
      <c r="O70" s="77">
        <v>42581.98</v>
      </c>
      <c r="P70" s="77">
        <v>101.33809722140693</v>
      </c>
      <c r="Q70" s="77">
        <v>0</v>
      </c>
      <c r="R70" s="77">
        <v>166.091156152829</v>
      </c>
      <c r="S70" s="78">
        <v>1E-4</v>
      </c>
      <c r="T70" s="78">
        <v>1.15E-2</v>
      </c>
      <c r="U70" s="78">
        <v>6.9999999999999999E-4</v>
      </c>
    </row>
    <row r="71" spans="2:21">
      <c r="B71" t="s">
        <v>368</v>
      </c>
      <c r="C71" t="s">
        <v>369</v>
      </c>
      <c r="D71" t="s">
        <v>123</v>
      </c>
      <c r="E71" t="s">
        <v>242</v>
      </c>
      <c r="F71"/>
      <c r="G71" t="s">
        <v>320</v>
      </c>
      <c r="H71" t="s">
        <v>260</v>
      </c>
      <c r="I71" t="s">
        <v>833</v>
      </c>
      <c r="J71"/>
      <c r="K71" s="77">
        <v>4.25</v>
      </c>
      <c r="L71" t="s">
        <v>106</v>
      </c>
      <c r="M71" s="78">
        <v>7.0499999999999993E-2</v>
      </c>
      <c r="N71" s="78">
        <v>7.0599999999999996E-2</v>
      </c>
      <c r="O71" s="77">
        <v>5109.84</v>
      </c>
      <c r="P71" s="77">
        <v>100.07035666087393</v>
      </c>
      <c r="Q71" s="77">
        <v>0</v>
      </c>
      <c r="R71" s="77">
        <v>19.6816117491672</v>
      </c>
      <c r="S71" s="78">
        <v>0</v>
      </c>
      <c r="T71" s="78">
        <v>1.4E-3</v>
      </c>
      <c r="U71" s="78">
        <v>1E-4</v>
      </c>
    </row>
    <row r="72" spans="2:21">
      <c r="B72" t="s">
        <v>370</v>
      </c>
      <c r="C72" t="s">
        <v>371</v>
      </c>
      <c r="D72" t="s">
        <v>123</v>
      </c>
      <c r="E72" t="s">
        <v>242</v>
      </c>
      <c r="F72"/>
      <c r="G72" t="s">
        <v>300</v>
      </c>
      <c r="H72" t="s">
        <v>260</v>
      </c>
      <c r="I72" t="s">
        <v>209</v>
      </c>
      <c r="J72"/>
      <c r="K72" s="77">
        <v>3.76</v>
      </c>
      <c r="L72" t="s">
        <v>113</v>
      </c>
      <c r="M72" s="78">
        <v>7.4200000000000002E-2</v>
      </c>
      <c r="N72" s="78">
        <v>7.5800000000000006E-2</v>
      </c>
      <c r="O72" s="77">
        <v>57911.49</v>
      </c>
      <c r="P72" s="77">
        <v>101.21023016434211</v>
      </c>
      <c r="Q72" s="77">
        <v>0</v>
      </c>
      <c r="R72" s="77">
        <v>275.49563961251602</v>
      </c>
      <c r="S72" s="78">
        <v>1E-4</v>
      </c>
      <c r="T72" s="78">
        <v>1.9199999999999998E-2</v>
      </c>
      <c r="U72" s="78">
        <v>1.1000000000000001E-3</v>
      </c>
    </row>
    <row r="73" spans="2:21">
      <c r="B73" t="s">
        <v>372</v>
      </c>
      <c r="C73" t="s">
        <v>373</v>
      </c>
      <c r="D73" t="s">
        <v>123</v>
      </c>
      <c r="E73" t="s">
        <v>242</v>
      </c>
      <c r="F73"/>
      <c r="G73" t="s">
        <v>297</v>
      </c>
      <c r="H73" t="s">
        <v>260</v>
      </c>
      <c r="I73" t="s">
        <v>209</v>
      </c>
      <c r="J73"/>
      <c r="K73" s="77">
        <v>3.1</v>
      </c>
      <c r="L73" t="s">
        <v>106</v>
      </c>
      <c r="M73" s="78">
        <v>4.7E-2</v>
      </c>
      <c r="N73" s="78">
        <v>7.7399999999999997E-2</v>
      </c>
      <c r="O73" s="77">
        <v>32362.3</v>
      </c>
      <c r="P73" s="77">
        <v>91.355777769194404</v>
      </c>
      <c r="Q73" s="77">
        <v>0</v>
      </c>
      <c r="R73" s="77">
        <v>113.795034014781</v>
      </c>
      <c r="S73" s="78">
        <v>1E-4</v>
      </c>
      <c r="T73" s="78">
        <v>7.9000000000000008E-3</v>
      </c>
      <c r="U73" s="78">
        <v>5.0000000000000001E-4</v>
      </c>
    </row>
    <row r="74" spans="2:21">
      <c r="B74" t="s">
        <v>374</v>
      </c>
      <c r="C74" t="s">
        <v>375</v>
      </c>
      <c r="D74" t="s">
        <v>123</v>
      </c>
      <c r="E74" t="s">
        <v>242</v>
      </c>
      <c r="F74"/>
      <c r="G74" t="s">
        <v>325</v>
      </c>
      <c r="H74" t="s">
        <v>260</v>
      </c>
      <c r="I74" t="s">
        <v>209</v>
      </c>
      <c r="J74"/>
      <c r="K74" s="77">
        <v>3.91</v>
      </c>
      <c r="L74" t="s">
        <v>106</v>
      </c>
      <c r="M74" s="78">
        <v>7.9500000000000001E-2</v>
      </c>
      <c r="N74" s="78">
        <v>8.1799999999999998E-2</v>
      </c>
      <c r="O74" s="77">
        <v>25549.19</v>
      </c>
      <c r="P74" s="77">
        <v>101.18391678914283</v>
      </c>
      <c r="Q74" s="77">
        <v>0</v>
      </c>
      <c r="R74" s="77">
        <v>99.503082255965097</v>
      </c>
      <c r="S74" s="78">
        <v>1E-4</v>
      </c>
      <c r="T74" s="78">
        <v>6.8999999999999999E-3</v>
      </c>
      <c r="U74" s="78">
        <v>4.0000000000000002E-4</v>
      </c>
    </row>
    <row r="75" spans="2:21">
      <c r="B75" t="s">
        <v>376</v>
      </c>
      <c r="C75" t="s">
        <v>377</v>
      </c>
      <c r="D75" t="s">
        <v>123</v>
      </c>
      <c r="E75" t="s">
        <v>242</v>
      </c>
      <c r="F75"/>
      <c r="G75" t="s">
        <v>300</v>
      </c>
      <c r="H75" t="s">
        <v>378</v>
      </c>
      <c r="I75" t="s">
        <v>224</v>
      </c>
      <c r="J75"/>
      <c r="K75" s="77">
        <v>3.29</v>
      </c>
      <c r="L75" t="s">
        <v>106</v>
      </c>
      <c r="M75" s="78">
        <v>6.88E-2</v>
      </c>
      <c r="N75" s="78">
        <v>8.5599999999999996E-2</v>
      </c>
      <c r="O75" s="77">
        <v>18395.41</v>
      </c>
      <c r="P75" s="77">
        <v>96.035205488760511</v>
      </c>
      <c r="Q75" s="77">
        <v>0</v>
      </c>
      <c r="R75" s="77">
        <v>67.996702637105997</v>
      </c>
      <c r="S75" s="78">
        <v>0</v>
      </c>
      <c r="T75" s="78">
        <v>4.7000000000000002E-3</v>
      </c>
      <c r="U75" s="78">
        <v>2.9999999999999997E-4</v>
      </c>
    </row>
    <row r="76" spans="2:21">
      <c r="B76" t="s">
        <v>379</v>
      </c>
      <c r="C76" t="s">
        <v>380</v>
      </c>
      <c r="D76" t="s">
        <v>123</v>
      </c>
      <c r="E76" t="s">
        <v>242</v>
      </c>
      <c r="F76"/>
      <c r="G76" t="s">
        <v>279</v>
      </c>
      <c r="H76" t="s">
        <v>260</v>
      </c>
      <c r="I76" t="s">
        <v>833</v>
      </c>
      <c r="J76"/>
      <c r="K76" s="77">
        <v>1.81</v>
      </c>
      <c r="L76" t="s">
        <v>106</v>
      </c>
      <c r="M76" s="78">
        <v>5.7500000000000002E-2</v>
      </c>
      <c r="N76" s="78">
        <v>7.9100000000000004E-2</v>
      </c>
      <c r="O76" s="77">
        <v>14435.29</v>
      </c>
      <c r="P76" s="77">
        <v>96.631805737882644</v>
      </c>
      <c r="Q76" s="77">
        <v>0</v>
      </c>
      <c r="R76" s="77">
        <v>53.690014272034503</v>
      </c>
      <c r="S76" s="78">
        <v>0</v>
      </c>
      <c r="T76" s="78">
        <v>3.7000000000000002E-3</v>
      </c>
      <c r="U76" s="78">
        <v>2.0000000000000001E-4</v>
      </c>
    </row>
    <row r="77" spans="2:21">
      <c r="B77" t="s">
        <v>381</v>
      </c>
      <c r="C77" t="s">
        <v>382</v>
      </c>
      <c r="D77" t="s">
        <v>123</v>
      </c>
      <c r="E77" t="s">
        <v>242</v>
      </c>
      <c r="F77"/>
      <c r="G77" t="s">
        <v>346</v>
      </c>
      <c r="H77" t="s">
        <v>260</v>
      </c>
      <c r="I77" t="s">
        <v>209</v>
      </c>
      <c r="J77"/>
      <c r="K77" s="77">
        <v>3.95</v>
      </c>
      <c r="L77" t="s">
        <v>110</v>
      </c>
      <c r="M77" s="78">
        <v>0.04</v>
      </c>
      <c r="N77" s="78">
        <v>6.0100000000000001E-2</v>
      </c>
      <c r="O77" s="77">
        <v>40878.699999999997</v>
      </c>
      <c r="P77" s="77">
        <v>93.552444417263757</v>
      </c>
      <c r="Q77" s="77">
        <v>0</v>
      </c>
      <c r="R77" s="77">
        <v>155.17106621202001</v>
      </c>
      <c r="S77" s="78">
        <v>0</v>
      </c>
      <c r="T77" s="78">
        <v>1.0800000000000001E-2</v>
      </c>
      <c r="U77" s="78">
        <v>5.9999999999999995E-4</v>
      </c>
    </row>
    <row r="78" spans="2:21">
      <c r="B78" t="s">
        <v>383</v>
      </c>
      <c r="C78" t="s">
        <v>384</v>
      </c>
      <c r="D78" t="s">
        <v>123</v>
      </c>
      <c r="E78" t="s">
        <v>242</v>
      </c>
      <c r="F78"/>
      <c r="G78" t="s">
        <v>385</v>
      </c>
      <c r="H78" t="s">
        <v>260</v>
      </c>
      <c r="I78" t="s">
        <v>209</v>
      </c>
      <c r="J78"/>
      <c r="K78" s="77">
        <v>3.74</v>
      </c>
      <c r="L78" t="s">
        <v>110</v>
      </c>
      <c r="M78" s="78">
        <v>4.6300000000000001E-2</v>
      </c>
      <c r="N78" s="78">
        <v>5.7099999999999998E-2</v>
      </c>
      <c r="O78" s="77">
        <v>34917.22</v>
      </c>
      <c r="P78" s="77">
        <v>100.28508989318165</v>
      </c>
      <c r="Q78" s="77">
        <v>0</v>
      </c>
      <c r="R78" s="77">
        <v>142.08052587504901</v>
      </c>
      <c r="S78" s="78">
        <v>1E-4</v>
      </c>
      <c r="T78" s="78">
        <v>9.9000000000000008E-3</v>
      </c>
      <c r="U78" s="78">
        <v>5.9999999999999995E-4</v>
      </c>
    </row>
    <row r="79" spans="2:21">
      <c r="B79" t="s">
        <v>386</v>
      </c>
      <c r="C79" t="s">
        <v>387</v>
      </c>
      <c r="D79" t="s">
        <v>123</v>
      </c>
      <c r="E79" t="s">
        <v>242</v>
      </c>
      <c r="F79"/>
      <c r="G79" t="s">
        <v>320</v>
      </c>
      <c r="H79" t="s">
        <v>260</v>
      </c>
      <c r="I79" t="s">
        <v>209</v>
      </c>
      <c r="J79"/>
      <c r="K79" s="77">
        <v>4.28</v>
      </c>
      <c r="L79" t="s">
        <v>110</v>
      </c>
      <c r="M79" s="78">
        <v>4.6300000000000001E-2</v>
      </c>
      <c r="N79" s="78">
        <v>7.3700000000000002E-2</v>
      </c>
      <c r="O79" s="77">
        <v>24016.23</v>
      </c>
      <c r="P79" s="77">
        <v>89.980944460058936</v>
      </c>
      <c r="Q79" s="77">
        <v>0</v>
      </c>
      <c r="R79" s="77">
        <v>87.682699069017801</v>
      </c>
      <c r="S79" s="78">
        <v>0</v>
      </c>
      <c r="T79" s="78">
        <v>6.1000000000000004E-3</v>
      </c>
      <c r="U79" s="78">
        <v>4.0000000000000002E-4</v>
      </c>
    </row>
    <row r="80" spans="2:21">
      <c r="B80" t="s">
        <v>388</v>
      </c>
      <c r="C80" t="s">
        <v>389</v>
      </c>
      <c r="D80" t="s">
        <v>123</v>
      </c>
      <c r="E80" t="s">
        <v>242</v>
      </c>
      <c r="F80"/>
      <c r="G80" t="s">
        <v>346</v>
      </c>
      <c r="H80" t="s">
        <v>260</v>
      </c>
      <c r="I80" t="s">
        <v>209</v>
      </c>
      <c r="J80"/>
      <c r="K80" s="77">
        <v>6.72</v>
      </c>
      <c r="L80" t="s">
        <v>110</v>
      </c>
      <c r="M80" s="78">
        <v>7.8799999999999995E-2</v>
      </c>
      <c r="N80" s="78">
        <v>7.6200000000000004E-2</v>
      </c>
      <c r="O80" s="77">
        <v>45988.53</v>
      </c>
      <c r="P80" s="77">
        <v>101.24165748524673</v>
      </c>
      <c r="Q80" s="77">
        <v>0</v>
      </c>
      <c r="R80" s="77">
        <v>188.915374226843</v>
      </c>
      <c r="S80" s="78">
        <v>1E-4</v>
      </c>
      <c r="T80" s="78">
        <v>1.3100000000000001E-2</v>
      </c>
      <c r="U80" s="78">
        <v>8.0000000000000004E-4</v>
      </c>
    </row>
    <row r="81" spans="2:21">
      <c r="B81" s="84" t="s">
        <v>834</v>
      </c>
      <c r="C81" t="s">
        <v>390</v>
      </c>
      <c r="D81" t="s">
        <v>123</v>
      </c>
      <c r="E81" t="s">
        <v>242</v>
      </c>
      <c r="F81"/>
      <c r="G81" t="s">
        <v>391</v>
      </c>
      <c r="H81" t="s">
        <v>260</v>
      </c>
      <c r="I81" t="s">
        <v>833</v>
      </c>
      <c r="J81"/>
      <c r="K81" s="77">
        <v>7.03</v>
      </c>
      <c r="L81" t="s">
        <v>106</v>
      </c>
      <c r="M81" s="78">
        <v>4.2799999999999998E-2</v>
      </c>
      <c r="N81" s="78">
        <v>6.6600000000000006E-2</v>
      </c>
      <c r="O81" s="77">
        <v>68131.16</v>
      </c>
      <c r="P81" s="77">
        <v>84.876519459231361</v>
      </c>
      <c r="Q81" s="77">
        <v>0</v>
      </c>
      <c r="R81" s="77">
        <v>222.577498152245</v>
      </c>
      <c r="S81" s="78">
        <v>0</v>
      </c>
      <c r="T81" s="78">
        <v>1.55E-2</v>
      </c>
      <c r="U81" s="78">
        <v>8.9999999999999998E-4</v>
      </c>
    </row>
    <row r="82" spans="2:21">
      <c r="B82" t="s">
        <v>392</v>
      </c>
      <c r="C82" t="s">
        <v>393</v>
      </c>
      <c r="D82" t="s">
        <v>123</v>
      </c>
      <c r="E82" t="s">
        <v>242</v>
      </c>
      <c r="F82"/>
      <c r="G82" t="s">
        <v>312</v>
      </c>
      <c r="H82" t="s">
        <v>394</v>
      </c>
      <c r="I82" t="s">
        <v>833</v>
      </c>
      <c r="J82"/>
      <c r="K82" s="77">
        <v>1.61</v>
      </c>
      <c r="L82" t="s">
        <v>106</v>
      </c>
      <c r="M82" s="78">
        <v>6.5000000000000002E-2</v>
      </c>
      <c r="N82" s="78">
        <v>7.85E-2</v>
      </c>
      <c r="O82" s="77">
        <v>17032.79</v>
      </c>
      <c r="P82" s="77">
        <v>99.320722335565691</v>
      </c>
      <c r="Q82" s="77">
        <v>0</v>
      </c>
      <c r="R82" s="77">
        <v>65.113879648253103</v>
      </c>
      <c r="S82" s="78">
        <v>0</v>
      </c>
      <c r="T82" s="78">
        <v>4.4999999999999997E-3</v>
      </c>
      <c r="U82" s="78">
        <v>2.9999999999999997E-4</v>
      </c>
    </row>
    <row r="83" spans="2:21">
      <c r="B83" t="s">
        <v>395</v>
      </c>
      <c r="C83" t="s">
        <v>396</v>
      </c>
      <c r="D83" t="s">
        <v>123</v>
      </c>
      <c r="E83" t="s">
        <v>242</v>
      </c>
      <c r="F83"/>
      <c r="G83" t="s">
        <v>346</v>
      </c>
      <c r="H83" t="s">
        <v>394</v>
      </c>
      <c r="I83" t="s">
        <v>833</v>
      </c>
      <c r="J83"/>
      <c r="K83" s="77">
        <v>4.2300000000000004</v>
      </c>
      <c r="L83" t="s">
        <v>106</v>
      </c>
      <c r="M83" s="78">
        <v>4.1300000000000003E-2</v>
      </c>
      <c r="N83" s="78">
        <v>7.5300000000000006E-2</v>
      </c>
      <c r="O83" s="77">
        <v>60977.39</v>
      </c>
      <c r="P83" s="77">
        <v>86.911208270639293</v>
      </c>
      <c r="Q83" s="77">
        <v>0</v>
      </c>
      <c r="R83" s="77">
        <v>203.98232153404399</v>
      </c>
      <c r="S83" s="78">
        <v>2.0000000000000001E-4</v>
      </c>
      <c r="T83" s="78">
        <v>1.4200000000000001E-2</v>
      </c>
      <c r="U83" s="78">
        <v>8.0000000000000004E-4</v>
      </c>
    </row>
    <row r="84" spans="2:21">
      <c r="B84" t="s">
        <v>397</v>
      </c>
      <c r="C84" t="s">
        <v>398</v>
      </c>
      <c r="D84" t="s">
        <v>123</v>
      </c>
      <c r="E84" t="s">
        <v>242</v>
      </c>
      <c r="F84"/>
      <c r="G84" t="s">
        <v>399</v>
      </c>
      <c r="H84" t="s">
        <v>394</v>
      </c>
      <c r="I84" t="s">
        <v>209</v>
      </c>
      <c r="J84"/>
      <c r="K84" s="77">
        <v>3.79</v>
      </c>
      <c r="L84" t="s">
        <v>110</v>
      </c>
      <c r="M84" s="78">
        <v>3.1300000000000001E-2</v>
      </c>
      <c r="N84" s="78">
        <v>6.6600000000000006E-2</v>
      </c>
      <c r="O84" s="77">
        <v>25549.19</v>
      </c>
      <c r="P84" s="77">
        <v>89.363725995227242</v>
      </c>
      <c r="Q84" s="77">
        <v>0</v>
      </c>
      <c r="R84" s="77">
        <v>92.639655800772005</v>
      </c>
      <c r="S84" s="78">
        <v>0</v>
      </c>
      <c r="T84" s="78">
        <v>6.4000000000000003E-3</v>
      </c>
      <c r="U84" s="78">
        <v>4.0000000000000002E-4</v>
      </c>
    </row>
    <row r="85" spans="2:21">
      <c r="B85" t="s">
        <v>400</v>
      </c>
      <c r="C85" t="s">
        <v>401</v>
      </c>
      <c r="D85" t="s">
        <v>123</v>
      </c>
      <c r="E85" t="s">
        <v>242</v>
      </c>
      <c r="F85"/>
      <c r="G85" t="s">
        <v>402</v>
      </c>
      <c r="H85" t="s">
        <v>394</v>
      </c>
      <c r="I85" t="s">
        <v>209</v>
      </c>
      <c r="J85"/>
      <c r="K85" s="77">
        <v>4.57</v>
      </c>
      <c r="L85" t="s">
        <v>110</v>
      </c>
      <c r="M85" s="78">
        <v>6.6299999999999998E-2</v>
      </c>
      <c r="N85" s="78">
        <v>6.8400000000000002E-2</v>
      </c>
      <c r="O85" s="77">
        <v>28955.74</v>
      </c>
      <c r="P85" s="77">
        <v>98.622356211929386</v>
      </c>
      <c r="Q85" s="77">
        <v>0</v>
      </c>
      <c r="R85" s="77">
        <v>115.86935008658</v>
      </c>
      <c r="S85" s="78">
        <v>0</v>
      </c>
      <c r="T85" s="78">
        <v>8.0999999999999996E-3</v>
      </c>
      <c r="U85" s="78">
        <v>5.0000000000000001E-4</v>
      </c>
    </row>
    <row r="86" spans="2:21">
      <c r="B86" t="s">
        <v>403</v>
      </c>
      <c r="C86" t="s">
        <v>404</v>
      </c>
      <c r="D86" t="s">
        <v>123</v>
      </c>
      <c r="E86" t="s">
        <v>242</v>
      </c>
      <c r="F86"/>
      <c r="G86" t="s">
        <v>300</v>
      </c>
      <c r="H86" t="s">
        <v>405</v>
      </c>
      <c r="I86" t="s">
        <v>224</v>
      </c>
      <c r="J86"/>
      <c r="K86" s="77">
        <v>4.8099999999999996</v>
      </c>
      <c r="L86" t="s">
        <v>106</v>
      </c>
      <c r="M86" s="78">
        <v>7.7499999999999999E-2</v>
      </c>
      <c r="N86" s="78">
        <v>8.77E-2</v>
      </c>
      <c r="O86" s="77">
        <v>35167.599999999999</v>
      </c>
      <c r="P86" s="77">
        <v>95.504166619274557</v>
      </c>
      <c r="Q86" s="77">
        <v>0</v>
      </c>
      <c r="R86" s="77">
        <v>129.27452818169999</v>
      </c>
      <c r="S86" s="78">
        <v>0</v>
      </c>
      <c r="T86" s="78">
        <v>8.9999999999999993E-3</v>
      </c>
      <c r="U86" s="78">
        <v>5.0000000000000001E-4</v>
      </c>
    </row>
    <row r="87" spans="2:21">
      <c r="B87" t="s">
        <v>406</v>
      </c>
      <c r="C87" t="s">
        <v>407</v>
      </c>
      <c r="D87" t="s">
        <v>123</v>
      </c>
      <c r="E87" t="s">
        <v>242</v>
      </c>
      <c r="F87"/>
      <c r="G87" t="s">
        <v>385</v>
      </c>
      <c r="H87" t="s">
        <v>394</v>
      </c>
      <c r="I87" t="s">
        <v>833</v>
      </c>
      <c r="J87"/>
      <c r="K87" s="77">
        <v>4.33</v>
      </c>
      <c r="L87" t="s">
        <v>113</v>
      </c>
      <c r="M87" s="78">
        <v>8.3799999999999999E-2</v>
      </c>
      <c r="N87" s="78">
        <v>8.3599999999999994E-2</v>
      </c>
      <c r="O87" s="77">
        <v>51098.37</v>
      </c>
      <c r="P87" s="77">
        <v>101.91552054928549</v>
      </c>
      <c r="Q87" s="77">
        <v>0</v>
      </c>
      <c r="R87" s="77">
        <v>244.778321106123</v>
      </c>
      <c r="S87" s="78">
        <v>1E-4</v>
      </c>
      <c r="T87" s="78">
        <v>1.7000000000000001E-2</v>
      </c>
      <c r="U87" s="78">
        <v>1E-3</v>
      </c>
    </row>
    <row r="88" spans="2:21">
      <c r="B88" t="s">
        <v>408</v>
      </c>
      <c r="C88" t="s">
        <v>409</v>
      </c>
      <c r="D88" t="s">
        <v>123</v>
      </c>
      <c r="E88" t="s">
        <v>242</v>
      </c>
      <c r="F88"/>
      <c r="G88" t="s">
        <v>320</v>
      </c>
      <c r="H88" t="s">
        <v>394</v>
      </c>
      <c r="I88" t="s">
        <v>209</v>
      </c>
      <c r="J88"/>
      <c r="K88" s="77">
        <v>6.93</v>
      </c>
      <c r="L88" t="s">
        <v>106</v>
      </c>
      <c r="M88" s="78">
        <v>6.0999999999999999E-2</v>
      </c>
      <c r="N88" s="78">
        <v>7.0000000000000007E-2</v>
      </c>
      <c r="O88" s="77">
        <v>8516.4</v>
      </c>
      <c r="P88" s="77">
        <v>94.239833215912824</v>
      </c>
      <c r="Q88" s="77">
        <v>0</v>
      </c>
      <c r="R88" s="77">
        <v>30.891462609444002</v>
      </c>
      <c r="S88" s="78">
        <v>0</v>
      </c>
      <c r="T88" s="78">
        <v>2.0999999999999999E-3</v>
      </c>
      <c r="U88" s="78">
        <v>1E-4</v>
      </c>
    </row>
    <row r="89" spans="2:21">
      <c r="B89" t="s">
        <v>410</v>
      </c>
      <c r="C89" t="s">
        <v>411</v>
      </c>
      <c r="D89" t="s">
        <v>123</v>
      </c>
      <c r="E89" t="s">
        <v>242</v>
      </c>
      <c r="F89"/>
      <c r="G89" t="s">
        <v>320</v>
      </c>
      <c r="H89" t="s">
        <v>394</v>
      </c>
      <c r="I89" t="s">
        <v>209</v>
      </c>
      <c r="J89"/>
      <c r="K89" s="77">
        <v>4.08</v>
      </c>
      <c r="L89" t="s">
        <v>110</v>
      </c>
      <c r="M89" s="78">
        <v>6.13E-2</v>
      </c>
      <c r="N89" s="78">
        <v>5.4600000000000003E-2</v>
      </c>
      <c r="O89" s="77">
        <v>34065.58</v>
      </c>
      <c r="P89" s="77">
        <v>104.69084713191438</v>
      </c>
      <c r="Q89" s="77">
        <v>0</v>
      </c>
      <c r="R89" s="77">
        <v>144.704830925838</v>
      </c>
      <c r="S89" s="78">
        <v>1E-4</v>
      </c>
      <c r="T89" s="78">
        <v>1.01E-2</v>
      </c>
      <c r="U89" s="78">
        <v>5.9999999999999995E-4</v>
      </c>
    </row>
    <row r="90" spans="2:21">
      <c r="B90" t="s">
        <v>412</v>
      </c>
      <c r="C90" t="s">
        <v>413</v>
      </c>
      <c r="D90" t="s">
        <v>123</v>
      </c>
      <c r="E90" t="s">
        <v>242</v>
      </c>
      <c r="F90"/>
      <c r="G90" t="s">
        <v>320</v>
      </c>
      <c r="H90" t="s">
        <v>394</v>
      </c>
      <c r="I90" t="s">
        <v>209</v>
      </c>
      <c r="J90"/>
      <c r="K90" s="77">
        <v>3.44</v>
      </c>
      <c r="L90" t="s">
        <v>106</v>
      </c>
      <c r="M90" s="78">
        <v>7.3499999999999996E-2</v>
      </c>
      <c r="N90" s="78">
        <v>6.7299999999999999E-2</v>
      </c>
      <c r="O90" s="77">
        <v>27252.46</v>
      </c>
      <c r="P90" s="77">
        <v>104.10699991193475</v>
      </c>
      <c r="Q90" s="77">
        <v>0</v>
      </c>
      <c r="R90" s="77">
        <v>109.20274453806201</v>
      </c>
      <c r="S90" s="78">
        <v>0</v>
      </c>
      <c r="T90" s="78">
        <v>7.6E-3</v>
      </c>
      <c r="U90" s="78">
        <v>4.0000000000000002E-4</v>
      </c>
    </row>
    <row r="91" spans="2:21">
      <c r="B91" t="s">
        <v>414</v>
      </c>
      <c r="C91" t="s">
        <v>415</v>
      </c>
      <c r="D91" t="s">
        <v>123</v>
      </c>
      <c r="E91" t="s">
        <v>242</v>
      </c>
      <c r="F91"/>
      <c r="G91" t="s">
        <v>300</v>
      </c>
      <c r="H91" t="s">
        <v>405</v>
      </c>
      <c r="I91" t="s">
        <v>224</v>
      </c>
      <c r="J91"/>
      <c r="K91" s="77">
        <v>4.18</v>
      </c>
      <c r="L91" t="s">
        <v>106</v>
      </c>
      <c r="M91" s="78">
        <v>7.4999999999999997E-2</v>
      </c>
      <c r="N91" s="78">
        <v>9.4100000000000003E-2</v>
      </c>
      <c r="O91" s="77">
        <v>40878.699999999997</v>
      </c>
      <c r="P91" s="77">
        <v>93.908000122313084</v>
      </c>
      <c r="Q91" s="77">
        <v>0</v>
      </c>
      <c r="R91" s="77">
        <v>147.756834767454</v>
      </c>
      <c r="S91" s="78">
        <v>0</v>
      </c>
      <c r="T91" s="78">
        <v>1.03E-2</v>
      </c>
      <c r="U91" s="78">
        <v>5.9999999999999995E-4</v>
      </c>
    </row>
    <row r="92" spans="2:21">
      <c r="B92" t="s">
        <v>416</v>
      </c>
      <c r="C92" t="s">
        <v>417</v>
      </c>
      <c r="D92" t="s">
        <v>123</v>
      </c>
      <c r="E92" t="s">
        <v>242</v>
      </c>
      <c r="F92"/>
      <c r="G92" t="s">
        <v>361</v>
      </c>
      <c r="H92" t="s">
        <v>394</v>
      </c>
      <c r="I92" t="s">
        <v>833</v>
      </c>
      <c r="J92"/>
      <c r="K92" s="77">
        <v>4.97</v>
      </c>
      <c r="L92" t="s">
        <v>106</v>
      </c>
      <c r="M92" s="78">
        <v>3.7499999999999999E-2</v>
      </c>
      <c r="N92" s="78">
        <v>6.59E-2</v>
      </c>
      <c r="O92" s="77">
        <v>17032.79</v>
      </c>
      <c r="P92" s="77">
        <v>88.756750201816615</v>
      </c>
      <c r="Q92" s="77">
        <v>0</v>
      </c>
      <c r="R92" s="77">
        <v>58.188223109022303</v>
      </c>
      <c r="S92" s="78">
        <v>0</v>
      </c>
      <c r="T92" s="78">
        <v>4.0000000000000001E-3</v>
      </c>
      <c r="U92" s="78">
        <v>2.0000000000000001E-4</v>
      </c>
    </row>
    <row r="93" spans="2:21">
      <c r="B93" t="s">
        <v>418</v>
      </c>
      <c r="C93" t="s">
        <v>419</v>
      </c>
      <c r="D93" t="s">
        <v>123</v>
      </c>
      <c r="E93" t="s">
        <v>242</v>
      </c>
      <c r="F93"/>
      <c r="G93" t="s">
        <v>391</v>
      </c>
      <c r="H93" t="s">
        <v>394</v>
      </c>
      <c r="I93" t="s">
        <v>209</v>
      </c>
      <c r="J93"/>
      <c r="K93" s="77">
        <v>6.84</v>
      </c>
      <c r="L93" t="s">
        <v>106</v>
      </c>
      <c r="M93" s="78">
        <v>5.1299999999999998E-2</v>
      </c>
      <c r="N93" s="78">
        <v>7.1099999999999997E-2</v>
      </c>
      <c r="O93" s="77">
        <v>36620.5</v>
      </c>
      <c r="P93" s="77">
        <v>87.877152755970016</v>
      </c>
      <c r="Q93" s="77">
        <v>0</v>
      </c>
      <c r="R93" s="77">
        <v>123.864871938525</v>
      </c>
      <c r="S93" s="78">
        <v>1E-4</v>
      </c>
      <c r="T93" s="78">
        <v>8.6E-3</v>
      </c>
      <c r="U93" s="78">
        <v>5.0000000000000001E-4</v>
      </c>
    </row>
    <row r="94" spans="2:21">
      <c r="B94" t="s">
        <v>420</v>
      </c>
      <c r="C94" t="s">
        <v>421</v>
      </c>
      <c r="D94" t="s">
        <v>123</v>
      </c>
      <c r="E94" t="s">
        <v>242</v>
      </c>
      <c r="F94"/>
      <c r="G94" t="s">
        <v>312</v>
      </c>
      <c r="H94" t="s">
        <v>394</v>
      </c>
      <c r="I94" t="s">
        <v>209</v>
      </c>
      <c r="J94"/>
      <c r="K94" s="77">
        <v>7.01</v>
      </c>
      <c r="L94" t="s">
        <v>106</v>
      </c>
      <c r="M94" s="78">
        <v>6.4000000000000001E-2</v>
      </c>
      <c r="N94" s="78">
        <v>6.9400000000000003E-2</v>
      </c>
      <c r="O94" s="77">
        <v>42581.98</v>
      </c>
      <c r="P94" s="77">
        <v>98.792777886326562</v>
      </c>
      <c r="Q94" s="77">
        <v>0</v>
      </c>
      <c r="R94" s="77">
        <v>161.919427624929</v>
      </c>
      <c r="S94" s="78">
        <v>0</v>
      </c>
      <c r="T94" s="78">
        <v>1.1299999999999999E-2</v>
      </c>
      <c r="U94" s="78">
        <v>6.9999999999999999E-4</v>
      </c>
    </row>
    <row r="95" spans="2:21">
      <c r="B95" t="s">
        <v>422</v>
      </c>
      <c r="C95" t="s">
        <v>423</v>
      </c>
      <c r="D95" t="s">
        <v>123</v>
      </c>
      <c r="E95" t="s">
        <v>242</v>
      </c>
      <c r="F95"/>
      <c r="G95" t="s">
        <v>300</v>
      </c>
      <c r="H95" t="s">
        <v>405</v>
      </c>
      <c r="I95" t="s">
        <v>224</v>
      </c>
      <c r="J95"/>
      <c r="K95" s="77">
        <v>4.2300000000000004</v>
      </c>
      <c r="L95" t="s">
        <v>106</v>
      </c>
      <c r="M95" s="78">
        <v>7.6300000000000007E-2</v>
      </c>
      <c r="N95" s="78">
        <v>9.5500000000000002E-2</v>
      </c>
      <c r="O95" s="77">
        <v>51098.37</v>
      </c>
      <c r="P95" s="77">
        <v>92.700986101121998</v>
      </c>
      <c r="Q95" s="77">
        <v>0</v>
      </c>
      <c r="R95" s="77">
        <v>182.32209886278801</v>
      </c>
      <c r="S95" s="78">
        <v>1E-4</v>
      </c>
      <c r="T95" s="78">
        <v>1.2699999999999999E-2</v>
      </c>
      <c r="U95" s="78">
        <v>6.9999999999999999E-4</v>
      </c>
    </row>
    <row r="96" spans="2:21">
      <c r="B96" t="s">
        <v>424</v>
      </c>
      <c r="C96" t="s">
        <v>425</v>
      </c>
      <c r="D96" t="s">
        <v>123</v>
      </c>
      <c r="E96" t="s">
        <v>242</v>
      </c>
      <c r="F96"/>
      <c r="G96" t="s">
        <v>267</v>
      </c>
      <c r="H96" t="s">
        <v>405</v>
      </c>
      <c r="I96" t="s">
        <v>224</v>
      </c>
      <c r="J96"/>
      <c r="K96" s="77">
        <v>3.17</v>
      </c>
      <c r="L96" t="s">
        <v>106</v>
      </c>
      <c r="M96" s="78">
        <v>5.2999999999999999E-2</v>
      </c>
      <c r="N96" s="78">
        <v>0.10100000000000001</v>
      </c>
      <c r="O96" s="77">
        <v>52716.49</v>
      </c>
      <c r="P96" s="77">
        <v>86.103388880405248</v>
      </c>
      <c r="Q96" s="77">
        <v>0</v>
      </c>
      <c r="R96" s="77">
        <v>174.70874421249101</v>
      </c>
      <c r="S96" s="78">
        <v>0</v>
      </c>
      <c r="T96" s="78">
        <v>1.21E-2</v>
      </c>
      <c r="U96" s="78">
        <v>6.9999999999999999E-4</v>
      </c>
    </row>
    <row r="97" spans="2:21">
      <c r="B97" t="s">
        <v>426</v>
      </c>
      <c r="C97" t="s">
        <v>427</v>
      </c>
      <c r="D97" t="s">
        <v>123</v>
      </c>
      <c r="E97" t="s">
        <v>242</v>
      </c>
      <c r="F97"/>
      <c r="G97" t="s">
        <v>385</v>
      </c>
      <c r="H97" t="s">
        <v>394</v>
      </c>
      <c r="I97" t="s">
        <v>833</v>
      </c>
      <c r="J97"/>
      <c r="K97" s="77">
        <v>6.19</v>
      </c>
      <c r="L97" t="s">
        <v>106</v>
      </c>
      <c r="M97" s="78">
        <v>4.1300000000000003E-2</v>
      </c>
      <c r="N97" s="78">
        <v>8.4199999999999997E-2</v>
      </c>
      <c r="O97" s="77">
        <v>17884.43</v>
      </c>
      <c r="P97" s="77">
        <v>77.034250185216976</v>
      </c>
      <c r="Q97" s="77">
        <v>0</v>
      </c>
      <c r="R97" s="77">
        <v>53.028198582489601</v>
      </c>
      <c r="S97" s="78">
        <v>0</v>
      </c>
      <c r="T97" s="78">
        <v>3.7000000000000002E-3</v>
      </c>
      <c r="U97" s="78">
        <v>2.0000000000000001E-4</v>
      </c>
    </row>
    <row r="98" spans="2:21">
      <c r="B98" t="s">
        <v>428</v>
      </c>
      <c r="C98" t="s">
        <v>429</v>
      </c>
      <c r="D98" t="s">
        <v>123</v>
      </c>
      <c r="E98" t="s">
        <v>242</v>
      </c>
      <c r="F98"/>
      <c r="G98" t="s">
        <v>385</v>
      </c>
      <c r="H98" t="s">
        <v>394</v>
      </c>
      <c r="I98" t="s">
        <v>833</v>
      </c>
      <c r="J98"/>
      <c r="K98" s="77">
        <v>4.88</v>
      </c>
      <c r="L98" t="s">
        <v>110</v>
      </c>
      <c r="M98" s="78">
        <v>6.5000000000000002E-2</v>
      </c>
      <c r="N98" s="78">
        <v>6.3700000000000007E-2</v>
      </c>
      <c r="O98" s="77">
        <v>20439.349999999999</v>
      </c>
      <c r="P98" s="77">
        <v>100.90243814504865</v>
      </c>
      <c r="Q98" s="77">
        <v>0</v>
      </c>
      <c r="R98" s="77">
        <v>83.681078607232493</v>
      </c>
      <c r="S98" s="78">
        <v>0</v>
      </c>
      <c r="T98" s="78">
        <v>5.7999999999999996E-3</v>
      </c>
      <c r="U98" s="78">
        <v>2.9999999999999997E-4</v>
      </c>
    </row>
    <row r="99" spans="2:21">
      <c r="B99" t="s">
        <v>430</v>
      </c>
      <c r="C99" t="s">
        <v>431</v>
      </c>
      <c r="D99" t="s">
        <v>123</v>
      </c>
      <c r="E99" t="s">
        <v>242</v>
      </c>
      <c r="F99"/>
      <c r="G99" t="s">
        <v>385</v>
      </c>
      <c r="H99" t="s">
        <v>394</v>
      </c>
      <c r="I99" t="s">
        <v>833</v>
      </c>
      <c r="J99"/>
      <c r="K99" s="77">
        <v>0.75</v>
      </c>
      <c r="L99" t="s">
        <v>106</v>
      </c>
      <c r="M99" s="78">
        <v>6.25E-2</v>
      </c>
      <c r="N99" s="78">
        <v>8.2100000000000006E-2</v>
      </c>
      <c r="O99" s="77">
        <v>45467.33</v>
      </c>
      <c r="P99" s="77">
        <v>104.23519453990347</v>
      </c>
      <c r="Q99" s="77">
        <v>0</v>
      </c>
      <c r="R99" s="77">
        <v>182.415502568882</v>
      </c>
      <c r="S99" s="78">
        <v>0</v>
      </c>
      <c r="T99" s="78">
        <v>1.2699999999999999E-2</v>
      </c>
      <c r="U99" s="78">
        <v>6.9999999999999999E-4</v>
      </c>
    </row>
    <row r="100" spans="2:21">
      <c r="B100" t="s">
        <v>432</v>
      </c>
      <c r="C100" t="s">
        <v>433</v>
      </c>
      <c r="D100" t="s">
        <v>123</v>
      </c>
      <c r="E100" t="s">
        <v>242</v>
      </c>
      <c r="F100"/>
      <c r="G100" t="s">
        <v>312</v>
      </c>
      <c r="H100" t="s">
        <v>394</v>
      </c>
      <c r="I100" t="s">
        <v>209</v>
      </c>
      <c r="J100"/>
      <c r="K100" s="77">
        <v>2.77</v>
      </c>
      <c r="L100" t="s">
        <v>110</v>
      </c>
      <c r="M100" s="78">
        <v>5.7500000000000002E-2</v>
      </c>
      <c r="N100" s="78">
        <v>5.57E-2</v>
      </c>
      <c r="O100" s="77">
        <v>15499.84</v>
      </c>
      <c r="P100" s="77">
        <v>100.33043862130189</v>
      </c>
      <c r="Q100" s="77">
        <v>0</v>
      </c>
      <c r="R100" s="77">
        <v>63.098415634212003</v>
      </c>
      <c r="S100" s="78">
        <v>0</v>
      </c>
      <c r="T100" s="78">
        <v>4.4000000000000003E-3</v>
      </c>
      <c r="U100" s="78">
        <v>2.9999999999999997E-4</v>
      </c>
    </row>
    <row r="101" spans="2:21">
      <c r="B101" t="s">
        <v>434</v>
      </c>
      <c r="C101" t="s">
        <v>435</v>
      </c>
      <c r="D101" t="s">
        <v>123</v>
      </c>
      <c r="E101" t="s">
        <v>242</v>
      </c>
      <c r="F101"/>
      <c r="G101" t="s">
        <v>312</v>
      </c>
      <c r="H101" t="s">
        <v>394</v>
      </c>
      <c r="I101" t="s">
        <v>209</v>
      </c>
      <c r="J101"/>
      <c r="K101" s="77">
        <v>4.7699999999999996</v>
      </c>
      <c r="L101" t="s">
        <v>110</v>
      </c>
      <c r="M101" s="78">
        <v>6.13E-2</v>
      </c>
      <c r="N101" s="78">
        <v>6.0900000000000003E-2</v>
      </c>
      <c r="O101" s="77">
        <v>34065.58</v>
      </c>
      <c r="P101" s="77">
        <v>99.869958788900703</v>
      </c>
      <c r="Q101" s="77">
        <v>0</v>
      </c>
      <c r="R101" s="77">
        <v>138.041346469464</v>
      </c>
      <c r="S101" s="78">
        <v>0</v>
      </c>
      <c r="T101" s="78">
        <v>9.5999999999999992E-3</v>
      </c>
      <c r="U101" s="78">
        <v>5.9999999999999995E-4</v>
      </c>
    </row>
    <row r="102" spans="2:21">
      <c r="B102" t="s">
        <v>436</v>
      </c>
      <c r="C102" t="s">
        <v>437</v>
      </c>
      <c r="D102" t="s">
        <v>123</v>
      </c>
      <c r="E102" t="s">
        <v>242</v>
      </c>
      <c r="F102"/>
      <c r="G102" t="s">
        <v>312</v>
      </c>
      <c r="H102" t="s">
        <v>438</v>
      </c>
      <c r="I102" t="s">
        <v>224</v>
      </c>
      <c r="J102"/>
      <c r="K102" s="77">
        <v>6.31</v>
      </c>
      <c r="L102" t="s">
        <v>106</v>
      </c>
      <c r="M102" s="78">
        <v>3.7499999999999999E-2</v>
      </c>
      <c r="N102" s="78">
        <v>7.1099999999999997E-2</v>
      </c>
      <c r="O102" s="77">
        <v>54504.93</v>
      </c>
      <c r="P102" s="77">
        <v>80.647166632266064</v>
      </c>
      <c r="Q102" s="77">
        <v>0</v>
      </c>
      <c r="R102" s="77">
        <v>169.18926793989499</v>
      </c>
      <c r="S102" s="78">
        <v>1E-4</v>
      </c>
      <c r="T102" s="78">
        <v>1.18E-2</v>
      </c>
      <c r="U102" s="78">
        <v>6.9999999999999999E-4</v>
      </c>
    </row>
    <row r="103" spans="2:21">
      <c r="B103" t="s">
        <v>439</v>
      </c>
      <c r="C103" t="s">
        <v>440</v>
      </c>
      <c r="D103" t="s">
        <v>123</v>
      </c>
      <c r="E103" t="s">
        <v>242</v>
      </c>
      <c r="F103"/>
      <c r="G103" t="s">
        <v>312</v>
      </c>
      <c r="H103" t="s">
        <v>438</v>
      </c>
      <c r="I103" t="s">
        <v>224</v>
      </c>
      <c r="J103"/>
      <c r="K103" s="77">
        <v>4.7699999999999996</v>
      </c>
      <c r="L103" t="s">
        <v>106</v>
      </c>
      <c r="M103" s="78">
        <v>5.8799999999999998E-2</v>
      </c>
      <c r="N103" s="78">
        <v>7.0999999999999994E-2</v>
      </c>
      <c r="O103" s="77">
        <v>5109.84</v>
      </c>
      <c r="P103" s="77">
        <v>95.825374853224361</v>
      </c>
      <c r="Q103" s="77">
        <v>0</v>
      </c>
      <c r="R103" s="77">
        <v>18.846718314105601</v>
      </c>
      <c r="S103" s="78">
        <v>0</v>
      </c>
      <c r="T103" s="78">
        <v>1.2999999999999999E-3</v>
      </c>
      <c r="U103" s="78">
        <v>1E-4</v>
      </c>
    </row>
    <row r="104" spans="2:21">
      <c r="B104" t="s">
        <v>441</v>
      </c>
      <c r="C104" t="s">
        <v>442</v>
      </c>
      <c r="D104" t="s">
        <v>123</v>
      </c>
      <c r="E104" t="s">
        <v>242</v>
      </c>
      <c r="F104"/>
      <c r="G104" t="s">
        <v>399</v>
      </c>
      <c r="H104" t="s">
        <v>443</v>
      </c>
      <c r="I104" t="s">
        <v>209</v>
      </c>
      <c r="J104"/>
      <c r="K104" s="77">
        <v>6.4</v>
      </c>
      <c r="L104" t="s">
        <v>106</v>
      </c>
      <c r="M104" s="78">
        <v>0.04</v>
      </c>
      <c r="N104" s="78">
        <v>6.6799999999999998E-2</v>
      </c>
      <c r="O104" s="77">
        <v>51098.37</v>
      </c>
      <c r="P104" s="77">
        <v>83.905444529248044</v>
      </c>
      <c r="Q104" s="77">
        <v>0</v>
      </c>
      <c r="R104" s="77">
        <v>165.02323649394901</v>
      </c>
      <c r="S104" s="78">
        <v>1E-4</v>
      </c>
      <c r="T104" s="78">
        <v>1.15E-2</v>
      </c>
      <c r="U104" s="78">
        <v>6.9999999999999999E-4</v>
      </c>
    </row>
    <row r="105" spans="2:21">
      <c r="B105" t="s">
        <v>444</v>
      </c>
      <c r="C105" t="s">
        <v>445</v>
      </c>
      <c r="D105" t="s">
        <v>123</v>
      </c>
      <c r="E105" t="s">
        <v>242</v>
      </c>
      <c r="F105"/>
      <c r="G105" t="s">
        <v>320</v>
      </c>
      <c r="H105" t="s">
        <v>443</v>
      </c>
      <c r="I105" t="s">
        <v>209</v>
      </c>
      <c r="J105"/>
      <c r="K105" s="77">
        <v>5.58</v>
      </c>
      <c r="L105" t="s">
        <v>106</v>
      </c>
      <c r="M105" s="78">
        <v>3.7499999999999999E-2</v>
      </c>
      <c r="N105" s="78">
        <v>7.0499999999999993E-2</v>
      </c>
      <c r="O105" s="77">
        <v>32362.3</v>
      </c>
      <c r="P105" s="77">
        <v>83.404750135188166</v>
      </c>
      <c r="Q105" s="77">
        <v>0</v>
      </c>
      <c r="R105" s="77">
        <v>103.891035798597</v>
      </c>
      <c r="S105" s="78">
        <v>1E-4</v>
      </c>
      <c r="T105" s="78">
        <v>7.1999999999999998E-3</v>
      </c>
      <c r="U105" s="78">
        <v>4.0000000000000002E-4</v>
      </c>
    </row>
    <row r="106" spans="2:21">
      <c r="B106" t="s">
        <v>446</v>
      </c>
      <c r="C106" t="s">
        <v>447</v>
      </c>
      <c r="D106" t="s">
        <v>123</v>
      </c>
      <c r="E106" t="s">
        <v>242</v>
      </c>
      <c r="F106"/>
      <c r="G106" t="s">
        <v>267</v>
      </c>
      <c r="H106" t="s">
        <v>438</v>
      </c>
      <c r="I106" t="s">
        <v>224</v>
      </c>
      <c r="J106"/>
      <c r="K106" s="77">
        <v>4.1500000000000004</v>
      </c>
      <c r="L106" t="s">
        <v>106</v>
      </c>
      <c r="M106" s="78">
        <v>5.1299999999999998E-2</v>
      </c>
      <c r="N106" s="78">
        <v>7.0999999999999994E-2</v>
      </c>
      <c r="O106" s="77">
        <v>48827.9</v>
      </c>
      <c r="P106" s="77">
        <v>93.34831946080007</v>
      </c>
      <c r="Q106" s="77">
        <v>0</v>
      </c>
      <c r="R106" s="77">
        <v>175.43751267622201</v>
      </c>
      <c r="S106" s="78">
        <v>1E-4</v>
      </c>
      <c r="T106" s="78">
        <v>1.2200000000000001E-2</v>
      </c>
      <c r="U106" s="78">
        <v>6.9999999999999999E-4</v>
      </c>
    </row>
    <row r="107" spans="2:21">
      <c r="B107" t="s">
        <v>448</v>
      </c>
      <c r="C107" t="s">
        <v>449</v>
      </c>
      <c r="D107" t="s">
        <v>123</v>
      </c>
      <c r="E107" t="s">
        <v>242</v>
      </c>
      <c r="F107"/>
      <c r="G107" t="s">
        <v>450</v>
      </c>
      <c r="H107" t="s">
        <v>438</v>
      </c>
      <c r="I107" t="s">
        <v>224</v>
      </c>
      <c r="J107"/>
      <c r="K107" s="77">
        <v>6.38</v>
      </c>
      <c r="L107" t="s">
        <v>106</v>
      </c>
      <c r="M107" s="78">
        <v>0.04</v>
      </c>
      <c r="N107" s="78">
        <v>6.7199999999999996E-2</v>
      </c>
      <c r="O107" s="77">
        <v>19587.71</v>
      </c>
      <c r="P107" s="77">
        <v>85.364333350350805</v>
      </c>
      <c r="Q107" s="77">
        <v>0</v>
      </c>
      <c r="R107" s="77">
        <v>64.358813613324898</v>
      </c>
      <c r="S107" s="78">
        <v>0</v>
      </c>
      <c r="T107" s="78">
        <v>4.4999999999999997E-3</v>
      </c>
      <c r="U107" s="78">
        <v>2.9999999999999997E-4</v>
      </c>
    </row>
    <row r="108" spans="2:21">
      <c r="B108" t="s">
        <v>451</v>
      </c>
      <c r="C108" t="s">
        <v>452</v>
      </c>
      <c r="D108" t="s">
        <v>123</v>
      </c>
      <c r="E108" t="s">
        <v>242</v>
      </c>
      <c r="F108"/>
      <c r="G108" t="s">
        <v>300</v>
      </c>
      <c r="H108" t="s">
        <v>443</v>
      </c>
      <c r="I108" t="s">
        <v>209</v>
      </c>
      <c r="J108"/>
      <c r="K108" s="77">
        <v>4.72</v>
      </c>
      <c r="L108" t="s">
        <v>110</v>
      </c>
      <c r="M108" s="78">
        <v>7.8799999999999995E-2</v>
      </c>
      <c r="N108" s="78">
        <v>8.7400000000000005E-2</v>
      </c>
      <c r="O108" s="77">
        <v>50757.71</v>
      </c>
      <c r="P108" s="77">
        <v>96.713424691539473</v>
      </c>
      <c r="Q108" s="77">
        <v>0</v>
      </c>
      <c r="R108" s="77">
        <v>199.18072592307001</v>
      </c>
      <c r="S108" s="78">
        <v>1E-4</v>
      </c>
      <c r="T108" s="78">
        <v>1.38E-2</v>
      </c>
      <c r="U108" s="78">
        <v>8.0000000000000004E-4</v>
      </c>
    </row>
    <row r="109" spans="2:21">
      <c r="B109" t="s">
        <v>453</v>
      </c>
      <c r="C109" t="s">
        <v>454</v>
      </c>
      <c r="D109" t="s">
        <v>123</v>
      </c>
      <c r="E109" t="s">
        <v>242</v>
      </c>
      <c r="F109"/>
      <c r="G109" t="s">
        <v>385</v>
      </c>
      <c r="H109" t="s">
        <v>443</v>
      </c>
      <c r="I109" t="s">
        <v>209</v>
      </c>
      <c r="J109"/>
      <c r="K109" s="77">
        <v>5.72</v>
      </c>
      <c r="L109" t="s">
        <v>110</v>
      </c>
      <c r="M109" s="78">
        <v>6.1400000000000003E-2</v>
      </c>
      <c r="N109" s="78">
        <v>6.6100000000000006E-2</v>
      </c>
      <c r="O109" s="77">
        <v>17032.79</v>
      </c>
      <c r="P109" s="77">
        <v>99.717739447853305</v>
      </c>
      <c r="Q109" s="77">
        <v>0</v>
      </c>
      <c r="R109" s="77">
        <v>68.915473617891806</v>
      </c>
      <c r="S109" s="78">
        <v>0</v>
      </c>
      <c r="T109" s="78">
        <v>4.7999999999999996E-3</v>
      </c>
      <c r="U109" s="78">
        <v>2.9999999999999997E-4</v>
      </c>
    </row>
    <row r="110" spans="2:21">
      <c r="B110" t="s">
        <v>455</v>
      </c>
      <c r="C110" t="s">
        <v>456</v>
      </c>
      <c r="D110" t="s">
        <v>123</v>
      </c>
      <c r="E110" t="s">
        <v>242</v>
      </c>
      <c r="F110"/>
      <c r="G110" t="s">
        <v>385</v>
      </c>
      <c r="H110" t="s">
        <v>443</v>
      </c>
      <c r="I110" t="s">
        <v>209</v>
      </c>
      <c r="J110"/>
      <c r="K110" s="77">
        <v>4.0599999999999996</v>
      </c>
      <c r="L110" t="s">
        <v>110</v>
      </c>
      <c r="M110" s="78">
        <v>7.1300000000000002E-2</v>
      </c>
      <c r="N110" s="78">
        <v>6.5699999999999995E-2</v>
      </c>
      <c r="O110" s="77">
        <v>51098.37</v>
      </c>
      <c r="P110" s="77">
        <v>108.25284935253329</v>
      </c>
      <c r="Q110" s="77">
        <v>0</v>
      </c>
      <c r="R110" s="77">
        <v>224.44240387691801</v>
      </c>
      <c r="S110" s="78">
        <v>1E-4</v>
      </c>
      <c r="T110" s="78">
        <v>1.5599999999999999E-2</v>
      </c>
      <c r="U110" s="78">
        <v>8.9999999999999998E-4</v>
      </c>
    </row>
    <row r="111" spans="2:21">
      <c r="B111" t="s">
        <v>457</v>
      </c>
      <c r="C111" t="s">
        <v>458</v>
      </c>
      <c r="D111" t="s">
        <v>123</v>
      </c>
      <c r="E111" t="s">
        <v>242</v>
      </c>
      <c r="F111"/>
      <c r="G111" t="s">
        <v>355</v>
      </c>
      <c r="H111" t="s">
        <v>268</v>
      </c>
      <c r="I111" t="s">
        <v>209</v>
      </c>
      <c r="J111"/>
      <c r="K111" s="77">
        <v>4.0999999999999996</v>
      </c>
      <c r="L111" t="s">
        <v>106</v>
      </c>
      <c r="M111" s="78">
        <v>4.6300000000000001E-2</v>
      </c>
      <c r="N111" s="78">
        <v>7.3200000000000001E-2</v>
      </c>
      <c r="O111" s="77">
        <v>42587.08</v>
      </c>
      <c r="P111" s="77">
        <v>90.797680660895395</v>
      </c>
      <c r="Q111" s="77">
        <v>0</v>
      </c>
      <c r="R111" s="77">
        <v>148.83344338871899</v>
      </c>
      <c r="S111" s="78">
        <v>1E-4</v>
      </c>
      <c r="T111" s="78">
        <v>1.03E-2</v>
      </c>
      <c r="U111" s="78">
        <v>5.9999999999999995E-4</v>
      </c>
    </row>
    <row r="112" spans="2:21">
      <c r="B112" t="s">
        <v>459</v>
      </c>
      <c r="C112" t="s">
        <v>460</v>
      </c>
      <c r="D112" t="s">
        <v>123</v>
      </c>
      <c r="E112" t="s">
        <v>242</v>
      </c>
      <c r="F112"/>
      <c r="G112" t="s">
        <v>300</v>
      </c>
      <c r="H112" t="s">
        <v>268</v>
      </c>
      <c r="I112" t="s">
        <v>209</v>
      </c>
      <c r="J112"/>
      <c r="K112" s="77">
        <v>3.67</v>
      </c>
      <c r="L112" t="s">
        <v>113</v>
      </c>
      <c r="M112" s="78">
        <v>8.8800000000000004E-2</v>
      </c>
      <c r="N112" s="78">
        <v>0.1099</v>
      </c>
      <c r="O112" s="77">
        <v>34576.559999999998</v>
      </c>
      <c r="P112" s="77">
        <v>92.527095933198382</v>
      </c>
      <c r="Q112" s="77">
        <v>0</v>
      </c>
      <c r="R112" s="77">
        <v>150.375225961572</v>
      </c>
      <c r="S112" s="78">
        <v>0</v>
      </c>
      <c r="T112" s="78">
        <v>1.0500000000000001E-2</v>
      </c>
      <c r="U112" s="78">
        <v>5.9999999999999995E-4</v>
      </c>
    </row>
    <row r="113" spans="2:21">
      <c r="B113" t="s">
        <v>461</v>
      </c>
      <c r="C113" t="s">
        <v>462</v>
      </c>
      <c r="D113" t="s">
        <v>123</v>
      </c>
      <c r="E113" t="s">
        <v>242</v>
      </c>
      <c r="F113"/>
      <c r="G113" t="s">
        <v>399</v>
      </c>
      <c r="H113" t="s">
        <v>463</v>
      </c>
      <c r="I113" t="s">
        <v>224</v>
      </c>
      <c r="J113"/>
      <c r="K113" s="77">
        <v>5.88</v>
      </c>
      <c r="L113" t="s">
        <v>106</v>
      </c>
      <c r="M113" s="78">
        <v>6.3799999999999996E-2</v>
      </c>
      <c r="N113" s="78">
        <v>6.8699999999999997E-2</v>
      </c>
      <c r="O113" s="77">
        <v>47691.81</v>
      </c>
      <c r="P113" s="77">
        <v>97.729374984929279</v>
      </c>
      <c r="Q113" s="77">
        <v>0</v>
      </c>
      <c r="R113" s="77">
        <v>179.39768624536799</v>
      </c>
      <c r="S113" s="78">
        <v>1E-4</v>
      </c>
      <c r="T113" s="78">
        <v>1.2500000000000001E-2</v>
      </c>
      <c r="U113" s="78">
        <v>6.9999999999999999E-4</v>
      </c>
    </row>
    <row r="114" spans="2:21">
      <c r="B114" t="s">
        <v>464</v>
      </c>
      <c r="C114" t="s">
        <v>465</v>
      </c>
      <c r="D114" t="s">
        <v>123</v>
      </c>
      <c r="E114" t="s">
        <v>242</v>
      </c>
      <c r="F114"/>
      <c r="G114" t="s">
        <v>300</v>
      </c>
      <c r="H114" t="s">
        <v>268</v>
      </c>
      <c r="I114" t="s">
        <v>209</v>
      </c>
      <c r="J114"/>
      <c r="K114" s="77">
        <v>4.07</v>
      </c>
      <c r="L114" t="s">
        <v>113</v>
      </c>
      <c r="M114" s="78">
        <v>8.5000000000000006E-2</v>
      </c>
      <c r="N114" s="78">
        <v>0.1046</v>
      </c>
      <c r="O114" s="77">
        <v>17032.79</v>
      </c>
      <c r="P114" s="77">
        <v>91.996287435587462</v>
      </c>
      <c r="Q114" s="77">
        <v>0</v>
      </c>
      <c r="R114" s="77">
        <v>73.651512759824001</v>
      </c>
      <c r="S114" s="78">
        <v>0</v>
      </c>
      <c r="T114" s="78">
        <v>5.1000000000000004E-3</v>
      </c>
      <c r="U114" s="78">
        <v>2.9999999999999997E-4</v>
      </c>
    </row>
    <row r="115" spans="2:21">
      <c r="B115" t="s">
        <v>466</v>
      </c>
      <c r="C115" t="s">
        <v>467</v>
      </c>
      <c r="D115" t="s">
        <v>123</v>
      </c>
      <c r="E115" t="s">
        <v>242</v>
      </c>
      <c r="F115"/>
      <c r="G115" t="s">
        <v>300</v>
      </c>
      <c r="H115" t="s">
        <v>268</v>
      </c>
      <c r="I115" t="s">
        <v>209</v>
      </c>
      <c r="J115"/>
      <c r="K115" s="77">
        <v>3.74</v>
      </c>
      <c r="L115" t="s">
        <v>113</v>
      </c>
      <c r="M115" s="78">
        <v>8.5000000000000006E-2</v>
      </c>
      <c r="N115" s="78">
        <v>0.1007</v>
      </c>
      <c r="O115" s="77">
        <v>17032.79</v>
      </c>
      <c r="P115" s="77">
        <v>93.167287435587497</v>
      </c>
      <c r="Q115" s="77">
        <v>0</v>
      </c>
      <c r="R115" s="77">
        <v>74.589006259245295</v>
      </c>
      <c r="S115" s="78">
        <v>0</v>
      </c>
      <c r="T115" s="78">
        <v>5.1999999999999998E-3</v>
      </c>
      <c r="U115" s="78">
        <v>2.9999999999999997E-4</v>
      </c>
    </row>
    <row r="116" spans="2:21">
      <c r="B116" t="s">
        <v>468</v>
      </c>
      <c r="C116" t="s">
        <v>469</v>
      </c>
      <c r="D116" t="s">
        <v>123</v>
      </c>
      <c r="E116" t="s">
        <v>242</v>
      </c>
      <c r="F116"/>
      <c r="G116" t="s">
        <v>391</v>
      </c>
      <c r="H116" t="s">
        <v>463</v>
      </c>
      <c r="I116" t="s">
        <v>224</v>
      </c>
      <c r="J116"/>
      <c r="K116" s="77">
        <v>5.87</v>
      </c>
      <c r="L116" t="s">
        <v>106</v>
      </c>
      <c r="M116" s="78">
        <v>4.1300000000000003E-2</v>
      </c>
      <c r="N116" s="78">
        <v>7.3499999999999996E-2</v>
      </c>
      <c r="O116" s="77">
        <v>28148.39</v>
      </c>
      <c r="P116" s="77">
        <v>82.855125098806724</v>
      </c>
      <c r="Q116" s="77">
        <v>0</v>
      </c>
      <c r="R116" s="77">
        <v>89.767855045282204</v>
      </c>
      <c r="S116" s="78">
        <v>1E-4</v>
      </c>
      <c r="T116" s="78">
        <v>6.1999999999999998E-3</v>
      </c>
      <c r="U116" s="78">
        <v>4.0000000000000002E-4</v>
      </c>
    </row>
    <row r="117" spans="2:21">
      <c r="B117" t="s">
        <v>470</v>
      </c>
      <c r="C117" t="s">
        <v>471</v>
      </c>
      <c r="D117" t="s">
        <v>123</v>
      </c>
      <c r="E117" t="s">
        <v>242</v>
      </c>
      <c r="F117"/>
      <c r="G117" t="s">
        <v>307</v>
      </c>
      <c r="H117" t="s">
        <v>472</v>
      </c>
      <c r="I117" t="s">
        <v>224</v>
      </c>
      <c r="J117"/>
      <c r="K117" s="77">
        <v>3.75</v>
      </c>
      <c r="L117" t="s">
        <v>110</v>
      </c>
      <c r="M117" s="78">
        <v>2.63E-2</v>
      </c>
      <c r="N117" s="78">
        <v>0.1071</v>
      </c>
      <c r="O117" s="77">
        <v>30744.19</v>
      </c>
      <c r="P117" s="77">
        <v>74.62141109068088</v>
      </c>
      <c r="Q117" s="77">
        <v>0</v>
      </c>
      <c r="R117" s="77">
        <v>93.086144158967997</v>
      </c>
      <c r="S117" s="78">
        <v>1E-4</v>
      </c>
      <c r="T117" s="78">
        <v>6.4999999999999997E-3</v>
      </c>
      <c r="U117" s="78">
        <v>4.0000000000000002E-4</v>
      </c>
    </row>
    <row r="118" spans="2:21">
      <c r="B118" t="s">
        <v>473</v>
      </c>
      <c r="C118" t="s">
        <v>474</v>
      </c>
      <c r="D118" t="s">
        <v>123</v>
      </c>
      <c r="E118" t="s">
        <v>242</v>
      </c>
      <c r="F118"/>
      <c r="G118" t="s">
        <v>391</v>
      </c>
      <c r="H118" t="s">
        <v>472</v>
      </c>
      <c r="I118" t="s">
        <v>224</v>
      </c>
      <c r="J118"/>
      <c r="K118" s="77">
        <v>5.59</v>
      </c>
      <c r="L118" t="s">
        <v>106</v>
      </c>
      <c r="M118" s="78">
        <v>4.7500000000000001E-2</v>
      </c>
      <c r="N118" s="78">
        <v>7.9799999999999996E-2</v>
      </c>
      <c r="O118" s="77">
        <v>3406.56</v>
      </c>
      <c r="P118" s="77">
        <v>83.687369123103664</v>
      </c>
      <c r="Q118" s="77">
        <v>0</v>
      </c>
      <c r="R118" s="77">
        <v>10.972961839718399</v>
      </c>
      <c r="S118" s="78">
        <v>0</v>
      </c>
      <c r="T118" s="78">
        <v>8.0000000000000004E-4</v>
      </c>
      <c r="U118" s="78">
        <v>0</v>
      </c>
    </row>
    <row r="119" spans="2:21">
      <c r="B119" t="s">
        <v>475</v>
      </c>
      <c r="C119" t="s">
        <v>476</v>
      </c>
      <c r="D119" t="s">
        <v>123</v>
      </c>
      <c r="E119" t="s">
        <v>242</v>
      </c>
      <c r="F119"/>
      <c r="G119" t="s">
        <v>391</v>
      </c>
      <c r="H119" t="s">
        <v>472</v>
      </c>
      <c r="I119" t="s">
        <v>224</v>
      </c>
      <c r="J119"/>
      <c r="K119" s="77">
        <v>5.79</v>
      </c>
      <c r="L119" t="s">
        <v>106</v>
      </c>
      <c r="M119" s="78">
        <v>7.3800000000000004E-2</v>
      </c>
      <c r="N119" s="78">
        <v>7.8100000000000003E-2</v>
      </c>
      <c r="O119" s="77">
        <v>51098.37</v>
      </c>
      <c r="P119" s="77">
        <v>96.649125080115184</v>
      </c>
      <c r="Q119" s="77">
        <v>0</v>
      </c>
      <c r="R119" s="77">
        <v>190.08720488298499</v>
      </c>
      <c r="S119" s="78">
        <v>0</v>
      </c>
      <c r="T119" s="78">
        <v>1.32E-2</v>
      </c>
      <c r="U119" s="78">
        <v>8.0000000000000004E-4</v>
      </c>
    </row>
    <row r="120" spans="2:21">
      <c r="B120" t="s">
        <v>477</v>
      </c>
      <c r="C120" t="s">
        <v>478</v>
      </c>
      <c r="D120" t="s">
        <v>123</v>
      </c>
      <c r="E120" t="s">
        <v>242</v>
      </c>
      <c r="F120"/>
      <c r="G120" t="s">
        <v>346</v>
      </c>
      <c r="H120" t="s">
        <v>479</v>
      </c>
      <c r="I120" t="s">
        <v>209</v>
      </c>
      <c r="J120"/>
      <c r="K120" s="77">
        <v>2.16</v>
      </c>
      <c r="L120" t="s">
        <v>110</v>
      </c>
      <c r="M120" s="78">
        <v>0.05</v>
      </c>
      <c r="N120" s="78">
        <v>7.0099999999999996E-2</v>
      </c>
      <c r="O120" s="77">
        <v>17032.79</v>
      </c>
      <c r="P120" s="77">
        <v>98.594959097129717</v>
      </c>
      <c r="Q120" s="77">
        <v>0</v>
      </c>
      <c r="R120" s="77">
        <v>68.139513993582</v>
      </c>
      <c r="S120" s="78">
        <v>0</v>
      </c>
      <c r="T120" s="78">
        <v>4.7000000000000002E-3</v>
      </c>
      <c r="U120" s="78">
        <v>2.9999999999999997E-4</v>
      </c>
    </row>
    <row r="121" spans="2:21">
      <c r="B121" t="s">
        <v>480</v>
      </c>
      <c r="C121" t="s">
        <v>481</v>
      </c>
      <c r="D121" t="s">
        <v>123</v>
      </c>
      <c r="E121" t="s">
        <v>242</v>
      </c>
      <c r="F121"/>
      <c r="G121" t="s">
        <v>346</v>
      </c>
      <c r="H121" t="s">
        <v>479</v>
      </c>
      <c r="I121" t="s">
        <v>209</v>
      </c>
      <c r="J121"/>
      <c r="K121" s="77">
        <v>2.17</v>
      </c>
      <c r="L121" t="s">
        <v>113</v>
      </c>
      <c r="M121" s="78">
        <v>0.06</v>
      </c>
      <c r="N121" s="78">
        <v>9.5200000000000007E-2</v>
      </c>
      <c r="O121" s="77">
        <v>40367.71</v>
      </c>
      <c r="P121" s="77">
        <v>93.010739813578709</v>
      </c>
      <c r="Q121" s="77">
        <v>0</v>
      </c>
      <c r="R121" s="77">
        <v>176.478900760675</v>
      </c>
      <c r="S121" s="78">
        <v>0</v>
      </c>
      <c r="T121" s="78">
        <v>1.23E-2</v>
      </c>
      <c r="U121" s="78">
        <v>6.9999999999999999E-4</v>
      </c>
    </row>
    <row r="122" spans="2:21">
      <c r="B122" t="s">
        <v>482</v>
      </c>
      <c r="C122" t="s">
        <v>483</v>
      </c>
      <c r="D122" t="s">
        <v>123</v>
      </c>
      <c r="E122" t="s">
        <v>242</v>
      </c>
      <c r="F122"/>
      <c r="G122" t="s">
        <v>399</v>
      </c>
      <c r="H122" t="s">
        <v>472</v>
      </c>
      <c r="I122" t="s">
        <v>224</v>
      </c>
      <c r="J122"/>
      <c r="K122" s="77">
        <v>6.04</v>
      </c>
      <c r="L122" t="s">
        <v>106</v>
      </c>
      <c r="M122" s="78">
        <v>5.1299999999999998E-2</v>
      </c>
      <c r="N122" s="78">
        <v>8.7999999999999995E-2</v>
      </c>
      <c r="O122" s="77">
        <v>51098.37</v>
      </c>
      <c r="P122" s="77">
        <v>81.102944507231939</v>
      </c>
      <c r="Q122" s="77">
        <v>0</v>
      </c>
      <c r="R122" s="77">
        <v>159.511345978355</v>
      </c>
      <c r="S122" s="78">
        <v>0</v>
      </c>
      <c r="T122" s="78">
        <v>1.11E-2</v>
      </c>
      <c r="U122" s="78">
        <v>5.9999999999999995E-4</v>
      </c>
    </row>
    <row r="123" spans="2:21">
      <c r="B123" t="s">
        <v>484</v>
      </c>
      <c r="C123" t="s">
        <v>485</v>
      </c>
      <c r="D123" t="s">
        <v>123</v>
      </c>
      <c r="E123" t="s">
        <v>242</v>
      </c>
      <c r="F123"/>
      <c r="G123" t="s">
        <v>307</v>
      </c>
      <c r="H123" t="s">
        <v>486</v>
      </c>
      <c r="I123" t="s">
        <v>224</v>
      </c>
      <c r="J123"/>
      <c r="K123" s="77">
        <v>2.66</v>
      </c>
      <c r="L123" t="s">
        <v>110</v>
      </c>
      <c r="M123" s="78">
        <v>3.6299999999999999E-2</v>
      </c>
      <c r="N123" s="78">
        <v>0.46460000000000001</v>
      </c>
      <c r="O123" s="77">
        <v>52801.65</v>
      </c>
      <c r="P123" s="77">
        <v>38.05253418690512</v>
      </c>
      <c r="Q123" s="77">
        <v>0</v>
      </c>
      <c r="R123" s="77">
        <v>81.524774710256196</v>
      </c>
      <c r="S123" s="78">
        <v>2.0000000000000001E-4</v>
      </c>
      <c r="T123" s="78">
        <v>5.7000000000000002E-3</v>
      </c>
      <c r="U123" s="78">
        <v>2.9999999999999997E-4</v>
      </c>
    </row>
    <row r="124" spans="2:21">
      <c r="B124" t="s">
        <v>217</v>
      </c>
      <c r="C124" s="16"/>
      <c r="D124" s="16"/>
      <c r="E124" s="16"/>
      <c r="F124" s="16"/>
    </row>
    <row r="125" spans="2:21">
      <c r="B125" t="s">
        <v>231</v>
      </c>
      <c r="C125" s="16"/>
      <c r="D125" s="16"/>
      <c r="E125" s="16"/>
      <c r="F125" s="16"/>
    </row>
    <row r="126" spans="2:21">
      <c r="B126" t="s">
        <v>232</v>
      </c>
      <c r="C126" s="16"/>
      <c r="D126" s="16"/>
      <c r="E126" s="16"/>
      <c r="F126" s="16"/>
    </row>
    <row r="127" spans="2:21">
      <c r="B127" t="s">
        <v>233</v>
      </c>
      <c r="C127" s="16"/>
      <c r="D127" s="16"/>
      <c r="E127" s="16"/>
      <c r="F127" s="16"/>
    </row>
    <row r="128" spans="2:21">
      <c r="B128" t="s">
        <v>234</v>
      </c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66 I69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10" workbookViewId="0">
      <selection activeCell="F25" sqref="F25:F6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45197</v>
      </c>
    </row>
    <row r="2" spans="2:62" s="1" customFormat="1">
      <c r="B2" s="2" t="s">
        <v>1</v>
      </c>
      <c r="C2" s="12" t="s">
        <v>793</v>
      </c>
    </row>
    <row r="3" spans="2:62" s="1" customFormat="1">
      <c r="B3" s="2" t="s">
        <v>2</v>
      </c>
      <c r="C3" s="84" t="s">
        <v>794</v>
      </c>
    </row>
    <row r="4" spans="2:62" s="1" customFormat="1">
      <c r="B4" s="2" t="s">
        <v>3</v>
      </c>
      <c r="C4" s="85" t="s">
        <v>196</v>
      </c>
    </row>
    <row r="6" spans="2:62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18792.48</v>
      </c>
      <c r="J11" s="7"/>
      <c r="K11" s="75">
        <v>4.1862300000000001</v>
      </c>
      <c r="L11" s="75">
        <v>9873.4786428001007</v>
      </c>
      <c r="M11" s="7"/>
      <c r="N11" s="76">
        <v>1</v>
      </c>
      <c r="O11" s="76">
        <v>3.9699999999999999E-2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487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488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489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490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215</v>
      </c>
      <c r="E21" s="16"/>
      <c r="F21" s="16"/>
      <c r="G21" s="16"/>
      <c r="I21" s="81">
        <v>18792.48</v>
      </c>
      <c r="K21" s="81">
        <v>4.1862300000000001</v>
      </c>
      <c r="L21" s="81">
        <v>9873.4786428001007</v>
      </c>
      <c r="N21" s="80">
        <v>1</v>
      </c>
      <c r="O21" s="80">
        <v>3.9699999999999999E-2</v>
      </c>
    </row>
    <row r="22" spans="2:15">
      <c r="B22" s="79" t="s">
        <v>237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238</v>
      </c>
      <c r="E24" s="16"/>
      <c r="F24" s="16"/>
      <c r="G24" s="16"/>
      <c r="I24" s="81">
        <v>18792.48</v>
      </c>
      <c r="K24" s="81">
        <v>4.1862300000000001</v>
      </c>
      <c r="L24" s="81">
        <v>9873.4786428001007</v>
      </c>
      <c r="N24" s="80">
        <v>1</v>
      </c>
      <c r="O24" s="80">
        <v>3.9699999999999999E-2</v>
      </c>
    </row>
    <row r="25" spans="2:15">
      <c r="B25" t="s">
        <v>491</v>
      </c>
      <c r="C25" t="s">
        <v>492</v>
      </c>
      <c r="D25" t="s">
        <v>493</v>
      </c>
      <c r="E25" t="s">
        <v>242</v>
      </c>
      <c r="F25"/>
      <c r="G25" t="s">
        <v>320</v>
      </c>
      <c r="H25" t="s">
        <v>106</v>
      </c>
      <c r="I25" s="77">
        <v>134.61000000000001</v>
      </c>
      <c r="J25" s="77">
        <v>24638</v>
      </c>
      <c r="K25" s="77">
        <v>0</v>
      </c>
      <c r="L25" s="77">
        <v>127.6529002182</v>
      </c>
      <c r="M25" s="78">
        <v>0</v>
      </c>
      <c r="N25" s="78">
        <v>1.29E-2</v>
      </c>
      <c r="O25" s="78">
        <v>5.0000000000000001E-4</v>
      </c>
    </row>
    <row r="26" spans="2:15">
      <c r="B26" t="s">
        <v>494</v>
      </c>
      <c r="C26" t="s">
        <v>495</v>
      </c>
      <c r="D26" t="s">
        <v>496</v>
      </c>
      <c r="E26" t="s">
        <v>242</v>
      </c>
      <c r="F26"/>
      <c r="G26" t="s">
        <v>300</v>
      </c>
      <c r="H26" t="s">
        <v>106</v>
      </c>
      <c r="I26" s="77">
        <v>2261.4499999999998</v>
      </c>
      <c r="J26" s="77">
        <v>2756</v>
      </c>
      <c r="K26" s="77">
        <v>2.0754700000000001</v>
      </c>
      <c r="L26" s="77">
        <v>241.96655813800001</v>
      </c>
      <c r="M26" s="78">
        <v>0</v>
      </c>
      <c r="N26" s="78">
        <v>2.4500000000000001E-2</v>
      </c>
      <c r="O26" s="78">
        <v>1E-3</v>
      </c>
    </row>
    <row r="27" spans="2:15">
      <c r="B27" t="s">
        <v>497</v>
      </c>
      <c r="C27" t="s">
        <v>498</v>
      </c>
      <c r="D27" t="s">
        <v>496</v>
      </c>
      <c r="E27" t="s">
        <v>242</v>
      </c>
      <c r="F27"/>
      <c r="G27" t="s">
        <v>300</v>
      </c>
      <c r="H27" t="s">
        <v>106</v>
      </c>
      <c r="I27" s="77">
        <v>459.98</v>
      </c>
      <c r="J27" s="77">
        <v>14759</v>
      </c>
      <c r="K27" s="77">
        <v>0</v>
      </c>
      <c r="L27" s="77">
        <v>261.30263712179999</v>
      </c>
      <c r="M27" s="78">
        <v>0</v>
      </c>
      <c r="N27" s="78">
        <v>2.6499999999999999E-2</v>
      </c>
      <c r="O27" s="78">
        <v>1.1000000000000001E-3</v>
      </c>
    </row>
    <row r="28" spans="2:15">
      <c r="B28" t="s">
        <v>499</v>
      </c>
      <c r="C28" t="s">
        <v>500</v>
      </c>
      <c r="D28" t="s">
        <v>496</v>
      </c>
      <c r="E28" t="s">
        <v>242</v>
      </c>
      <c r="F28"/>
      <c r="G28" t="s">
        <v>312</v>
      </c>
      <c r="H28" t="s">
        <v>106</v>
      </c>
      <c r="I28" s="77">
        <v>489.21</v>
      </c>
      <c r="J28" s="77">
        <v>12082</v>
      </c>
      <c r="K28" s="77">
        <v>0</v>
      </c>
      <c r="L28" s="77">
        <v>227.5003496178</v>
      </c>
      <c r="M28" s="78">
        <v>0</v>
      </c>
      <c r="N28" s="78">
        <v>2.3E-2</v>
      </c>
      <c r="O28" s="78">
        <v>8.9999999999999998E-4</v>
      </c>
    </row>
    <row r="29" spans="2:15">
      <c r="B29" t="s">
        <v>501</v>
      </c>
      <c r="C29" t="s">
        <v>502</v>
      </c>
      <c r="D29" t="s">
        <v>123</v>
      </c>
      <c r="E29" t="s">
        <v>242</v>
      </c>
      <c r="F29"/>
      <c r="G29" t="s">
        <v>312</v>
      </c>
      <c r="H29" t="s">
        <v>110</v>
      </c>
      <c r="I29" s="77">
        <v>432.9</v>
      </c>
      <c r="J29" s="77">
        <v>12674</v>
      </c>
      <c r="K29" s="77">
        <v>0</v>
      </c>
      <c r="L29" s="77">
        <v>222.61776439499999</v>
      </c>
      <c r="M29" s="78">
        <v>0</v>
      </c>
      <c r="N29" s="78">
        <v>2.2499999999999999E-2</v>
      </c>
      <c r="O29" s="78">
        <v>8.9999999999999998E-4</v>
      </c>
    </row>
    <row r="30" spans="2:15">
      <c r="B30" t="s">
        <v>503</v>
      </c>
      <c r="C30" t="s">
        <v>504</v>
      </c>
      <c r="D30" t="s">
        <v>496</v>
      </c>
      <c r="E30" t="s">
        <v>242</v>
      </c>
      <c r="F30"/>
      <c r="G30" t="s">
        <v>312</v>
      </c>
      <c r="H30" t="s">
        <v>106</v>
      </c>
      <c r="I30" s="77">
        <v>456.9</v>
      </c>
      <c r="J30" s="77">
        <v>19043</v>
      </c>
      <c r="K30" s="77">
        <v>0</v>
      </c>
      <c r="L30" s="77">
        <v>334.89174048299998</v>
      </c>
      <c r="M30" s="78">
        <v>0</v>
      </c>
      <c r="N30" s="78">
        <v>3.39E-2</v>
      </c>
      <c r="O30" s="78">
        <v>1.2999999999999999E-3</v>
      </c>
    </row>
    <row r="31" spans="2:15">
      <c r="B31" t="s">
        <v>505</v>
      </c>
      <c r="C31" t="s">
        <v>506</v>
      </c>
      <c r="D31" t="s">
        <v>123</v>
      </c>
      <c r="E31" t="s">
        <v>242</v>
      </c>
      <c r="F31"/>
      <c r="G31" t="s">
        <v>312</v>
      </c>
      <c r="H31" t="s">
        <v>110</v>
      </c>
      <c r="I31" s="77">
        <v>469.21</v>
      </c>
      <c r="J31" s="77">
        <v>9100</v>
      </c>
      <c r="K31" s="77">
        <v>0</v>
      </c>
      <c r="L31" s="77">
        <v>173.247581325</v>
      </c>
      <c r="M31" s="78">
        <v>0</v>
      </c>
      <c r="N31" s="78">
        <v>1.7500000000000002E-2</v>
      </c>
      <c r="O31" s="78">
        <v>6.9999999999999999E-4</v>
      </c>
    </row>
    <row r="32" spans="2:15">
      <c r="B32" t="s">
        <v>507</v>
      </c>
      <c r="C32" t="s">
        <v>508</v>
      </c>
      <c r="D32" t="s">
        <v>123</v>
      </c>
      <c r="E32" t="s">
        <v>242</v>
      </c>
      <c r="F32"/>
      <c r="G32" t="s">
        <v>312</v>
      </c>
      <c r="H32" t="s">
        <v>110</v>
      </c>
      <c r="I32" s="77">
        <v>915.35</v>
      </c>
      <c r="J32" s="77">
        <v>10522</v>
      </c>
      <c r="K32" s="77">
        <v>0</v>
      </c>
      <c r="L32" s="77">
        <v>390.79051280250002</v>
      </c>
      <c r="M32" s="78">
        <v>0</v>
      </c>
      <c r="N32" s="78">
        <v>3.9600000000000003E-2</v>
      </c>
      <c r="O32" s="78">
        <v>1.6000000000000001E-3</v>
      </c>
    </row>
    <row r="33" spans="2:15">
      <c r="B33" t="s">
        <v>509</v>
      </c>
      <c r="C33" t="s">
        <v>510</v>
      </c>
      <c r="D33" t="s">
        <v>123</v>
      </c>
      <c r="E33" t="s">
        <v>242</v>
      </c>
      <c r="F33"/>
      <c r="G33" t="s">
        <v>361</v>
      </c>
      <c r="H33" t="s">
        <v>198</v>
      </c>
      <c r="I33" s="77">
        <v>189.22</v>
      </c>
      <c r="J33" s="77">
        <v>10990</v>
      </c>
      <c r="K33" s="77">
        <v>0</v>
      </c>
      <c r="L33" s="77">
        <v>87.140532931199999</v>
      </c>
      <c r="M33" s="78">
        <v>0</v>
      </c>
      <c r="N33" s="78">
        <v>8.8000000000000005E-3</v>
      </c>
      <c r="O33" s="78">
        <v>4.0000000000000002E-4</v>
      </c>
    </row>
    <row r="34" spans="2:15">
      <c r="B34" t="s">
        <v>511</v>
      </c>
      <c r="C34" t="s">
        <v>512</v>
      </c>
      <c r="D34" t="s">
        <v>496</v>
      </c>
      <c r="E34" t="s">
        <v>242</v>
      </c>
      <c r="F34"/>
      <c r="G34" t="s">
        <v>361</v>
      </c>
      <c r="H34" t="s">
        <v>106</v>
      </c>
      <c r="I34" s="77">
        <v>238.45</v>
      </c>
      <c r="J34" s="77">
        <v>10892</v>
      </c>
      <c r="K34" s="77">
        <v>0</v>
      </c>
      <c r="L34" s="77">
        <v>99.966127925999999</v>
      </c>
      <c r="M34" s="78">
        <v>0</v>
      </c>
      <c r="N34" s="78">
        <v>1.01E-2</v>
      </c>
      <c r="O34" s="78">
        <v>4.0000000000000002E-4</v>
      </c>
    </row>
    <row r="35" spans="2:15">
      <c r="B35" t="s">
        <v>513</v>
      </c>
      <c r="C35" t="s">
        <v>514</v>
      </c>
      <c r="D35" t="s">
        <v>493</v>
      </c>
      <c r="E35" t="s">
        <v>242</v>
      </c>
      <c r="F35"/>
      <c r="G35" t="s">
        <v>361</v>
      </c>
      <c r="H35" t="s">
        <v>106</v>
      </c>
      <c r="I35" s="77">
        <v>230.76</v>
      </c>
      <c r="J35" s="77">
        <v>11420</v>
      </c>
      <c r="K35" s="77">
        <v>0</v>
      </c>
      <c r="L35" s="77">
        <v>101.431896408</v>
      </c>
      <c r="M35" s="78">
        <v>0</v>
      </c>
      <c r="N35" s="78">
        <v>1.03E-2</v>
      </c>
      <c r="O35" s="78">
        <v>4.0000000000000002E-4</v>
      </c>
    </row>
    <row r="36" spans="2:15">
      <c r="B36" t="s">
        <v>515</v>
      </c>
      <c r="C36" t="s">
        <v>516</v>
      </c>
      <c r="D36" t="s">
        <v>123</v>
      </c>
      <c r="E36" t="s">
        <v>242</v>
      </c>
      <c r="F36"/>
      <c r="G36" t="s">
        <v>361</v>
      </c>
      <c r="H36" t="s">
        <v>110</v>
      </c>
      <c r="I36" s="77">
        <v>63.07</v>
      </c>
      <c r="J36" s="77">
        <v>70600</v>
      </c>
      <c r="K36" s="77">
        <v>0</v>
      </c>
      <c r="L36" s="77">
        <v>180.67000665</v>
      </c>
      <c r="M36" s="78">
        <v>0</v>
      </c>
      <c r="N36" s="78">
        <v>1.83E-2</v>
      </c>
      <c r="O36" s="78">
        <v>6.9999999999999999E-4</v>
      </c>
    </row>
    <row r="37" spans="2:15">
      <c r="B37" t="s">
        <v>517</v>
      </c>
      <c r="C37" t="s">
        <v>518</v>
      </c>
      <c r="D37" t="s">
        <v>493</v>
      </c>
      <c r="E37" t="s">
        <v>242</v>
      </c>
      <c r="F37"/>
      <c r="G37" t="s">
        <v>325</v>
      </c>
      <c r="H37" t="s">
        <v>106</v>
      </c>
      <c r="I37" s="77">
        <v>0.11</v>
      </c>
      <c r="J37" s="77">
        <v>54242574.75</v>
      </c>
      <c r="K37" s="77">
        <v>0</v>
      </c>
      <c r="L37" s="77">
        <v>229.657637234025</v>
      </c>
      <c r="M37" s="78">
        <v>0</v>
      </c>
      <c r="N37" s="78">
        <v>2.3300000000000001E-2</v>
      </c>
      <c r="O37" s="78">
        <v>8.9999999999999998E-4</v>
      </c>
    </row>
    <row r="38" spans="2:15">
      <c r="B38" t="s">
        <v>519</v>
      </c>
      <c r="C38" t="s">
        <v>520</v>
      </c>
      <c r="D38" t="s">
        <v>496</v>
      </c>
      <c r="E38" t="s">
        <v>242</v>
      </c>
      <c r="F38"/>
      <c r="G38" t="s">
        <v>325</v>
      </c>
      <c r="H38" t="s">
        <v>106</v>
      </c>
      <c r="I38" s="77">
        <v>55.38</v>
      </c>
      <c r="J38" s="77">
        <v>64524</v>
      </c>
      <c r="K38" s="77">
        <v>0</v>
      </c>
      <c r="L38" s="77">
        <v>137.53782272879999</v>
      </c>
      <c r="M38" s="78">
        <v>0</v>
      </c>
      <c r="N38" s="78">
        <v>1.3899999999999999E-2</v>
      </c>
      <c r="O38" s="78">
        <v>5.9999999999999995E-4</v>
      </c>
    </row>
    <row r="39" spans="2:15">
      <c r="B39" t="s">
        <v>521</v>
      </c>
      <c r="C39" t="s">
        <v>522</v>
      </c>
      <c r="D39" t="s">
        <v>496</v>
      </c>
      <c r="E39" t="s">
        <v>242</v>
      </c>
      <c r="F39"/>
      <c r="G39" t="s">
        <v>325</v>
      </c>
      <c r="H39" t="s">
        <v>106</v>
      </c>
      <c r="I39" s="77">
        <v>224.61</v>
      </c>
      <c r="J39" s="77">
        <v>32520</v>
      </c>
      <c r="K39" s="77">
        <v>0</v>
      </c>
      <c r="L39" s="77">
        <v>281.14316902799999</v>
      </c>
      <c r="M39" s="78">
        <v>0</v>
      </c>
      <c r="N39" s="78">
        <v>2.8500000000000001E-2</v>
      </c>
      <c r="O39" s="78">
        <v>1.1000000000000001E-3</v>
      </c>
    </row>
    <row r="40" spans="2:15">
      <c r="B40" t="s">
        <v>523</v>
      </c>
      <c r="C40" t="s">
        <v>524</v>
      </c>
      <c r="D40" t="s">
        <v>496</v>
      </c>
      <c r="E40" t="s">
        <v>242</v>
      </c>
      <c r="F40"/>
      <c r="G40" t="s">
        <v>325</v>
      </c>
      <c r="H40" t="s">
        <v>106</v>
      </c>
      <c r="I40" s="77">
        <v>701.77</v>
      </c>
      <c r="J40" s="77">
        <v>8219</v>
      </c>
      <c r="K40" s="77">
        <v>0</v>
      </c>
      <c r="L40" s="77">
        <v>222.00445527869999</v>
      </c>
      <c r="M40" s="78">
        <v>0</v>
      </c>
      <c r="N40" s="78">
        <v>2.2499999999999999E-2</v>
      </c>
      <c r="O40" s="78">
        <v>8.9999999999999998E-4</v>
      </c>
    </row>
    <row r="41" spans="2:15">
      <c r="B41" t="s">
        <v>525</v>
      </c>
      <c r="C41" t="s">
        <v>526</v>
      </c>
      <c r="D41" t="s">
        <v>493</v>
      </c>
      <c r="E41" t="s">
        <v>242</v>
      </c>
      <c r="F41"/>
      <c r="G41" t="s">
        <v>527</v>
      </c>
      <c r="H41" t="s">
        <v>106</v>
      </c>
      <c r="I41" s="77">
        <v>104.61</v>
      </c>
      <c r="J41" s="77">
        <v>56863</v>
      </c>
      <c r="K41" s="77">
        <v>0</v>
      </c>
      <c r="L41" s="77">
        <v>228.9553951707</v>
      </c>
      <c r="M41" s="78">
        <v>0</v>
      </c>
      <c r="N41" s="78">
        <v>2.3199999999999998E-2</v>
      </c>
      <c r="O41" s="78">
        <v>8.9999999999999998E-4</v>
      </c>
    </row>
    <row r="42" spans="2:15">
      <c r="B42" t="s">
        <v>528</v>
      </c>
      <c r="C42" t="s">
        <v>529</v>
      </c>
      <c r="D42" t="s">
        <v>493</v>
      </c>
      <c r="E42" t="s">
        <v>242</v>
      </c>
      <c r="F42"/>
      <c r="G42" t="s">
        <v>391</v>
      </c>
      <c r="H42" t="s">
        <v>106</v>
      </c>
      <c r="I42" s="77">
        <v>1092.07</v>
      </c>
      <c r="J42" s="77">
        <v>13313</v>
      </c>
      <c r="K42" s="77">
        <v>0</v>
      </c>
      <c r="L42" s="77">
        <v>559.59563725589999</v>
      </c>
      <c r="M42" s="78">
        <v>0</v>
      </c>
      <c r="N42" s="78">
        <v>5.67E-2</v>
      </c>
      <c r="O42" s="78">
        <v>2.2000000000000001E-3</v>
      </c>
    </row>
    <row r="43" spans="2:15">
      <c r="B43" t="s">
        <v>530</v>
      </c>
      <c r="C43" t="s">
        <v>531</v>
      </c>
      <c r="D43" t="s">
        <v>493</v>
      </c>
      <c r="E43" t="s">
        <v>242</v>
      </c>
      <c r="F43"/>
      <c r="G43" t="s">
        <v>391</v>
      </c>
      <c r="H43" t="s">
        <v>106</v>
      </c>
      <c r="I43" s="77">
        <v>435.37</v>
      </c>
      <c r="J43" s="77">
        <v>30396</v>
      </c>
      <c r="K43" s="77">
        <v>0</v>
      </c>
      <c r="L43" s="77">
        <v>509.35766595479998</v>
      </c>
      <c r="M43" s="78">
        <v>0</v>
      </c>
      <c r="N43" s="78">
        <v>5.16E-2</v>
      </c>
      <c r="O43" s="78">
        <v>2E-3</v>
      </c>
    </row>
    <row r="44" spans="2:15">
      <c r="B44" t="s">
        <v>532</v>
      </c>
      <c r="C44" t="s">
        <v>533</v>
      </c>
      <c r="D44" t="s">
        <v>493</v>
      </c>
      <c r="E44" t="s">
        <v>242</v>
      </c>
      <c r="F44"/>
      <c r="G44" t="s">
        <v>391</v>
      </c>
      <c r="H44" t="s">
        <v>106</v>
      </c>
      <c r="I44" s="77">
        <v>89.23</v>
      </c>
      <c r="J44" s="77">
        <v>37636</v>
      </c>
      <c r="K44" s="77">
        <v>0</v>
      </c>
      <c r="L44" s="77">
        <v>129.2594381772</v>
      </c>
      <c r="M44" s="78">
        <v>0</v>
      </c>
      <c r="N44" s="78">
        <v>1.3100000000000001E-2</v>
      </c>
      <c r="O44" s="78">
        <v>5.0000000000000001E-4</v>
      </c>
    </row>
    <row r="45" spans="2:15">
      <c r="B45" t="s">
        <v>534</v>
      </c>
      <c r="C45" t="s">
        <v>535</v>
      </c>
      <c r="D45" t="s">
        <v>496</v>
      </c>
      <c r="E45" t="s">
        <v>242</v>
      </c>
      <c r="F45"/>
      <c r="G45" t="s">
        <v>399</v>
      </c>
      <c r="H45" t="s">
        <v>106</v>
      </c>
      <c r="I45" s="77">
        <v>2749.12</v>
      </c>
      <c r="J45" s="77">
        <v>3209</v>
      </c>
      <c r="K45" s="77">
        <v>0</v>
      </c>
      <c r="L45" s="77">
        <v>339.55593481919999</v>
      </c>
      <c r="M45" s="78">
        <v>0</v>
      </c>
      <c r="N45" s="78">
        <v>3.44E-2</v>
      </c>
      <c r="O45" s="78">
        <v>1.4E-3</v>
      </c>
    </row>
    <row r="46" spans="2:15">
      <c r="B46" t="s">
        <v>536</v>
      </c>
      <c r="C46" t="s">
        <v>537</v>
      </c>
      <c r="D46" t="s">
        <v>493</v>
      </c>
      <c r="E46" t="s">
        <v>242</v>
      </c>
      <c r="F46"/>
      <c r="G46" t="s">
        <v>538</v>
      </c>
      <c r="H46" t="s">
        <v>106</v>
      </c>
      <c r="I46" s="77">
        <v>1818.39</v>
      </c>
      <c r="J46" s="77">
        <v>12598</v>
      </c>
      <c r="K46" s="77">
        <v>0</v>
      </c>
      <c r="L46" s="77">
        <v>881.73189219779999</v>
      </c>
      <c r="M46" s="78">
        <v>0</v>
      </c>
      <c r="N46" s="78">
        <v>8.9300000000000004E-2</v>
      </c>
      <c r="O46" s="78">
        <v>3.5000000000000001E-3</v>
      </c>
    </row>
    <row r="47" spans="2:15">
      <c r="B47" t="s">
        <v>539</v>
      </c>
      <c r="C47" t="s">
        <v>540</v>
      </c>
      <c r="D47" t="s">
        <v>493</v>
      </c>
      <c r="E47" t="s">
        <v>242</v>
      </c>
      <c r="F47"/>
      <c r="G47" t="s">
        <v>541</v>
      </c>
      <c r="H47" t="s">
        <v>106</v>
      </c>
      <c r="I47" s="77">
        <v>807.66</v>
      </c>
      <c r="J47" s="77">
        <v>13822</v>
      </c>
      <c r="K47" s="77">
        <v>0</v>
      </c>
      <c r="L47" s="77">
        <v>429.6822112548</v>
      </c>
      <c r="M47" s="78">
        <v>0</v>
      </c>
      <c r="N47" s="78">
        <v>4.3499999999999997E-2</v>
      </c>
      <c r="O47" s="78">
        <v>1.6999999999999999E-3</v>
      </c>
    </row>
    <row r="48" spans="2:15">
      <c r="B48" t="s">
        <v>542</v>
      </c>
      <c r="C48" t="s">
        <v>543</v>
      </c>
      <c r="D48" t="s">
        <v>544</v>
      </c>
      <c r="E48" t="s">
        <v>242</v>
      </c>
      <c r="F48"/>
      <c r="G48" t="s">
        <v>541</v>
      </c>
      <c r="H48" t="s">
        <v>110</v>
      </c>
      <c r="I48" s="77">
        <v>172.3</v>
      </c>
      <c r="J48" s="77">
        <v>55080</v>
      </c>
      <c r="K48" s="77">
        <v>0</v>
      </c>
      <c r="L48" s="77">
        <v>385.06827329999999</v>
      </c>
      <c r="M48" s="78">
        <v>0</v>
      </c>
      <c r="N48" s="78">
        <v>3.9E-2</v>
      </c>
      <c r="O48" s="78">
        <v>1.5E-3</v>
      </c>
    </row>
    <row r="49" spans="2:15">
      <c r="B49" t="s">
        <v>545</v>
      </c>
      <c r="C49" t="s">
        <v>546</v>
      </c>
      <c r="D49" t="s">
        <v>493</v>
      </c>
      <c r="E49" t="s">
        <v>242</v>
      </c>
      <c r="F49"/>
      <c r="G49" t="s">
        <v>541</v>
      </c>
      <c r="H49" t="s">
        <v>106</v>
      </c>
      <c r="I49" s="77">
        <v>120</v>
      </c>
      <c r="J49" s="77">
        <v>83200</v>
      </c>
      <c r="K49" s="77">
        <v>2.11076</v>
      </c>
      <c r="L49" s="77">
        <v>386.39492000000001</v>
      </c>
      <c r="M49" s="78">
        <v>0</v>
      </c>
      <c r="N49" s="78">
        <v>3.9100000000000003E-2</v>
      </c>
      <c r="O49" s="78">
        <v>1.6000000000000001E-3</v>
      </c>
    </row>
    <row r="50" spans="2:15">
      <c r="B50" t="s">
        <v>547</v>
      </c>
      <c r="C50" t="s">
        <v>548</v>
      </c>
      <c r="D50" t="s">
        <v>493</v>
      </c>
      <c r="E50" t="s">
        <v>242</v>
      </c>
      <c r="F50"/>
      <c r="G50" t="s">
        <v>541</v>
      </c>
      <c r="H50" t="s">
        <v>106</v>
      </c>
      <c r="I50" s="77">
        <v>410.75</v>
      </c>
      <c r="J50" s="77">
        <v>43089</v>
      </c>
      <c r="K50" s="77">
        <v>0</v>
      </c>
      <c r="L50" s="77">
        <v>681.22707180750001</v>
      </c>
      <c r="M50" s="78">
        <v>0</v>
      </c>
      <c r="N50" s="78">
        <v>6.9000000000000006E-2</v>
      </c>
      <c r="O50" s="78">
        <v>2.7000000000000001E-3</v>
      </c>
    </row>
    <row r="51" spans="2:15">
      <c r="B51" t="s">
        <v>549</v>
      </c>
      <c r="C51" t="s">
        <v>550</v>
      </c>
      <c r="D51" t="s">
        <v>496</v>
      </c>
      <c r="E51" t="s">
        <v>242</v>
      </c>
      <c r="F51"/>
      <c r="G51" t="s">
        <v>541</v>
      </c>
      <c r="H51" t="s">
        <v>106</v>
      </c>
      <c r="I51" s="77">
        <v>1099.96</v>
      </c>
      <c r="J51" s="77">
        <v>8688.1092000000081</v>
      </c>
      <c r="K51" s="77">
        <v>0</v>
      </c>
      <c r="L51" s="77">
        <v>367.83247920587598</v>
      </c>
      <c r="M51" s="78">
        <v>0</v>
      </c>
      <c r="N51" s="78">
        <v>3.73E-2</v>
      </c>
      <c r="O51" s="78">
        <v>1.5E-3</v>
      </c>
    </row>
    <row r="52" spans="2:15">
      <c r="B52" t="s">
        <v>551</v>
      </c>
      <c r="C52" t="s">
        <v>552</v>
      </c>
      <c r="D52" t="s">
        <v>493</v>
      </c>
      <c r="E52" t="s">
        <v>242</v>
      </c>
      <c r="F52"/>
      <c r="G52" t="s">
        <v>358</v>
      </c>
      <c r="H52" t="s">
        <v>106</v>
      </c>
      <c r="I52" s="77">
        <v>101.53</v>
      </c>
      <c r="J52" s="77">
        <v>50467</v>
      </c>
      <c r="K52" s="77">
        <v>0</v>
      </c>
      <c r="L52" s="77">
        <v>197.21946948990001</v>
      </c>
      <c r="M52" s="78">
        <v>0</v>
      </c>
      <c r="N52" s="78">
        <v>0.02</v>
      </c>
      <c r="O52" s="78">
        <v>8.0000000000000004E-4</v>
      </c>
    </row>
    <row r="53" spans="2:15">
      <c r="B53" t="s">
        <v>553</v>
      </c>
      <c r="C53" t="s">
        <v>554</v>
      </c>
      <c r="D53" t="s">
        <v>496</v>
      </c>
      <c r="E53" t="s">
        <v>242</v>
      </c>
      <c r="F53"/>
      <c r="G53" t="s">
        <v>358</v>
      </c>
      <c r="H53" t="s">
        <v>106</v>
      </c>
      <c r="I53" s="77">
        <v>515.36</v>
      </c>
      <c r="J53" s="77">
        <v>4668</v>
      </c>
      <c r="K53" s="77">
        <v>0</v>
      </c>
      <c r="L53" s="77">
        <v>92.595411475199995</v>
      </c>
      <c r="M53" s="78">
        <v>0</v>
      </c>
      <c r="N53" s="78">
        <v>9.4000000000000004E-3</v>
      </c>
      <c r="O53" s="78">
        <v>4.0000000000000002E-4</v>
      </c>
    </row>
    <row r="54" spans="2:15">
      <c r="B54" t="s">
        <v>555</v>
      </c>
      <c r="C54" t="s">
        <v>556</v>
      </c>
      <c r="D54" t="s">
        <v>496</v>
      </c>
      <c r="E54" t="s">
        <v>242</v>
      </c>
      <c r="F54"/>
      <c r="G54" t="s">
        <v>358</v>
      </c>
      <c r="H54" t="s">
        <v>106</v>
      </c>
      <c r="I54" s="77">
        <v>146.15</v>
      </c>
      <c r="J54" s="77">
        <v>39944</v>
      </c>
      <c r="K54" s="77">
        <v>0</v>
      </c>
      <c r="L54" s="77">
        <v>224.69752244399999</v>
      </c>
      <c r="M54" s="78">
        <v>0</v>
      </c>
      <c r="N54" s="78">
        <v>2.2800000000000001E-2</v>
      </c>
      <c r="O54" s="78">
        <v>8.9999999999999998E-4</v>
      </c>
    </row>
    <row r="55" spans="2:15">
      <c r="B55" t="s">
        <v>557</v>
      </c>
      <c r="C55" t="s">
        <v>558</v>
      </c>
      <c r="D55" t="s">
        <v>493</v>
      </c>
      <c r="E55" t="s">
        <v>242</v>
      </c>
      <c r="F55"/>
      <c r="G55" t="s">
        <v>358</v>
      </c>
      <c r="H55" t="s">
        <v>106</v>
      </c>
      <c r="I55" s="77">
        <v>341.52</v>
      </c>
      <c r="J55" s="77">
        <v>31364</v>
      </c>
      <c r="K55" s="77">
        <v>0</v>
      </c>
      <c r="L55" s="77">
        <v>412.28306694719998</v>
      </c>
      <c r="M55" s="78">
        <v>0</v>
      </c>
      <c r="N55" s="78">
        <v>4.1799999999999997E-2</v>
      </c>
      <c r="O55" s="78">
        <v>1.6999999999999999E-3</v>
      </c>
    </row>
    <row r="56" spans="2:15">
      <c r="B56" t="s">
        <v>559</v>
      </c>
      <c r="C56" t="s">
        <v>560</v>
      </c>
      <c r="D56" t="s">
        <v>496</v>
      </c>
      <c r="E56" t="s">
        <v>242</v>
      </c>
      <c r="F56"/>
      <c r="G56" t="s">
        <v>358</v>
      </c>
      <c r="H56" t="s">
        <v>106</v>
      </c>
      <c r="I56" s="77">
        <v>238.45</v>
      </c>
      <c r="J56" s="77">
        <v>23166</v>
      </c>
      <c r="K56" s="77">
        <v>0</v>
      </c>
      <c r="L56" s="77">
        <v>212.61616962299999</v>
      </c>
      <c r="M56" s="78">
        <v>0</v>
      </c>
      <c r="N56" s="78">
        <v>2.1499999999999998E-2</v>
      </c>
      <c r="O56" s="78">
        <v>8.9999999999999998E-4</v>
      </c>
    </row>
    <row r="57" spans="2:15">
      <c r="B57" t="s">
        <v>561</v>
      </c>
      <c r="C57" t="s">
        <v>562</v>
      </c>
      <c r="D57" t="s">
        <v>496</v>
      </c>
      <c r="E57" t="s">
        <v>242</v>
      </c>
      <c r="F57"/>
      <c r="G57" t="s">
        <v>563</v>
      </c>
      <c r="H57" t="s">
        <v>106</v>
      </c>
      <c r="I57" s="77">
        <v>169.22</v>
      </c>
      <c r="J57" s="77">
        <v>7625</v>
      </c>
      <c r="K57" s="77">
        <v>0</v>
      </c>
      <c r="L57" s="77">
        <v>49.663743224999997</v>
      </c>
      <c r="M57" s="78">
        <v>0</v>
      </c>
      <c r="N57" s="78">
        <v>5.0000000000000001E-3</v>
      </c>
      <c r="O57" s="78">
        <v>2.0000000000000001E-4</v>
      </c>
    </row>
    <row r="58" spans="2:15">
      <c r="B58" t="s">
        <v>564</v>
      </c>
      <c r="C58" t="s">
        <v>565</v>
      </c>
      <c r="D58" t="s">
        <v>496</v>
      </c>
      <c r="E58" t="s">
        <v>242</v>
      </c>
      <c r="F58"/>
      <c r="G58" t="s">
        <v>563</v>
      </c>
      <c r="H58" t="s">
        <v>106</v>
      </c>
      <c r="I58" s="77">
        <v>715.36</v>
      </c>
      <c r="J58" s="77">
        <v>3511</v>
      </c>
      <c r="K58" s="77">
        <v>0</v>
      </c>
      <c r="L58" s="77">
        <v>96.672598670400006</v>
      </c>
      <c r="M58" s="78">
        <v>0</v>
      </c>
      <c r="N58" s="78">
        <v>9.7999999999999997E-3</v>
      </c>
      <c r="O58" s="78">
        <v>4.0000000000000002E-4</v>
      </c>
    </row>
    <row r="59" spans="2:15">
      <c r="B59" t="s">
        <v>566</v>
      </c>
      <c r="C59" t="s">
        <v>567</v>
      </c>
      <c r="D59" t="s">
        <v>123</v>
      </c>
      <c r="E59" t="s">
        <v>242</v>
      </c>
      <c r="F59"/>
      <c r="G59" t="s">
        <v>563</v>
      </c>
      <c r="H59" t="s">
        <v>106</v>
      </c>
      <c r="I59" s="77">
        <v>56.31</v>
      </c>
      <c r="J59" s="77">
        <v>125300</v>
      </c>
      <c r="K59" s="77">
        <v>0</v>
      </c>
      <c r="L59" s="77">
        <v>271.57169907000002</v>
      </c>
      <c r="M59" s="78">
        <v>0</v>
      </c>
      <c r="N59" s="78">
        <v>2.75E-2</v>
      </c>
      <c r="O59" s="78">
        <v>1.1000000000000001E-3</v>
      </c>
    </row>
    <row r="60" spans="2:15">
      <c r="B60" t="s">
        <v>568</v>
      </c>
      <c r="C60" t="s">
        <v>569</v>
      </c>
      <c r="D60" t="s">
        <v>493</v>
      </c>
      <c r="E60" t="s">
        <v>242</v>
      </c>
      <c r="F60"/>
      <c r="G60" t="s">
        <v>123</v>
      </c>
      <c r="H60" t="s">
        <v>106</v>
      </c>
      <c r="I60" s="77">
        <v>286.14</v>
      </c>
      <c r="J60" s="77">
        <v>8896</v>
      </c>
      <c r="K60" s="77">
        <v>0</v>
      </c>
      <c r="L60" s="77">
        <v>97.976350425600003</v>
      </c>
      <c r="M60" s="78">
        <v>0</v>
      </c>
      <c r="N60" s="78">
        <v>9.9000000000000008E-3</v>
      </c>
      <c r="O60" s="78">
        <v>4.0000000000000002E-4</v>
      </c>
    </row>
    <row r="61" spans="2:15">
      <c r="B61" t="s">
        <v>217</v>
      </c>
      <c r="E61" s="16"/>
      <c r="F61" s="16"/>
      <c r="G61" s="16"/>
    </row>
    <row r="62" spans="2:15">
      <c r="B62" t="s">
        <v>231</v>
      </c>
      <c r="E62" s="16"/>
      <c r="F62" s="16"/>
      <c r="G62" s="16"/>
    </row>
    <row r="63" spans="2:15">
      <c r="B63" t="s">
        <v>232</v>
      </c>
      <c r="E63" s="16"/>
      <c r="F63" s="16"/>
      <c r="G63" s="16"/>
    </row>
    <row r="64" spans="2:15">
      <c r="B64" t="s">
        <v>233</v>
      </c>
      <c r="E64" s="16"/>
      <c r="F64" s="16"/>
      <c r="G64" s="16"/>
    </row>
    <row r="65" spans="2:7">
      <c r="B65" t="s">
        <v>234</v>
      </c>
      <c r="E65" s="16"/>
      <c r="F65" s="16"/>
      <c r="G65" s="16"/>
    </row>
    <row r="66" spans="2:7">
      <c r="E66" s="16"/>
      <c r="F66" s="16"/>
      <c r="G66" s="16"/>
    </row>
    <row r="67" spans="2:7">
      <c r="E67" s="16"/>
      <c r="F67" s="16"/>
      <c r="G67" s="16"/>
    </row>
    <row r="68" spans="2:7">
      <c r="E68" s="16"/>
      <c r="F68" s="16"/>
      <c r="G68" s="16"/>
    </row>
    <row r="69" spans="2:7">
      <c r="E69" s="16"/>
      <c r="F69" s="16"/>
      <c r="G69" s="16"/>
    </row>
    <row r="70" spans="2:7">
      <c r="E70" s="16"/>
      <c r="F70" s="16"/>
      <c r="G70" s="16"/>
    </row>
    <row r="71" spans="2:7">
      <c r="E71" s="16"/>
      <c r="F71" s="16"/>
      <c r="G71" s="16"/>
    </row>
    <row r="72" spans="2:7">
      <c r="E72" s="16"/>
      <c r="F72" s="16"/>
      <c r="G72" s="16"/>
    </row>
    <row r="73" spans="2:7">
      <c r="E73" s="16"/>
      <c r="F73" s="16"/>
      <c r="G73" s="16"/>
    </row>
    <row r="74" spans="2:7">
      <c r="E74" s="16"/>
      <c r="F74" s="16"/>
      <c r="G74" s="16"/>
    </row>
    <row r="75" spans="2:7">
      <c r="E75" s="16"/>
      <c r="F75" s="16"/>
      <c r="G75" s="16"/>
    </row>
    <row r="76" spans="2:7">
      <c r="E76" s="16"/>
      <c r="F76" s="16"/>
      <c r="G76" s="16"/>
    </row>
    <row r="77" spans="2:7">
      <c r="E77" s="16"/>
      <c r="F77" s="16"/>
      <c r="G77" s="16"/>
    </row>
    <row r="78" spans="2:7">
      <c r="E78" s="16"/>
      <c r="F78" s="16"/>
      <c r="G78" s="16"/>
    </row>
    <row r="79" spans="2:7">
      <c r="E79" s="16"/>
      <c r="F79" s="16"/>
      <c r="G79" s="16"/>
    </row>
    <row r="80" spans="2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12" workbookViewId="0">
      <selection activeCell="E27" sqref="E27:E8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45197</v>
      </c>
    </row>
    <row r="2" spans="2:63" s="1" customFormat="1">
      <c r="B2" s="2" t="s">
        <v>1</v>
      </c>
      <c r="C2" s="12" t="s">
        <v>793</v>
      </c>
    </row>
    <row r="3" spans="2:63" s="1" customFormat="1">
      <c r="B3" s="2" t="s">
        <v>2</v>
      </c>
      <c r="C3" s="84" t="s">
        <v>794</v>
      </c>
    </row>
    <row r="4" spans="2:63" s="1" customFormat="1">
      <c r="B4" s="2" t="s">
        <v>3</v>
      </c>
      <c r="C4" s="85" t="s">
        <v>196</v>
      </c>
    </row>
    <row r="6" spans="2:63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193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754108.79</v>
      </c>
      <c r="I11" s="7"/>
      <c r="J11" s="75">
        <v>0</v>
      </c>
      <c r="K11" s="75">
        <v>129365.0214328321</v>
      </c>
      <c r="L11" s="7"/>
      <c r="M11" s="76">
        <v>1</v>
      </c>
      <c r="N11" s="76">
        <v>0.51990000000000003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570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571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572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573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239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207</v>
      </c>
      <c r="C22" t="s">
        <v>207</v>
      </c>
      <c r="D22" s="16"/>
      <c r="E22" s="16"/>
      <c r="F22" t="s">
        <v>207</v>
      </c>
      <c r="G22" t="s">
        <v>207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574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215</v>
      </c>
      <c r="D25" s="16"/>
      <c r="E25" s="16"/>
      <c r="F25" s="16"/>
      <c r="G25" s="16"/>
      <c r="H25" s="81">
        <v>754108.79</v>
      </c>
      <c r="J25" s="81">
        <v>0</v>
      </c>
      <c r="K25" s="81">
        <v>129365.0214328321</v>
      </c>
      <c r="M25" s="80">
        <v>1</v>
      </c>
      <c r="N25" s="80">
        <v>0.51990000000000003</v>
      </c>
    </row>
    <row r="26" spans="2:14">
      <c r="B26" s="79" t="s">
        <v>575</v>
      </c>
      <c r="D26" s="16"/>
      <c r="E26" s="16"/>
      <c r="F26" s="16"/>
      <c r="G26" s="16"/>
      <c r="H26" s="81">
        <v>417311.53</v>
      </c>
      <c r="J26" s="81">
        <v>0</v>
      </c>
      <c r="K26" s="81">
        <v>39653.895202453903</v>
      </c>
      <c r="M26" s="80">
        <v>0.30649999999999999</v>
      </c>
      <c r="N26" s="80">
        <v>0.15939999999999999</v>
      </c>
    </row>
    <row r="27" spans="2:14">
      <c r="B27" t="s">
        <v>576</v>
      </c>
      <c r="C27" t="s">
        <v>577</v>
      </c>
      <c r="D27" t="s">
        <v>123</v>
      </c>
      <c r="E27"/>
      <c r="F27" t="s">
        <v>578</v>
      </c>
      <c r="G27" t="s">
        <v>106</v>
      </c>
      <c r="H27" s="77">
        <v>12227.68</v>
      </c>
      <c r="I27" s="77">
        <v>6073</v>
      </c>
      <c r="J27" s="77">
        <v>0</v>
      </c>
      <c r="K27" s="77">
        <v>2858.2173876336001</v>
      </c>
      <c r="L27" s="78">
        <v>2.9999999999999997E-4</v>
      </c>
      <c r="M27" s="78">
        <v>2.2100000000000002E-2</v>
      </c>
      <c r="N27" s="78">
        <v>1.15E-2</v>
      </c>
    </row>
    <row r="28" spans="2:14">
      <c r="B28" t="s">
        <v>579</v>
      </c>
      <c r="C28" t="s">
        <v>580</v>
      </c>
      <c r="D28" t="s">
        <v>123</v>
      </c>
      <c r="E28"/>
      <c r="F28" t="s">
        <v>578</v>
      </c>
      <c r="G28" t="s">
        <v>106</v>
      </c>
      <c r="H28" s="77">
        <v>1323.02</v>
      </c>
      <c r="I28" s="77">
        <v>4463</v>
      </c>
      <c r="J28" s="77">
        <v>0</v>
      </c>
      <c r="K28" s="77">
        <v>227.26952662740001</v>
      </c>
      <c r="L28" s="78">
        <v>0</v>
      </c>
      <c r="M28" s="78">
        <v>1.8E-3</v>
      </c>
      <c r="N28" s="78">
        <v>8.9999999999999998E-4</v>
      </c>
    </row>
    <row r="29" spans="2:14">
      <c r="B29" t="s">
        <v>581</v>
      </c>
      <c r="C29" t="s">
        <v>582</v>
      </c>
      <c r="D29" t="s">
        <v>496</v>
      </c>
      <c r="E29"/>
      <c r="F29" t="s">
        <v>578</v>
      </c>
      <c r="G29" t="s">
        <v>106</v>
      </c>
      <c r="H29" s="77">
        <v>1031.17</v>
      </c>
      <c r="I29" s="77">
        <v>33993</v>
      </c>
      <c r="J29" s="77">
        <v>0</v>
      </c>
      <c r="K29" s="77">
        <v>1349.1731040668999</v>
      </c>
      <c r="L29" s="78">
        <v>1E-4</v>
      </c>
      <c r="M29" s="78">
        <v>1.04E-2</v>
      </c>
      <c r="N29" s="78">
        <v>5.4000000000000003E-3</v>
      </c>
    </row>
    <row r="30" spans="2:14">
      <c r="B30" t="s">
        <v>583</v>
      </c>
      <c r="C30" t="s">
        <v>584</v>
      </c>
      <c r="D30" t="s">
        <v>585</v>
      </c>
      <c r="E30"/>
      <c r="F30" t="s">
        <v>578</v>
      </c>
      <c r="G30" t="s">
        <v>106</v>
      </c>
      <c r="H30" s="77">
        <v>78821.23</v>
      </c>
      <c r="I30" s="77">
        <v>765.34999999999832</v>
      </c>
      <c r="J30" s="77">
        <v>0</v>
      </c>
      <c r="K30" s="77">
        <v>2321.9411343654401</v>
      </c>
      <c r="L30" s="78">
        <v>1E-4</v>
      </c>
      <c r="M30" s="78">
        <v>1.7899999999999999E-2</v>
      </c>
      <c r="N30" s="78">
        <v>9.2999999999999992E-3</v>
      </c>
    </row>
    <row r="31" spans="2:14">
      <c r="B31" t="s">
        <v>586</v>
      </c>
      <c r="C31" t="s">
        <v>587</v>
      </c>
      <c r="D31" t="s">
        <v>585</v>
      </c>
      <c r="E31"/>
      <c r="F31" t="s">
        <v>578</v>
      </c>
      <c r="G31" t="s">
        <v>106</v>
      </c>
      <c r="H31" s="77">
        <v>27821.97</v>
      </c>
      <c r="I31" s="77">
        <v>1007.7500000000047</v>
      </c>
      <c r="J31" s="77">
        <v>0</v>
      </c>
      <c r="K31" s="77">
        <v>1079.1668493960799</v>
      </c>
      <c r="L31" s="78">
        <v>1E-4</v>
      </c>
      <c r="M31" s="78">
        <v>8.3000000000000001E-3</v>
      </c>
      <c r="N31" s="78">
        <v>4.3E-3</v>
      </c>
    </row>
    <row r="32" spans="2:14">
      <c r="B32" t="s">
        <v>588</v>
      </c>
      <c r="C32" t="s">
        <v>589</v>
      </c>
      <c r="D32" t="s">
        <v>590</v>
      </c>
      <c r="E32"/>
      <c r="F32" t="s">
        <v>578</v>
      </c>
      <c r="G32" t="s">
        <v>200</v>
      </c>
      <c r="H32" s="77">
        <v>48327.68</v>
      </c>
      <c r="I32" s="77">
        <v>1844.8142000000005</v>
      </c>
      <c r="J32" s="77">
        <v>0</v>
      </c>
      <c r="K32" s="77">
        <v>437.664792866428</v>
      </c>
      <c r="L32" s="78">
        <v>2.0000000000000001E-4</v>
      </c>
      <c r="M32" s="78">
        <v>3.3999999999999998E-3</v>
      </c>
      <c r="N32" s="78">
        <v>1.8E-3</v>
      </c>
    </row>
    <row r="33" spans="2:14">
      <c r="B33" t="s">
        <v>591</v>
      </c>
      <c r="C33" t="s">
        <v>592</v>
      </c>
      <c r="D33" t="s">
        <v>123</v>
      </c>
      <c r="E33"/>
      <c r="F33" t="s">
        <v>578</v>
      </c>
      <c r="G33" t="s">
        <v>106</v>
      </c>
      <c r="H33" s="77">
        <v>4021.04</v>
      </c>
      <c r="I33" s="77">
        <v>3588</v>
      </c>
      <c r="J33" s="77">
        <v>0</v>
      </c>
      <c r="K33" s="77">
        <v>555.31414860480004</v>
      </c>
      <c r="L33" s="78">
        <v>1E-4</v>
      </c>
      <c r="M33" s="78">
        <v>4.3E-3</v>
      </c>
      <c r="N33" s="78">
        <v>2.2000000000000001E-3</v>
      </c>
    </row>
    <row r="34" spans="2:14">
      <c r="B34" t="s">
        <v>593</v>
      </c>
      <c r="C34" t="s">
        <v>594</v>
      </c>
      <c r="D34" t="s">
        <v>585</v>
      </c>
      <c r="E34"/>
      <c r="F34" t="s">
        <v>578</v>
      </c>
      <c r="G34" t="s">
        <v>106</v>
      </c>
      <c r="H34" s="77">
        <v>25099.43</v>
      </c>
      <c r="I34" s="77">
        <v>459.55</v>
      </c>
      <c r="J34" s="77">
        <v>0</v>
      </c>
      <c r="K34" s="77">
        <v>443.960713244685</v>
      </c>
      <c r="L34" s="78">
        <v>2.0000000000000001E-4</v>
      </c>
      <c r="M34" s="78">
        <v>3.3999999999999998E-3</v>
      </c>
      <c r="N34" s="78">
        <v>1.8E-3</v>
      </c>
    </row>
    <row r="35" spans="2:14">
      <c r="B35" t="s">
        <v>595</v>
      </c>
      <c r="C35" t="s">
        <v>596</v>
      </c>
      <c r="D35" t="s">
        <v>585</v>
      </c>
      <c r="E35"/>
      <c r="F35" t="s">
        <v>578</v>
      </c>
      <c r="G35" t="s">
        <v>106</v>
      </c>
      <c r="H35" s="77">
        <v>2932.19</v>
      </c>
      <c r="I35" s="77">
        <v>3668.75</v>
      </c>
      <c r="J35" s="77">
        <v>0</v>
      </c>
      <c r="K35" s="77">
        <v>414.05509968562501</v>
      </c>
      <c r="L35" s="78">
        <v>0</v>
      </c>
      <c r="M35" s="78">
        <v>3.2000000000000002E-3</v>
      </c>
      <c r="N35" s="78">
        <v>1.6999999999999999E-3</v>
      </c>
    </row>
    <row r="36" spans="2:14">
      <c r="B36" t="s">
        <v>597</v>
      </c>
      <c r="C36" t="s">
        <v>598</v>
      </c>
      <c r="D36" t="s">
        <v>123</v>
      </c>
      <c r="E36"/>
      <c r="F36" t="s">
        <v>578</v>
      </c>
      <c r="G36" t="s">
        <v>110</v>
      </c>
      <c r="H36" s="77">
        <v>22306.799999999999</v>
      </c>
      <c r="I36" s="77">
        <v>639.70000000000005</v>
      </c>
      <c r="J36" s="77">
        <v>0</v>
      </c>
      <c r="K36" s="77">
        <v>578.99145287700003</v>
      </c>
      <c r="L36" s="78">
        <v>1E-4</v>
      </c>
      <c r="M36" s="78">
        <v>4.4999999999999997E-3</v>
      </c>
      <c r="N36" s="78">
        <v>2.3E-3</v>
      </c>
    </row>
    <row r="37" spans="2:14">
      <c r="B37" t="s">
        <v>599</v>
      </c>
      <c r="C37" t="s">
        <v>600</v>
      </c>
      <c r="D37" t="s">
        <v>123</v>
      </c>
      <c r="E37"/>
      <c r="F37" t="s">
        <v>578</v>
      </c>
      <c r="G37" t="s">
        <v>106</v>
      </c>
      <c r="H37" s="77">
        <v>23541.82</v>
      </c>
      <c r="I37" s="77">
        <v>696.05</v>
      </c>
      <c r="J37" s="77">
        <v>0</v>
      </c>
      <c r="K37" s="77">
        <v>630.70806388538995</v>
      </c>
      <c r="L37" s="78">
        <v>1E-4</v>
      </c>
      <c r="M37" s="78">
        <v>4.8999999999999998E-3</v>
      </c>
      <c r="N37" s="78">
        <v>2.5000000000000001E-3</v>
      </c>
    </row>
    <row r="38" spans="2:14">
      <c r="B38" t="s">
        <v>601</v>
      </c>
      <c r="C38" t="s">
        <v>602</v>
      </c>
      <c r="D38" t="s">
        <v>123</v>
      </c>
      <c r="E38"/>
      <c r="F38" t="s">
        <v>578</v>
      </c>
      <c r="G38" t="s">
        <v>106</v>
      </c>
      <c r="H38" s="77">
        <v>14922.48</v>
      </c>
      <c r="I38" s="77">
        <v>515.05999999999995</v>
      </c>
      <c r="J38" s="77">
        <v>0</v>
      </c>
      <c r="K38" s="77">
        <v>295.833083403312</v>
      </c>
      <c r="L38" s="78">
        <v>5.0000000000000001E-4</v>
      </c>
      <c r="M38" s="78">
        <v>2.3E-3</v>
      </c>
      <c r="N38" s="78">
        <v>1.1999999999999999E-3</v>
      </c>
    </row>
    <row r="39" spans="2:14">
      <c r="B39" t="s">
        <v>603</v>
      </c>
      <c r="C39" t="s">
        <v>604</v>
      </c>
      <c r="D39" t="s">
        <v>123</v>
      </c>
      <c r="E39"/>
      <c r="F39" t="s">
        <v>578</v>
      </c>
      <c r="G39" t="s">
        <v>110</v>
      </c>
      <c r="H39" s="77">
        <v>270.76</v>
      </c>
      <c r="I39" s="77">
        <v>6857</v>
      </c>
      <c r="J39" s="77">
        <v>0</v>
      </c>
      <c r="K39" s="77">
        <v>75.331598559</v>
      </c>
      <c r="L39" s="78">
        <v>1E-4</v>
      </c>
      <c r="M39" s="78">
        <v>5.9999999999999995E-4</v>
      </c>
      <c r="N39" s="78">
        <v>2.9999999999999997E-4</v>
      </c>
    </row>
    <row r="40" spans="2:14">
      <c r="B40" t="s">
        <v>605</v>
      </c>
      <c r="C40" t="s">
        <v>606</v>
      </c>
      <c r="D40" t="s">
        <v>123</v>
      </c>
      <c r="E40"/>
      <c r="F40" t="s">
        <v>578</v>
      </c>
      <c r="G40" t="s">
        <v>110</v>
      </c>
      <c r="H40" s="77">
        <v>28997.98</v>
      </c>
      <c r="I40" s="77">
        <v>2802</v>
      </c>
      <c r="J40" s="77">
        <v>0</v>
      </c>
      <c r="K40" s="77">
        <v>3296.8136938769999</v>
      </c>
      <c r="L40" s="78">
        <v>1E-4</v>
      </c>
      <c r="M40" s="78">
        <v>2.5499999999999998E-2</v>
      </c>
      <c r="N40" s="78">
        <v>1.32E-2</v>
      </c>
    </row>
    <row r="41" spans="2:14">
      <c r="B41" t="s">
        <v>607</v>
      </c>
      <c r="C41" t="s">
        <v>608</v>
      </c>
      <c r="D41" t="s">
        <v>496</v>
      </c>
      <c r="E41"/>
      <c r="F41" t="s">
        <v>578</v>
      </c>
      <c r="G41" t="s">
        <v>106</v>
      </c>
      <c r="H41" s="77">
        <v>3287.67</v>
      </c>
      <c r="I41" s="77">
        <v>6594</v>
      </c>
      <c r="J41" s="77">
        <v>0</v>
      </c>
      <c r="K41" s="77">
        <v>834.42070627019996</v>
      </c>
      <c r="L41" s="78">
        <v>0</v>
      </c>
      <c r="M41" s="78">
        <v>6.4999999999999997E-3</v>
      </c>
      <c r="N41" s="78">
        <v>3.3999999999999998E-3</v>
      </c>
    </row>
    <row r="42" spans="2:14">
      <c r="B42" t="s">
        <v>609</v>
      </c>
      <c r="C42" t="s">
        <v>610</v>
      </c>
      <c r="D42" t="s">
        <v>496</v>
      </c>
      <c r="E42"/>
      <c r="F42" t="s">
        <v>578</v>
      </c>
      <c r="G42" t="s">
        <v>106</v>
      </c>
      <c r="H42" s="77">
        <v>1888.48</v>
      </c>
      <c r="I42" s="77">
        <v>6901</v>
      </c>
      <c r="J42" s="77">
        <v>0</v>
      </c>
      <c r="K42" s="77">
        <v>501.61709447520002</v>
      </c>
      <c r="L42" s="78">
        <v>0</v>
      </c>
      <c r="M42" s="78">
        <v>3.8999999999999998E-3</v>
      </c>
      <c r="N42" s="78">
        <v>2E-3</v>
      </c>
    </row>
    <row r="43" spans="2:14">
      <c r="B43" t="s">
        <v>611</v>
      </c>
      <c r="C43" t="s">
        <v>612</v>
      </c>
      <c r="D43" t="s">
        <v>123</v>
      </c>
      <c r="E43"/>
      <c r="F43" t="s">
        <v>578</v>
      </c>
      <c r="G43" t="s">
        <v>116</v>
      </c>
      <c r="H43" s="77">
        <v>5943.6</v>
      </c>
      <c r="I43" s="77">
        <v>4919</v>
      </c>
      <c r="J43" s="77">
        <v>0</v>
      </c>
      <c r="K43" s="77">
        <v>834.85021066199999</v>
      </c>
      <c r="L43" s="78">
        <v>1E-4</v>
      </c>
      <c r="M43" s="78">
        <v>6.4999999999999997E-3</v>
      </c>
      <c r="N43" s="78">
        <v>3.3999999999999998E-3</v>
      </c>
    </row>
    <row r="44" spans="2:14">
      <c r="B44" t="s">
        <v>613</v>
      </c>
      <c r="C44" t="s">
        <v>614</v>
      </c>
      <c r="D44" t="s">
        <v>585</v>
      </c>
      <c r="E44"/>
      <c r="F44" t="s">
        <v>578</v>
      </c>
      <c r="G44" t="s">
        <v>106</v>
      </c>
      <c r="H44" s="77">
        <v>14384.04</v>
      </c>
      <c r="I44" s="77">
        <v>954.5</v>
      </c>
      <c r="J44" s="77">
        <v>0</v>
      </c>
      <c r="K44" s="77">
        <v>528.4510022682</v>
      </c>
      <c r="L44" s="78">
        <v>1E-4</v>
      </c>
      <c r="M44" s="78">
        <v>4.1000000000000003E-3</v>
      </c>
      <c r="N44" s="78">
        <v>2.0999999999999999E-3</v>
      </c>
    </row>
    <row r="45" spans="2:14">
      <c r="B45" t="s">
        <v>615</v>
      </c>
      <c r="C45" t="s">
        <v>616</v>
      </c>
      <c r="D45" t="s">
        <v>123</v>
      </c>
      <c r="E45"/>
      <c r="F45" t="s">
        <v>578</v>
      </c>
      <c r="G45" t="s">
        <v>106</v>
      </c>
      <c r="H45" s="77">
        <v>2038.38</v>
      </c>
      <c r="I45" s="77">
        <v>4445.5</v>
      </c>
      <c r="J45" s="77">
        <v>0</v>
      </c>
      <c r="K45" s="77">
        <v>348.78168798209998</v>
      </c>
      <c r="L45" s="78">
        <v>2.0000000000000001E-4</v>
      </c>
      <c r="M45" s="78">
        <v>2.7000000000000001E-3</v>
      </c>
      <c r="N45" s="78">
        <v>1.4E-3</v>
      </c>
    </row>
    <row r="46" spans="2:14">
      <c r="B46" t="s">
        <v>617</v>
      </c>
      <c r="C46" t="s">
        <v>618</v>
      </c>
      <c r="D46" t="s">
        <v>496</v>
      </c>
      <c r="E46"/>
      <c r="F46" t="s">
        <v>578</v>
      </c>
      <c r="G46" t="s">
        <v>106</v>
      </c>
      <c r="H46" s="77">
        <v>5759.77</v>
      </c>
      <c r="I46" s="77">
        <v>5832.5</v>
      </c>
      <c r="J46" s="77">
        <v>0</v>
      </c>
      <c r="K46" s="77">
        <v>1293.0276146272499</v>
      </c>
      <c r="L46" s="78">
        <v>2.0000000000000001E-4</v>
      </c>
      <c r="M46" s="78">
        <v>0.01</v>
      </c>
      <c r="N46" s="78">
        <v>5.1999999999999998E-3</v>
      </c>
    </row>
    <row r="47" spans="2:14">
      <c r="B47" t="s">
        <v>619</v>
      </c>
      <c r="C47" t="s">
        <v>620</v>
      </c>
      <c r="D47" t="s">
        <v>585</v>
      </c>
      <c r="E47"/>
      <c r="F47" t="s">
        <v>578</v>
      </c>
      <c r="G47" t="s">
        <v>106</v>
      </c>
      <c r="H47" s="77">
        <v>131.07</v>
      </c>
      <c r="I47" s="77">
        <v>83376</v>
      </c>
      <c r="J47" s="77">
        <v>0</v>
      </c>
      <c r="K47" s="77">
        <v>420.62227339679998</v>
      </c>
      <c r="L47" s="78">
        <v>0</v>
      </c>
      <c r="M47" s="78">
        <v>3.3E-3</v>
      </c>
      <c r="N47" s="78">
        <v>1.6999999999999999E-3</v>
      </c>
    </row>
    <row r="48" spans="2:14">
      <c r="B48" t="s">
        <v>621</v>
      </c>
      <c r="C48" t="s">
        <v>622</v>
      </c>
      <c r="D48" t="s">
        <v>123</v>
      </c>
      <c r="E48"/>
      <c r="F48" t="s">
        <v>578</v>
      </c>
      <c r="G48" t="s">
        <v>110</v>
      </c>
      <c r="H48" s="77">
        <v>5576.34</v>
      </c>
      <c r="I48" s="77">
        <v>20332</v>
      </c>
      <c r="J48" s="77">
        <v>0</v>
      </c>
      <c r="K48" s="77">
        <v>4600.3182285060002</v>
      </c>
      <c r="L48" s="78">
        <v>2.0000000000000001E-4</v>
      </c>
      <c r="M48" s="78">
        <v>3.56E-2</v>
      </c>
      <c r="N48" s="78">
        <v>1.8499999999999999E-2</v>
      </c>
    </row>
    <row r="49" spans="2:14">
      <c r="B49" t="s">
        <v>623</v>
      </c>
      <c r="C49" t="s">
        <v>624</v>
      </c>
      <c r="D49" t="s">
        <v>123</v>
      </c>
      <c r="E49"/>
      <c r="F49" t="s">
        <v>578</v>
      </c>
      <c r="G49" t="s">
        <v>110</v>
      </c>
      <c r="H49" s="77">
        <v>3069.11</v>
      </c>
      <c r="I49" s="77">
        <v>8625.6</v>
      </c>
      <c r="J49" s="77">
        <v>0</v>
      </c>
      <c r="K49" s="77">
        <v>1074.1385348891999</v>
      </c>
      <c r="L49" s="78">
        <v>5.0000000000000001E-4</v>
      </c>
      <c r="M49" s="78">
        <v>8.3000000000000001E-3</v>
      </c>
      <c r="N49" s="78">
        <v>4.3E-3</v>
      </c>
    </row>
    <row r="50" spans="2:14">
      <c r="B50" t="s">
        <v>625</v>
      </c>
      <c r="C50" t="s">
        <v>626</v>
      </c>
      <c r="D50" t="s">
        <v>123</v>
      </c>
      <c r="E50"/>
      <c r="F50" t="s">
        <v>578</v>
      </c>
      <c r="G50" t="s">
        <v>110</v>
      </c>
      <c r="H50" s="77">
        <v>4794.58</v>
      </c>
      <c r="I50" s="77">
        <v>2424.6</v>
      </c>
      <c r="J50" s="77">
        <v>0</v>
      </c>
      <c r="K50" s="77">
        <v>471.68188645409998</v>
      </c>
      <c r="L50" s="78">
        <v>2.0000000000000001E-4</v>
      </c>
      <c r="M50" s="78">
        <v>3.5999999999999999E-3</v>
      </c>
      <c r="N50" s="78">
        <v>1.9E-3</v>
      </c>
    </row>
    <row r="51" spans="2:14">
      <c r="B51" t="s">
        <v>627</v>
      </c>
      <c r="C51" t="s">
        <v>628</v>
      </c>
      <c r="D51" t="s">
        <v>629</v>
      </c>
      <c r="E51"/>
      <c r="F51" t="s">
        <v>578</v>
      </c>
      <c r="G51" t="s">
        <v>199</v>
      </c>
      <c r="H51" s="77">
        <v>40467.4</v>
      </c>
      <c r="I51" s="77">
        <v>245200</v>
      </c>
      <c r="J51" s="77">
        <v>0</v>
      </c>
      <c r="K51" s="77">
        <v>2558.0479505439998</v>
      </c>
      <c r="L51" s="78">
        <v>0</v>
      </c>
      <c r="M51" s="78">
        <v>1.9800000000000002E-2</v>
      </c>
      <c r="N51" s="78">
        <v>1.03E-2</v>
      </c>
    </row>
    <row r="52" spans="2:14">
      <c r="B52" t="s">
        <v>630</v>
      </c>
      <c r="C52" t="s">
        <v>631</v>
      </c>
      <c r="D52" t="s">
        <v>123</v>
      </c>
      <c r="E52"/>
      <c r="F52" t="s">
        <v>578</v>
      </c>
      <c r="G52" t="s">
        <v>110</v>
      </c>
      <c r="H52" s="77">
        <v>588.59</v>
      </c>
      <c r="I52" s="77">
        <v>20655</v>
      </c>
      <c r="J52" s="77">
        <v>0</v>
      </c>
      <c r="K52" s="77">
        <v>493.28352070875002</v>
      </c>
      <c r="L52" s="78">
        <v>1E-4</v>
      </c>
      <c r="M52" s="78">
        <v>3.8E-3</v>
      </c>
      <c r="N52" s="78">
        <v>2E-3</v>
      </c>
    </row>
    <row r="53" spans="2:14">
      <c r="B53" t="s">
        <v>632</v>
      </c>
      <c r="C53" t="s">
        <v>633</v>
      </c>
      <c r="D53" t="s">
        <v>496</v>
      </c>
      <c r="E53"/>
      <c r="F53" t="s">
        <v>578</v>
      </c>
      <c r="G53" t="s">
        <v>106</v>
      </c>
      <c r="H53" s="77">
        <v>956.75</v>
      </c>
      <c r="I53" s="77">
        <v>16013</v>
      </c>
      <c r="J53" s="77">
        <v>0</v>
      </c>
      <c r="K53" s="77">
        <v>589.68364899749997</v>
      </c>
      <c r="L53" s="78">
        <v>0</v>
      </c>
      <c r="M53" s="78">
        <v>4.5999999999999999E-3</v>
      </c>
      <c r="N53" s="78">
        <v>2.3999999999999998E-3</v>
      </c>
    </row>
    <row r="54" spans="2:14">
      <c r="B54" t="s">
        <v>634</v>
      </c>
      <c r="C54" t="s">
        <v>635</v>
      </c>
      <c r="D54" t="s">
        <v>496</v>
      </c>
      <c r="E54"/>
      <c r="F54" t="s">
        <v>578</v>
      </c>
      <c r="G54" t="s">
        <v>106</v>
      </c>
      <c r="H54" s="77">
        <v>486.13</v>
      </c>
      <c r="I54" s="77">
        <v>9225</v>
      </c>
      <c r="J54" s="77">
        <v>0</v>
      </c>
      <c r="K54" s="77">
        <v>172.61030063250001</v>
      </c>
      <c r="L54" s="78">
        <v>0</v>
      </c>
      <c r="M54" s="78">
        <v>1.2999999999999999E-3</v>
      </c>
      <c r="N54" s="78">
        <v>6.9999999999999999E-4</v>
      </c>
    </row>
    <row r="55" spans="2:14">
      <c r="B55" t="s">
        <v>636</v>
      </c>
      <c r="C55" t="s">
        <v>637</v>
      </c>
      <c r="D55" t="s">
        <v>496</v>
      </c>
      <c r="E55"/>
      <c r="F55" t="s">
        <v>578</v>
      </c>
      <c r="G55" t="s">
        <v>106</v>
      </c>
      <c r="H55" s="77">
        <v>4565.29</v>
      </c>
      <c r="I55" s="77">
        <v>3348</v>
      </c>
      <c r="J55" s="77">
        <v>0</v>
      </c>
      <c r="K55" s="77">
        <v>588.30390451079995</v>
      </c>
      <c r="L55" s="78">
        <v>0</v>
      </c>
      <c r="M55" s="78">
        <v>4.4999999999999997E-3</v>
      </c>
      <c r="N55" s="78">
        <v>2.3999999999999998E-3</v>
      </c>
    </row>
    <row r="56" spans="2:14">
      <c r="B56" t="s">
        <v>638</v>
      </c>
      <c r="C56" t="s">
        <v>639</v>
      </c>
      <c r="D56" t="s">
        <v>496</v>
      </c>
      <c r="E56"/>
      <c r="F56" t="s">
        <v>578</v>
      </c>
      <c r="G56" t="s">
        <v>106</v>
      </c>
      <c r="H56" s="77">
        <v>6741.27</v>
      </c>
      <c r="I56" s="77">
        <v>10192</v>
      </c>
      <c r="J56" s="77">
        <v>0</v>
      </c>
      <c r="K56" s="77">
        <v>2644.5333476015999</v>
      </c>
      <c r="L56" s="78">
        <v>0</v>
      </c>
      <c r="M56" s="78">
        <v>2.0400000000000001E-2</v>
      </c>
      <c r="N56" s="78">
        <v>1.06E-2</v>
      </c>
    </row>
    <row r="57" spans="2:14">
      <c r="B57" t="s">
        <v>640</v>
      </c>
      <c r="C57" t="s">
        <v>641</v>
      </c>
      <c r="D57" t="s">
        <v>493</v>
      </c>
      <c r="E57"/>
      <c r="F57" t="s">
        <v>578</v>
      </c>
      <c r="G57" t="s">
        <v>106</v>
      </c>
      <c r="H57" s="77">
        <v>2988.34</v>
      </c>
      <c r="I57" s="77">
        <v>5429.5</v>
      </c>
      <c r="J57" s="77">
        <v>0</v>
      </c>
      <c r="K57" s="77">
        <v>624.50764123470003</v>
      </c>
      <c r="L57" s="78">
        <v>0</v>
      </c>
      <c r="M57" s="78">
        <v>4.7999999999999996E-3</v>
      </c>
      <c r="N57" s="78">
        <v>2.5000000000000001E-3</v>
      </c>
    </row>
    <row r="58" spans="2:14">
      <c r="B58" t="s">
        <v>642</v>
      </c>
      <c r="C58" t="s">
        <v>643</v>
      </c>
      <c r="D58" t="s">
        <v>123</v>
      </c>
      <c r="E58"/>
      <c r="F58" t="s">
        <v>578</v>
      </c>
      <c r="G58" t="s">
        <v>110</v>
      </c>
      <c r="H58" s="77">
        <v>1367.64</v>
      </c>
      <c r="I58" s="77">
        <v>20135</v>
      </c>
      <c r="J58" s="77">
        <v>0</v>
      </c>
      <c r="K58" s="77">
        <v>1117.3312790550001</v>
      </c>
      <c r="L58" s="78">
        <v>4.0000000000000002E-4</v>
      </c>
      <c r="M58" s="78">
        <v>8.6E-3</v>
      </c>
      <c r="N58" s="78">
        <v>4.4999999999999997E-3</v>
      </c>
    </row>
    <row r="59" spans="2:14">
      <c r="B59" t="s">
        <v>644</v>
      </c>
      <c r="C59" t="s">
        <v>645</v>
      </c>
      <c r="D59" t="s">
        <v>123</v>
      </c>
      <c r="E59"/>
      <c r="F59" t="s">
        <v>578</v>
      </c>
      <c r="G59" t="s">
        <v>110</v>
      </c>
      <c r="H59" s="77">
        <v>480.1</v>
      </c>
      <c r="I59" s="77">
        <v>21510</v>
      </c>
      <c r="J59" s="77">
        <v>0</v>
      </c>
      <c r="K59" s="77">
        <v>419.01603682500001</v>
      </c>
      <c r="L59" s="78">
        <v>4.0000000000000002E-4</v>
      </c>
      <c r="M59" s="78">
        <v>3.2000000000000002E-3</v>
      </c>
      <c r="N59" s="78">
        <v>1.6999999999999999E-3</v>
      </c>
    </row>
    <row r="60" spans="2:14">
      <c r="B60" t="s">
        <v>646</v>
      </c>
      <c r="C60" t="s">
        <v>647</v>
      </c>
      <c r="D60" t="s">
        <v>496</v>
      </c>
      <c r="E60"/>
      <c r="F60" t="s">
        <v>578</v>
      </c>
      <c r="G60" t="s">
        <v>106</v>
      </c>
      <c r="H60" s="77">
        <v>2167.91</v>
      </c>
      <c r="I60" s="77">
        <v>7377</v>
      </c>
      <c r="J60" s="77">
        <v>0</v>
      </c>
      <c r="K60" s="77">
        <v>615.55794797429996</v>
      </c>
      <c r="L60" s="78">
        <v>0</v>
      </c>
      <c r="M60" s="78">
        <v>4.7999999999999996E-3</v>
      </c>
      <c r="N60" s="78">
        <v>2.5000000000000001E-3</v>
      </c>
    </row>
    <row r="61" spans="2:14">
      <c r="B61" t="s">
        <v>648</v>
      </c>
      <c r="C61" t="s">
        <v>649</v>
      </c>
      <c r="D61" t="s">
        <v>585</v>
      </c>
      <c r="E61"/>
      <c r="F61" t="s">
        <v>578</v>
      </c>
      <c r="G61" t="s">
        <v>106</v>
      </c>
      <c r="H61" s="77">
        <v>9830.3799999999992</v>
      </c>
      <c r="I61" s="77">
        <v>3453.6250000000132</v>
      </c>
      <c r="J61" s="77">
        <v>0</v>
      </c>
      <c r="K61" s="77">
        <v>1306.75267144748</v>
      </c>
      <c r="L61" s="78">
        <v>5.0000000000000001E-4</v>
      </c>
      <c r="M61" s="78">
        <v>1.01E-2</v>
      </c>
      <c r="N61" s="78">
        <v>5.3E-3</v>
      </c>
    </row>
    <row r="62" spans="2:14">
      <c r="B62" t="s">
        <v>650</v>
      </c>
      <c r="C62" t="s">
        <v>651</v>
      </c>
      <c r="D62" t="s">
        <v>496</v>
      </c>
      <c r="E62"/>
      <c r="F62" t="s">
        <v>578</v>
      </c>
      <c r="G62" t="s">
        <v>106</v>
      </c>
      <c r="H62" s="77">
        <v>2581.36</v>
      </c>
      <c r="I62" s="77">
        <v>16337</v>
      </c>
      <c r="J62" s="77">
        <v>0</v>
      </c>
      <c r="K62" s="77">
        <v>1623.1878985368</v>
      </c>
      <c r="L62" s="78">
        <v>0</v>
      </c>
      <c r="M62" s="78">
        <v>1.2500000000000001E-2</v>
      </c>
      <c r="N62" s="78">
        <v>6.4999999999999997E-3</v>
      </c>
    </row>
    <row r="63" spans="2:14">
      <c r="B63" t="s">
        <v>652</v>
      </c>
      <c r="C63" t="s">
        <v>653</v>
      </c>
      <c r="D63" t="s">
        <v>496</v>
      </c>
      <c r="E63"/>
      <c r="F63" t="s">
        <v>578</v>
      </c>
      <c r="G63" t="s">
        <v>106</v>
      </c>
      <c r="H63" s="77">
        <v>649.20000000000005</v>
      </c>
      <c r="I63" s="77">
        <v>14429</v>
      </c>
      <c r="J63" s="77">
        <v>0</v>
      </c>
      <c r="K63" s="77">
        <v>360.547638732</v>
      </c>
      <c r="L63" s="78">
        <v>0</v>
      </c>
      <c r="M63" s="78">
        <v>2.8E-3</v>
      </c>
      <c r="N63" s="78">
        <v>1.4E-3</v>
      </c>
    </row>
    <row r="64" spans="2:14">
      <c r="B64" t="s">
        <v>654</v>
      </c>
      <c r="C64" t="s">
        <v>655</v>
      </c>
      <c r="D64" t="s">
        <v>107</v>
      </c>
      <c r="E64"/>
      <c r="F64" t="s">
        <v>578</v>
      </c>
      <c r="G64" t="s">
        <v>120</v>
      </c>
      <c r="H64" s="77">
        <v>4922.88</v>
      </c>
      <c r="I64" s="77">
        <v>8814</v>
      </c>
      <c r="J64" s="77">
        <v>0</v>
      </c>
      <c r="K64" s="77">
        <v>1068.18152702976</v>
      </c>
      <c r="L64" s="78">
        <v>0</v>
      </c>
      <c r="M64" s="78">
        <v>8.3000000000000001E-3</v>
      </c>
      <c r="N64" s="78">
        <v>4.3E-3</v>
      </c>
    </row>
    <row r="65" spans="2:14">
      <c r="B65" s="79" t="s">
        <v>656</v>
      </c>
      <c r="D65" s="16"/>
      <c r="E65" s="16"/>
      <c r="F65" s="16"/>
      <c r="G65" s="16"/>
      <c r="H65" s="81">
        <v>336797.26</v>
      </c>
      <c r="J65" s="81">
        <v>0</v>
      </c>
      <c r="K65" s="81">
        <v>89711.126230378199</v>
      </c>
      <c r="M65" s="80">
        <v>0.69350000000000001</v>
      </c>
      <c r="N65" s="80">
        <v>0.36049999999999999</v>
      </c>
    </row>
    <row r="66" spans="2:14">
      <c r="B66" t="s">
        <v>657</v>
      </c>
      <c r="C66" t="s">
        <v>658</v>
      </c>
      <c r="D66" t="s">
        <v>544</v>
      </c>
      <c r="E66"/>
      <c r="F66" t="s">
        <v>659</v>
      </c>
      <c r="G66" t="s">
        <v>110</v>
      </c>
      <c r="H66" s="77">
        <v>10718</v>
      </c>
      <c r="I66" s="77">
        <v>19871.8</v>
      </c>
      <c r="J66" s="77">
        <v>0</v>
      </c>
      <c r="K66" s="77">
        <v>8641.9050186299992</v>
      </c>
      <c r="L66" s="78">
        <v>5.7999999999999996E-3</v>
      </c>
      <c r="M66" s="78">
        <v>6.6799999999999998E-2</v>
      </c>
      <c r="N66" s="78">
        <v>3.4700000000000002E-2</v>
      </c>
    </row>
    <row r="67" spans="2:14">
      <c r="B67" t="s">
        <v>660</v>
      </c>
      <c r="C67" t="s">
        <v>661</v>
      </c>
      <c r="D67" t="s">
        <v>493</v>
      </c>
      <c r="E67"/>
      <c r="F67" t="s">
        <v>659</v>
      </c>
      <c r="G67" t="s">
        <v>106</v>
      </c>
      <c r="H67" s="77">
        <v>9320</v>
      </c>
      <c r="I67" s="77">
        <v>8096</v>
      </c>
      <c r="J67" s="77">
        <v>0</v>
      </c>
      <c r="K67" s="77">
        <v>2904.2521728000002</v>
      </c>
      <c r="L67" s="78">
        <v>0</v>
      </c>
      <c r="M67" s="78">
        <v>2.2499999999999999E-2</v>
      </c>
      <c r="N67" s="78">
        <v>1.17E-2</v>
      </c>
    </row>
    <row r="68" spans="2:14">
      <c r="B68" t="s">
        <v>662</v>
      </c>
      <c r="C68" t="s">
        <v>663</v>
      </c>
      <c r="D68" t="s">
        <v>585</v>
      </c>
      <c r="E68"/>
      <c r="F68" t="s">
        <v>659</v>
      </c>
      <c r="G68" t="s">
        <v>106</v>
      </c>
      <c r="H68" s="77">
        <v>21379</v>
      </c>
      <c r="I68" s="77">
        <v>8480.5</v>
      </c>
      <c r="J68" s="77">
        <v>0</v>
      </c>
      <c r="K68" s="77">
        <v>6978.4144196549996</v>
      </c>
      <c r="L68" s="78">
        <v>8.2000000000000007E-3</v>
      </c>
      <c r="M68" s="78">
        <v>5.3900000000000003E-2</v>
      </c>
      <c r="N68" s="78">
        <v>2.8000000000000001E-2</v>
      </c>
    </row>
    <row r="69" spans="2:14">
      <c r="B69" t="s">
        <v>664</v>
      </c>
      <c r="C69" t="s">
        <v>665</v>
      </c>
      <c r="D69" t="s">
        <v>585</v>
      </c>
      <c r="E69"/>
      <c r="F69" t="s">
        <v>659</v>
      </c>
      <c r="G69" t="s">
        <v>106</v>
      </c>
      <c r="H69" s="77">
        <v>1193.26</v>
      </c>
      <c r="I69" s="77">
        <v>8968</v>
      </c>
      <c r="J69" s="77">
        <v>0</v>
      </c>
      <c r="K69" s="77">
        <v>411.88748212320002</v>
      </c>
      <c r="L69" s="78">
        <v>0</v>
      </c>
      <c r="M69" s="78">
        <v>3.2000000000000002E-3</v>
      </c>
      <c r="N69" s="78">
        <v>1.6999999999999999E-3</v>
      </c>
    </row>
    <row r="70" spans="2:14">
      <c r="B70" t="s">
        <v>666</v>
      </c>
      <c r="C70" t="s">
        <v>667</v>
      </c>
      <c r="D70" t="s">
        <v>585</v>
      </c>
      <c r="E70"/>
      <c r="F70" t="s">
        <v>659</v>
      </c>
      <c r="G70" t="s">
        <v>106</v>
      </c>
      <c r="H70" s="77">
        <v>7949</v>
      </c>
      <c r="I70" s="77">
        <v>9575</v>
      </c>
      <c r="J70" s="77">
        <v>0</v>
      </c>
      <c r="K70" s="77">
        <v>2929.53837075</v>
      </c>
      <c r="L70" s="78">
        <v>2.0000000000000001E-4</v>
      </c>
      <c r="M70" s="78">
        <v>2.2599999999999999E-2</v>
      </c>
      <c r="N70" s="78">
        <v>1.18E-2</v>
      </c>
    </row>
    <row r="71" spans="2:14">
      <c r="B71" t="s">
        <v>668</v>
      </c>
      <c r="C71" t="s">
        <v>669</v>
      </c>
      <c r="D71" t="s">
        <v>123</v>
      </c>
      <c r="E71"/>
      <c r="F71" t="s">
        <v>659</v>
      </c>
      <c r="G71" t="s">
        <v>106</v>
      </c>
      <c r="H71" s="77">
        <v>10470</v>
      </c>
      <c r="I71" s="77">
        <v>16747</v>
      </c>
      <c r="J71" s="77">
        <v>0</v>
      </c>
      <c r="K71" s="77">
        <v>6748.8785540999997</v>
      </c>
      <c r="L71" s="78">
        <v>0</v>
      </c>
      <c r="M71" s="78">
        <v>5.2200000000000003E-2</v>
      </c>
      <c r="N71" s="78">
        <v>2.7099999999999999E-2</v>
      </c>
    </row>
    <row r="72" spans="2:14">
      <c r="B72" t="s">
        <v>670</v>
      </c>
      <c r="C72" t="s">
        <v>671</v>
      </c>
      <c r="D72" t="s">
        <v>672</v>
      </c>
      <c r="E72"/>
      <c r="F72" t="s">
        <v>659</v>
      </c>
      <c r="G72" t="s">
        <v>110</v>
      </c>
      <c r="H72" s="77">
        <v>16863</v>
      </c>
      <c r="I72" s="77">
        <v>14147</v>
      </c>
      <c r="J72" s="77">
        <v>0</v>
      </c>
      <c r="K72" s="77">
        <v>9679.6069350750004</v>
      </c>
      <c r="L72" s="78">
        <v>9.2999999999999992E-3</v>
      </c>
      <c r="M72" s="78">
        <v>7.4800000000000005E-2</v>
      </c>
      <c r="N72" s="78">
        <v>3.8899999999999997E-2</v>
      </c>
    </row>
    <row r="73" spans="2:14">
      <c r="B73" t="s">
        <v>673</v>
      </c>
      <c r="C73" t="s">
        <v>674</v>
      </c>
      <c r="D73" t="s">
        <v>585</v>
      </c>
      <c r="E73"/>
      <c r="F73" t="s">
        <v>659</v>
      </c>
      <c r="G73" t="s">
        <v>106</v>
      </c>
      <c r="H73" s="77">
        <v>17391</v>
      </c>
      <c r="I73" s="77">
        <v>15908</v>
      </c>
      <c r="J73" s="77">
        <v>0</v>
      </c>
      <c r="K73" s="77">
        <v>10648.49051772</v>
      </c>
      <c r="L73" s="78">
        <v>4.0599999999999997E-2</v>
      </c>
      <c r="M73" s="78">
        <v>8.2299999999999998E-2</v>
      </c>
      <c r="N73" s="78">
        <v>4.2799999999999998E-2</v>
      </c>
    </row>
    <row r="74" spans="2:14">
      <c r="B74" t="s">
        <v>675</v>
      </c>
      <c r="C74" t="s">
        <v>676</v>
      </c>
      <c r="D74" t="s">
        <v>496</v>
      </c>
      <c r="E74"/>
      <c r="F74" t="s">
        <v>659</v>
      </c>
      <c r="G74" t="s">
        <v>106</v>
      </c>
      <c r="H74" s="77">
        <v>27432</v>
      </c>
      <c r="I74" s="77">
        <v>9121</v>
      </c>
      <c r="J74" s="77">
        <v>0</v>
      </c>
      <c r="K74" s="77">
        <v>9630.4778992800002</v>
      </c>
      <c r="L74" s="78">
        <v>4.0000000000000001E-3</v>
      </c>
      <c r="M74" s="78">
        <v>7.4399999999999994E-2</v>
      </c>
      <c r="N74" s="78">
        <v>3.8699999999999998E-2</v>
      </c>
    </row>
    <row r="75" spans="2:14">
      <c r="B75" t="s">
        <v>677</v>
      </c>
      <c r="C75" t="s">
        <v>678</v>
      </c>
      <c r="D75" t="s">
        <v>496</v>
      </c>
      <c r="E75"/>
      <c r="F75" t="s">
        <v>659</v>
      </c>
      <c r="G75" t="s">
        <v>106</v>
      </c>
      <c r="H75" s="77">
        <v>37611</v>
      </c>
      <c r="I75" s="77">
        <v>3145</v>
      </c>
      <c r="J75" s="77">
        <v>0</v>
      </c>
      <c r="K75" s="77">
        <v>4552.8510415500004</v>
      </c>
      <c r="L75" s="78">
        <v>2.0000000000000001E-4</v>
      </c>
      <c r="M75" s="78">
        <v>3.5200000000000002E-2</v>
      </c>
      <c r="N75" s="78">
        <v>1.83E-2</v>
      </c>
    </row>
    <row r="76" spans="2:14">
      <c r="B76" t="s">
        <v>679</v>
      </c>
      <c r="C76" t="s">
        <v>680</v>
      </c>
      <c r="D76" t="s">
        <v>496</v>
      </c>
      <c r="E76"/>
      <c r="F76" t="s">
        <v>659</v>
      </c>
      <c r="G76" t="s">
        <v>106</v>
      </c>
      <c r="H76" s="77">
        <v>95812</v>
      </c>
      <c r="I76" s="77">
        <v>2752</v>
      </c>
      <c r="J76" s="77">
        <v>0</v>
      </c>
      <c r="K76" s="77">
        <v>10148.83627776</v>
      </c>
      <c r="L76" s="78">
        <v>1.11E-2</v>
      </c>
      <c r="M76" s="78">
        <v>7.85E-2</v>
      </c>
      <c r="N76" s="78">
        <v>4.0800000000000003E-2</v>
      </c>
    </row>
    <row r="77" spans="2:14">
      <c r="B77" t="s">
        <v>681</v>
      </c>
      <c r="C77" t="s">
        <v>682</v>
      </c>
      <c r="D77" t="s">
        <v>123</v>
      </c>
      <c r="E77"/>
      <c r="F77" t="s">
        <v>659</v>
      </c>
      <c r="G77" t="s">
        <v>106</v>
      </c>
      <c r="H77" s="77">
        <v>29629</v>
      </c>
      <c r="I77" s="77">
        <v>4493.5</v>
      </c>
      <c r="J77" s="77">
        <v>0</v>
      </c>
      <c r="K77" s="77">
        <v>5124.4782136350004</v>
      </c>
      <c r="L77" s="78">
        <v>0</v>
      </c>
      <c r="M77" s="78">
        <v>3.9600000000000003E-2</v>
      </c>
      <c r="N77" s="78">
        <v>2.06E-2</v>
      </c>
    </row>
    <row r="78" spans="2:14">
      <c r="B78" t="s">
        <v>683</v>
      </c>
      <c r="C78" t="s">
        <v>684</v>
      </c>
      <c r="D78" t="s">
        <v>493</v>
      </c>
      <c r="E78"/>
      <c r="F78" t="s">
        <v>659</v>
      </c>
      <c r="G78" t="s">
        <v>106</v>
      </c>
      <c r="H78" s="77">
        <v>51030</v>
      </c>
      <c r="I78" s="77">
        <v>5759</v>
      </c>
      <c r="J78" s="77">
        <v>0</v>
      </c>
      <c r="K78" s="77">
        <v>11311.5093273</v>
      </c>
      <c r="L78" s="78">
        <v>2.2000000000000001E-3</v>
      </c>
      <c r="M78" s="78">
        <v>8.7400000000000005E-2</v>
      </c>
      <c r="N78" s="78">
        <v>4.5499999999999999E-2</v>
      </c>
    </row>
    <row r="79" spans="2:14">
      <c r="B79" s="79" t="s">
        <v>239</v>
      </c>
      <c r="D79" s="16"/>
      <c r="E79" s="1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207</v>
      </c>
      <c r="C80" t="s">
        <v>207</v>
      </c>
      <c r="D80" s="16"/>
      <c r="E80" s="16"/>
      <c r="F80" t="s">
        <v>207</v>
      </c>
      <c r="G80" t="s">
        <v>207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14">
      <c r="B81" s="79" t="s">
        <v>574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207</v>
      </c>
      <c r="C82" t="s">
        <v>207</v>
      </c>
      <c r="D82" s="16"/>
      <c r="E82" s="16"/>
      <c r="F82" t="s">
        <v>207</v>
      </c>
      <c r="G82" t="s">
        <v>207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t="s">
        <v>217</v>
      </c>
      <c r="D83" s="16"/>
      <c r="E83" s="16"/>
      <c r="F83" s="16"/>
      <c r="G83" s="16"/>
    </row>
    <row r="84" spans="2:14">
      <c r="B84" t="s">
        <v>231</v>
      </c>
      <c r="D84" s="16"/>
      <c r="E84" s="16"/>
      <c r="F84" s="16"/>
      <c r="G84" s="16"/>
    </row>
    <row r="85" spans="2:14">
      <c r="B85" t="s">
        <v>232</v>
      </c>
      <c r="D85" s="16"/>
      <c r="E85" s="16"/>
      <c r="F85" s="16"/>
      <c r="G85" s="16"/>
    </row>
    <row r="86" spans="2:14">
      <c r="B86" t="s">
        <v>233</v>
      </c>
      <c r="D86" s="16"/>
      <c r="E86" s="16"/>
      <c r="F86" s="16"/>
      <c r="G86" s="16"/>
    </row>
    <row r="87" spans="2:14">
      <c r="B87" t="s">
        <v>234</v>
      </c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12" workbookViewId="0">
      <selection activeCell="G34" sqref="G34:G3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45197</v>
      </c>
    </row>
    <row r="2" spans="2:65" s="1" customFormat="1">
      <c r="B2" s="2" t="s">
        <v>1</v>
      </c>
      <c r="C2" s="12" t="s">
        <v>793</v>
      </c>
    </row>
    <row r="3" spans="2:65" s="1" customFormat="1">
      <c r="B3" s="2" t="s">
        <v>2</v>
      </c>
      <c r="C3" s="84" t="s">
        <v>794</v>
      </c>
    </row>
    <row r="4" spans="2:65" s="1" customFormat="1">
      <c r="B4" s="2" t="s">
        <v>3</v>
      </c>
      <c r="C4" s="85" t="s">
        <v>196</v>
      </c>
    </row>
    <row r="6" spans="2:65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47153.93</v>
      </c>
      <c r="K11" s="7"/>
      <c r="L11" s="75">
        <v>12567.59789730895</v>
      </c>
      <c r="M11" s="7"/>
      <c r="N11" s="76">
        <v>1</v>
      </c>
      <c r="O11" s="76">
        <v>5.0500000000000003E-2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685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686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215</v>
      </c>
      <c r="C21" s="16"/>
      <c r="D21" s="16"/>
      <c r="E21" s="16"/>
      <c r="J21" s="81">
        <v>47153.93</v>
      </c>
      <c r="L21" s="81">
        <v>12567.59789730895</v>
      </c>
      <c r="N21" s="80">
        <v>1</v>
      </c>
      <c r="O21" s="80">
        <v>5.0500000000000003E-2</v>
      </c>
    </row>
    <row r="22" spans="2:15">
      <c r="B22" s="79" t="s">
        <v>685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686</v>
      </c>
      <c r="C24" s="16"/>
      <c r="D24" s="16"/>
      <c r="E24" s="16"/>
      <c r="J24" s="81">
        <v>41861.040000000001</v>
      </c>
      <c r="L24" s="81">
        <v>10567.348157104929</v>
      </c>
      <c r="N24" s="80">
        <v>0.84079999999999999</v>
      </c>
      <c r="O24" s="80">
        <v>4.2500000000000003E-2</v>
      </c>
    </row>
    <row r="25" spans="2:15">
      <c r="B25" t="s">
        <v>687</v>
      </c>
      <c r="C25" t="s">
        <v>688</v>
      </c>
      <c r="D25" t="s">
        <v>123</v>
      </c>
      <c r="E25"/>
      <c r="F25" t="s">
        <v>659</v>
      </c>
      <c r="G25" t="s">
        <v>294</v>
      </c>
      <c r="H25" t="s">
        <v>833</v>
      </c>
      <c r="I25" t="s">
        <v>106</v>
      </c>
      <c r="J25" s="77">
        <v>16939.88</v>
      </c>
      <c r="K25" s="77">
        <v>11628</v>
      </c>
      <c r="L25" s="77">
        <v>7581.6418293936003</v>
      </c>
      <c r="M25" s="78">
        <v>0</v>
      </c>
      <c r="N25" s="78">
        <v>0.60329999999999995</v>
      </c>
      <c r="O25" s="78">
        <v>3.0499999999999999E-2</v>
      </c>
    </row>
    <row r="26" spans="2:15">
      <c r="B26" t="s">
        <v>689</v>
      </c>
      <c r="C26" t="s">
        <v>690</v>
      </c>
      <c r="D26" t="s">
        <v>123</v>
      </c>
      <c r="E26"/>
      <c r="F26" t="s">
        <v>659</v>
      </c>
      <c r="G26" t="s">
        <v>245</v>
      </c>
      <c r="H26" t="s">
        <v>209</v>
      </c>
      <c r="I26" t="s">
        <v>110</v>
      </c>
      <c r="J26" s="77">
        <v>57.3</v>
      </c>
      <c r="K26" s="77">
        <v>106693.59239999999</v>
      </c>
      <c r="L26" s="77">
        <v>248.05700091639901</v>
      </c>
      <c r="M26" s="78">
        <v>0</v>
      </c>
      <c r="N26" s="78">
        <v>1.9699999999999999E-2</v>
      </c>
      <c r="O26" s="78">
        <v>1E-3</v>
      </c>
    </row>
    <row r="27" spans="2:15">
      <c r="B27" t="s">
        <v>691</v>
      </c>
      <c r="C27" t="s">
        <v>692</v>
      </c>
      <c r="D27" t="s">
        <v>123</v>
      </c>
      <c r="E27"/>
      <c r="F27" t="s">
        <v>659</v>
      </c>
      <c r="G27" t="s">
        <v>260</v>
      </c>
      <c r="H27" t="s">
        <v>209</v>
      </c>
      <c r="I27" t="s">
        <v>106</v>
      </c>
      <c r="J27" s="77">
        <v>10.01</v>
      </c>
      <c r="K27" s="77">
        <v>1007522</v>
      </c>
      <c r="L27" s="77">
        <v>388.18301301780002</v>
      </c>
      <c r="M27" s="78">
        <v>0</v>
      </c>
      <c r="N27" s="78">
        <v>3.09E-2</v>
      </c>
      <c r="O27" s="78">
        <v>1.6000000000000001E-3</v>
      </c>
    </row>
    <row r="28" spans="2:15">
      <c r="B28" t="s">
        <v>693</v>
      </c>
      <c r="C28" t="s">
        <v>694</v>
      </c>
      <c r="D28" t="s">
        <v>123</v>
      </c>
      <c r="E28"/>
      <c r="F28" t="s">
        <v>659</v>
      </c>
      <c r="G28" t="s">
        <v>479</v>
      </c>
      <c r="H28" t="s">
        <v>209</v>
      </c>
      <c r="I28" t="s">
        <v>106</v>
      </c>
      <c r="J28" s="77">
        <v>235.83</v>
      </c>
      <c r="K28" s="77">
        <v>34735.449999999997</v>
      </c>
      <c r="L28" s="77">
        <v>315.29703856801501</v>
      </c>
      <c r="M28" s="78">
        <v>0</v>
      </c>
      <c r="N28" s="78">
        <v>2.5100000000000001E-2</v>
      </c>
      <c r="O28" s="78">
        <v>1.2999999999999999E-3</v>
      </c>
    </row>
    <row r="29" spans="2:15">
      <c r="B29" t="s">
        <v>695</v>
      </c>
      <c r="C29" t="s">
        <v>696</v>
      </c>
      <c r="D29" t="s">
        <v>123</v>
      </c>
      <c r="E29"/>
      <c r="F29" t="s">
        <v>659</v>
      </c>
      <c r="G29" t="s">
        <v>697</v>
      </c>
      <c r="H29" t="s">
        <v>209</v>
      </c>
      <c r="I29" t="s">
        <v>110</v>
      </c>
      <c r="J29" s="77">
        <v>55.08</v>
      </c>
      <c r="K29" s="77">
        <v>236239</v>
      </c>
      <c r="L29" s="77">
        <v>527.96369016899996</v>
      </c>
      <c r="M29" s="78">
        <v>0</v>
      </c>
      <c r="N29" s="78">
        <v>4.2000000000000003E-2</v>
      </c>
      <c r="O29" s="78">
        <v>2.0999999999999999E-3</v>
      </c>
    </row>
    <row r="30" spans="2:15">
      <c r="B30" t="s">
        <v>698</v>
      </c>
      <c r="C30" t="s">
        <v>699</v>
      </c>
      <c r="D30" t="s">
        <v>123</v>
      </c>
      <c r="E30"/>
      <c r="F30" t="s">
        <v>659</v>
      </c>
      <c r="G30" t="s">
        <v>700</v>
      </c>
      <c r="H30" t="s">
        <v>209</v>
      </c>
      <c r="I30" t="s">
        <v>106</v>
      </c>
      <c r="J30" s="77">
        <v>135.07</v>
      </c>
      <c r="K30" s="77">
        <v>122601.60000000001</v>
      </c>
      <c r="L30" s="77">
        <v>637.38662933088006</v>
      </c>
      <c r="M30" s="78">
        <v>0</v>
      </c>
      <c r="N30" s="78">
        <v>5.0700000000000002E-2</v>
      </c>
      <c r="O30" s="78">
        <v>2.5999999999999999E-3</v>
      </c>
    </row>
    <row r="31" spans="2:15">
      <c r="B31" t="s">
        <v>701</v>
      </c>
      <c r="C31" t="s">
        <v>702</v>
      </c>
      <c r="D31" t="s">
        <v>123</v>
      </c>
      <c r="E31"/>
      <c r="F31" t="s">
        <v>659</v>
      </c>
      <c r="G31" t="s">
        <v>700</v>
      </c>
      <c r="H31" t="s">
        <v>209</v>
      </c>
      <c r="I31" t="s">
        <v>113</v>
      </c>
      <c r="J31" s="77">
        <v>23506.560000000001</v>
      </c>
      <c r="K31" s="77">
        <v>132</v>
      </c>
      <c r="L31" s="77">
        <v>145.84400683775999</v>
      </c>
      <c r="M31" s="78">
        <v>0</v>
      </c>
      <c r="N31" s="78">
        <v>1.1599999999999999E-2</v>
      </c>
      <c r="O31" s="78">
        <v>5.9999999999999995E-4</v>
      </c>
    </row>
    <row r="32" spans="2:15">
      <c r="B32" t="s">
        <v>703</v>
      </c>
      <c r="C32" t="s">
        <v>704</v>
      </c>
      <c r="D32" t="s">
        <v>123</v>
      </c>
      <c r="E32"/>
      <c r="F32" t="s">
        <v>659</v>
      </c>
      <c r="G32" t="s">
        <v>1434</v>
      </c>
      <c r="H32" t="s">
        <v>208</v>
      </c>
      <c r="I32" t="s">
        <v>113</v>
      </c>
      <c r="J32" s="77">
        <v>921.31</v>
      </c>
      <c r="K32" s="77">
        <v>16695.209999999992</v>
      </c>
      <c r="L32" s="77">
        <v>722.97494887147502</v>
      </c>
      <c r="M32" s="78">
        <v>0</v>
      </c>
      <c r="N32" s="78">
        <v>5.7500000000000002E-2</v>
      </c>
      <c r="O32" s="78">
        <v>2.8999999999999998E-3</v>
      </c>
    </row>
    <row r="33" spans="2:15">
      <c r="B33" s="79" t="s">
        <v>92</v>
      </c>
      <c r="C33" s="16"/>
      <c r="D33" s="16"/>
      <c r="E33" s="16"/>
      <c r="J33" s="81">
        <v>5292.89</v>
      </c>
      <c r="L33" s="81">
        <v>2000.2497402040201</v>
      </c>
      <c r="N33" s="80">
        <v>0.15920000000000001</v>
      </c>
      <c r="O33" s="80">
        <v>8.0000000000000002E-3</v>
      </c>
    </row>
    <row r="34" spans="2:15">
      <c r="B34" t="s">
        <v>705</v>
      </c>
      <c r="C34" t="s">
        <v>706</v>
      </c>
      <c r="D34" t="s">
        <v>123</v>
      </c>
      <c r="E34"/>
      <c r="F34" t="s">
        <v>578</v>
      </c>
      <c r="G34" t="s">
        <v>1434</v>
      </c>
      <c r="H34" t="s">
        <v>208</v>
      </c>
      <c r="I34" t="s">
        <v>106</v>
      </c>
      <c r="J34" s="77">
        <v>280.5</v>
      </c>
      <c r="K34" s="77">
        <v>20511</v>
      </c>
      <c r="L34" s="77">
        <v>221.44588339500001</v>
      </c>
      <c r="M34" s="78">
        <v>0</v>
      </c>
      <c r="N34" s="78">
        <v>1.7600000000000001E-2</v>
      </c>
      <c r="O34" s="78">
        <v>8.9999999999999998E-4</v>
      </c>
    </row>
    <row r="35" spans="2:15">
      <c r="B35" t="s">
        <v>707</v>
      </c>
      <c r="C35" t="s">
        <v>708</v>
      </c>
      <c r="D35" t="s">
        <v>123</v>
      </c>
      <c r="E35"/>
      <c r="F35" t="s">
        <v>578</v>
      </c>
      <c r="G35" t="s">
        <v>1434</v>
      </c>
      <c r="H35" t="s">
        <v>208</v>
      </c>
      <c r="I35" t="s">
        <v>106</v>
      </c>
      <c r="J35" s="77">
        <v>1577.23</v>
      </c>
      <c r="K35" s="77">
        <v>3717</v>
      </c>
      <c r="L35" s="77">
        <v>225.65008489589999</v>
      </c>
      <c r="M35" s="78">
        <v>0</v>
      </c>
      <c r="N35" s="78">
        <v>1.7999999999999999E-2</v>
      </c>
      <c r="O35" s="78">
        <v>8.9999999999999998E-4</v>
      </c>
    </row>
    <row r="36" spans="2:15">
      <c r="B36" t="s">
        <v>709</v>
      </c>
      <c r="C36" t="s">
        <v>710</v>
      </c>
      <c r="D36" t="s">
        <v>711</v>
      </c>
      <c r="E36"/>
      <c r="F36" t="s">
        <v>578</v>
      </c>
      <c r="G36" t="s">
        <v>1434</v>
      </c>
      <c r="H36" t="s">
        <v>208</v>
      </c>
      <c r="I36" t="s">
        <v>106</v>
      </c>
      <c r="J36" s="77">
        <v>3435.16</v>
      </c>
      <c r="K36" s="77">
        <v>11746.8</v>
      </c>
      <c r="L36" s="77">
        <v>1553.15377191312</v>
      </c>
      <c r="M36" s="78">
        <v>0</v>
      </c>
      <c r="N36" s="78">
        <v>0.1236</v>
      </c>
      <c r="O36" s="78">
        <v>6.1999999999999998E-3</v>
      </c>
    </row>
    <row r="37" spans="2:15">
      <c r="B37" s="79" t="s">
        <v>239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I38" t="s">
        <v>207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217</v>
      </c>
      <c r="C39" s="16"/>
      <c r="D39" s="16"/>
      <c r="E39" s="16"/>
    </row>
    <row r="40" spans="2:15">
      <c r="B40" t="s">
        <v>231</v>
      </c>
      <c r="C40" s="16"/>
      <c r="D40" s="16"/>
      <c r="E40" s="16"/>
    </row>
    <row r="41" spans="2:15">
      <c r="B41" t="s">
        <v>232</v>
      </c>
      <c r="C41" s="16"/>
      <c r="D41" s="16"/>
      <c r="E41" s="16"/>
    </row>
    <row r="42" spans="2:15">
      <c r="B42" t="s">
        <v>233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C1:C4 A5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45197</v>
      </c>
    </row>
    <row r="2" spans="2:60" s="1" customFormat="1">
      <c r="B2" s="2" t="s">
        <v>1</v>
      </c>
      <c r="C2" s="12" t="s">
        <v>793</v>
      </c>
    </row>
    <row r="3" spans="2:60" s="1" customFormat="1">
      <c r="B3" s="2" t="s">
        <v>2</v>
      </c>
      <c r="C3" s="84" t="s">
        <v>794</v>
      </c>
    </row>
    <row r="4" spans="2:60" s="1" customFormat="1">
      <c r="B4" s="2" t="s">
        <v>3</v>
      </c>
      <c r="C4" s="85" t="s">
        <v>196</v>
      </c>
    </row>
    <row r="6" spans="2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712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215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713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217</v>
      </c>
      <c r="D18" s="16"/>
      <c r="E18" s="16"/>
    </row>
    <row r="19" spans="2:12">
      <c r="B19" t="s">
        <v>231</v>
      </c>
      <c r="D19" s="16"/>
      <c r="E19" s="16"/>
    </row>
    <row r="20" spans="2:12">
      <c r="B20" t="s">
        <v>232</v>
      </c>
      <c r="D20" s="16"/>
      <c r="E20" s="16"/>
    </row>
    <row r="21" spans="2:12">
      <c r="B21" t="s">
        <v>233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2023-11-30T09:52:59Z</dcterms:modified>
</cp:coreProperties>
</file>