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399DEDBD-E205-4D65-A5D4-9E611B49E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1" i="2"/>
  <c r="J29" i="2"/>
  <c r="J28" i="2"/>
  <c r="J18" i="2"/>
  <c r="J17" i="2"/>
  <c r="J15" i="2"/>
  <c r="J14" i="2"/>
  <c r="J13" i="2"/>
  <c r="J12" i="2"/>
  <c r="J11" i="2"/>
  <c r="K32" i="2" l="1"/>
  <c r="K31" i="2"/>
  <c r="K30" i="2"/>
  <c r="K27" i="2"/>
  <c r="K26" i="2"/>
  <c r="K25" i="2"/>
  <c r="K24" i="2"/>
  <c r="K23" i="2"/>
  <c r="K22" i="2"/>
  <c r="K21" i="2"/>
  <c r="K20" i="2"/>
  <c r="K19" i="2"/>
  <c r="K16" i="2"/>
  <c r="K11" i="2"/>
  <c r="K12" i="2"/>
  <c r="K13" i="2"/>
  <c r="K14" i="2"/>
  <c r="K15" i="2"/>
  <c r="K17" i="2"/>
  <c r="K18" i="2"/>
  <c r="K28" i="2"/>
  <c r="K29" i="2"/>
</calcChain>
</file>

<file path=xl/sharedStrings.xml><?xml version="1.0" encoding="utf-8"?>
<sst xmlns="http://schemas.openxmlformats.org/spreadsheetml/2006/main" count="2541" uniqueCount="346">
  <si>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</si>
  <si>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</si>
  <si>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</si>
  <si>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</si>
  <si>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</si>
  <si>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</si>
  <si>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</si>
  <si>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</si>
  <si>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</si>
  <si>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</si>
  <si>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</si>
  <si>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</si>
  <si>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</si>
  <si>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</si>
  <si>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</si>
  <si>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</si>
  <si>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</si>
  <si>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</si>
  <si>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</si>
  <si>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</si>
  <si>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</si>
  <si>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</si>
  <si>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</si>
  <si>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</si>
  <si>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</si>
  <si>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</si>
  <si>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</si>
  <si>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</si>
  <si>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</si>
  <si>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</si>
  <si>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</si>
  <si>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</si>
  <si>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</si>
  <si>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</si>
  <si>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</si>
  <si>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</si>
  <si>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</si>
  <si>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</si>
  <si>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</si>
  <si>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</si>
  <si>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</si>
  <si>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</si>
  <si>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</si>
  <si>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</si>
  <si>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</si>
  <si>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</si>
  <si>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</si>
  <si>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</si>
  <si>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</si>
  <si>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</si>
  <si>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</si>
  <si>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</si>
  <si>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</si>
  <si>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</si>
  <si>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</si>
  <si>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</si>
  <si>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</si>
  <si>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</si>
  <si>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</si>
  <si>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</si>
  <si>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</si>
  <si>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</si>
  <si>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</si>
  <si>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</si>
  <si>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</si>
  <si>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</si>
  <si>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</si>
  <si>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</si>
  <si>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</si>
  <si>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</si>
  <si>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</si>
  <si>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</si>
  <si>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</si>
  <si>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</si>
  <si>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</si>
  <si>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</si>
  <si>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</si>
  <si>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</si>
  <si>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</si>
  <si>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</si>
  <si>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</si>
  <si>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</si>
  <si>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</si>
  <si>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</si>
  <si>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</si>
  <si>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</si>
  <si>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</si>
  <si>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</si>
  <si>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</si>
  <si>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</si>
  <si>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</si>
  <si>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</si>
  <si>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</si>
  <si>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</si>
  <si>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</si>
  <si>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</si>
  <si>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</si>
  <si>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</si>
  <si>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</si>
  <si>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</si>
  <si>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</si>
  <si>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</si>
  <si>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</si>
  <si>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</si>
  <si>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</si>
  <si>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</si>
  <si>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</si>
  <si>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</si>
  <si>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</si>
  <si>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</si>
  <si>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</si>
  <si>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</si>
  <si>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</si>
  <si>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</si>
  <si>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</si>
  <si>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</si>
  <si>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</si>
  <si>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</si>
  <si>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</si>
  <si>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</si>
  <si>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</si>
  <si>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</si>
  <si>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</si>
  <si>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</si>
  <si>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</si>
  <si>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</si>
  <si>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</si>
  <si>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</si>
  <si>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</si>
  <si>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</si>
  <si>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</si>
  <si>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</si>
  <si>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</si>
  <si>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</si>
  <si>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</si>
  <si>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</si>
  <si>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</si>
  <si>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</si>
  <si>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</si>
  <si>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</si>
  <si>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</si>
  <si>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</si>
  <si>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</si>
  <si>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</si>
  <si>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</si>
  <si>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</si>
  <si>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</si>
  <si>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</si>
  <si>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</si>
  <si>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</si>
  <si>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</si>
  <si>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</si>
  <si>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</si>
  <si>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</si>
  <si>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</si>
  <si>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</si>
  <si>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</si>
  <si>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</si>
  <si>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</si>
  <si>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</si>
  <si>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</si>
  <si>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</si>
  <si>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</si>
  <si>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</si>
  <si>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</si>
  <si>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</si>
  <si>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</si>
  <si>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</si>
  <si>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</si>
  <si>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</si>
  <si>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</si>
  <si>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</si>
  <si>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</si>
  <si>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</si>
  <si>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</si>
  <si>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</si>
  <si>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</si>
  <si>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</si>
  <si>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</si>
  <si>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</si>
  <si>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</si>
  <si>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</si>
  <si>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</si>
  <si>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</si>
  <si>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</si>
  <si>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</si>
  <si>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</si>
  <si>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</si>
  <si>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</si>
  <si>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</si>
  <si>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</si>
  <si>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</si>
  <si>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</si>
  <si>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</si>
  <si>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</si>
  <si>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</si>
  <si>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</si>
  <si>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</si>
  <si>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</si>
  <si>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</si>
  <si>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</si>
  <si>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</si>
  <si>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</si>
  <si>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</si>
  <si>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</si>
  <si>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</si>
  <si>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20001- 10-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</si>
  <si>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</si>
  <si>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</si>
  <si>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</si>
  <si>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</si>
  <si>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</si>
  <si>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</si>
  <si>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</si>
  <si>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</si>
  <si>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</si>
  <si>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</si>
  <si>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</si>
  <si>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</si>
  <si>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</si>
  <si>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</si>
  <si>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</si>
  <si>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</si>
  <si>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</si>
  <si>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</si>
  <si>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</si>
  <si>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</si>
  <si>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</si>
  <si>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</si>
  <si>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</si>
  <si>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</si>
  <si>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</si>
  <si>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</si>
  <si>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</si>
  <si>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</si>
  <si>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P&amp;S- מיטב תכלית קרנות נאמנות בע"מ</t>
  </si>
  <si>
    <t>1144385</t>
  </si>
  <si>
    <t>513534974</t>
  </si>
  <si>
    <t>מניות</t>
  </si>
  <si>
    <t>קסם S&amp;P 500 (4D) ETF- קסם קרנות נאמנות בע"מ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</si>
  <si>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</si>
  <si>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</si>
  <si>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</si>
  <si>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</si>
  <si>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</si>
  <si>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</si>
  <si>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S&amp;P 500 UCITS ETF- (לא פעיל) AMUNDI ETF</t>
  </si>
  <si>
    <t>LU1681049018</t>
  </si>
  <si>
    <t>27482</t>
  </si>
  <si>
    <t>ISHARES S&amp;P500 SWAP UCITS- BlackRock  Asset Managment</t>
  </si>
  <si>
    <t>IE00BMTX1Y45</t>
  </si>
  <si>
    <t>27796</t>
  </si>
  <si>
    <t>X S&amp;P500 SWAP- DB x TRACKERS</t>
  </si>
  <si>
    <t>LU0490618542</t>
  </si>
  <si>
    <t>LSE</t>
  </si>
  <si>
    <t>12104</t>
  </si>
  <si>
    <t>SOURCE S&amp;P 500 UCITS ETF- Invesco investment management limited</t>
  </si>
  <si>
    <t>IE00B3YCGJ38</t>
  </si>
  <si>
    <t>21100</t>
  </si>
  <si>
    <t>Lyxor Etf S&amp;P 500- LYXOR ETF</t>
  </si>
  <si>
    <t>LU0496786657</t>
  </si>
  <si>
    <t>10267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</si>
  <si>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</si>
  <si>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</si>
  <si>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</si>
  <si>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</si>
  <si>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</si>
  <si>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</si>
  <si>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</si>
  <si>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</si>
  <si>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</si>
  <si>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</si>
  <si>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S&amp;P500 EMINI FUT SEP23-מחקה מדד- חוזים עתידיים בחול</t>
  </si>
  <si>
    <t>ESU3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</si>
  <si>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</si>
  <si>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</si>
  <si>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</si>
  <si>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</si>
  <si>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</si>
  <si>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</si>
  <si>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</si>
  <si>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</si>
  <si>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</si>
  <si>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</si>
  <si>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</si>
  <si>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</si>
  <si>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</si>
  <si>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</si>
  <si>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</si>
  <si>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</si>
  <si>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</si>
  <si>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</si>
  <si>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</si>
  <si>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</si>
  <si>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</si>
  <si>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</si>
  <si>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ILS-USD03.07.2023</t>
  </si>
  <si>
    <t>715000413</t>
  </si>
  <si>
    <t>29/06/23</t>
  </si>
  <si>
    <t>FW ILS-USD04.12.2023</t>
  </si>
  <si>
    <t>715000371</t>
  </si>
  <si>
    <t>30/04/23</t>
  </si>
  <si>
    <t>715000375</t>
  </si>
  <si>
    <t>31/05/23</t>
  </si>
  <si>
    <t>715000386</t>
  </si>
  <si>
    <t>715000387</t>
  </si>
  <si>
    <t>715000388</t>
  </si>
  <si>
    <t>715000392</t>
  </si>
  <si>
    <t>715000393</t>
  </si>
  <si>
    <t>715000403</t>
  </si>
  <si>
    <t>715000408</t>
  </si>
  <si>
    <t>715000410</t>
  </si>
  <si>
    <t>715000411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</si>
  <si>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</si>
  <si>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</si>
  <si>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</si>
  <si>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</si>
  <si>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</si>
  <si>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</si>
  <si>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</si>
  <si>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</si>
  <si>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</si>
  <si>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</si>
  <si>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</si>
  <si>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</si>
  <si>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</si>
  <si>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</si>
  <si>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</si>
  <si>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</si>
  <si>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</si>
  <si>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</si>
  <si>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</si>
  <si>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וזכאים בגין שיקוף</t>
  </si>
  <si>
    <t>26630548</t>
  </si>
  <si>
    <t>בטחונות דולר ארצות הברית לאומי</t>
  </si>
  <si>
    <t>300011017</t>
  </si>
  <si>
    <t>רבית עוש לקבל</t>
  </si>
  <si>
    <t>1111110</t>
  </si>
  <si>
    <t>מגדל מקפת קרנות פנסיה וקופות גמל בע"מ</t>
  </si>
  <si>
    <t>מגדל גמל להשקעה מסלול מחקה מדד S&amp;P500</t>
  </si>
  <si>
    <t>בנק לאומי לישראל בע"מ</t>
  </si>
  <si>
    <t>20003- 10- לאומי</t>
  </si>
  <si>
    <t>JP MORGAN</t>
  </si>
  <si>
    <t>20001- 85- JP MORGAN</t>
  </si>
  <si>
    <t>A-</t>
  </si>
  <si>
    <t>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</si>
</sst>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  <xf numFmtId="170" fontId="0" fillId="0" borderId="0" xfId="11" applyNumberFormat="1" applyFon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338</v>
      </c>
    </row>
    <row r="3" spans="1:36">
      <c r="B3" s="2" t="s">
        <v>2</v>
      </c>
      <c r="C3" s="99" t="s">
        <v>339</v>
      </c>
    </row>
    <row r="4" spans="1:36">
      <c r="B4" s="2" t="s">
        <v>3</v>
      </c>
      <c r="C4" s="100">
        <v>13563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28921.635812232002</v>
      </c>
      <c r="D11" s="76">
        <v>0.2492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87054.711821607503</v>
      </c>
      <c r="D17" s="78">
        <v>0.75009999999999999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324.27400017240802</v>
      </c>
      <c r="D21" s="78">
        <v>2.8E-3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218.96314891055235</v>
      </c>
      <c r="D31" s="78">
        <v>1.9E-3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-467.27025315999998</v>
      </c>
      <c r="D37" s="78">
        <v>-4.0000000000000001E-3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116052.31452976246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04">
        <v>4.0334000000000003</v>
      </c>
    </row>
    <row r="48" spans="1:4">
      <c r="C48" t="s">
        <v>106</v>
      </c>
      <c r="D48" s="104">
        <v>3.6920000000000002</v>
      </c>
    </row>
    <row r="49" spans="3:4">
      <c r="C49"/>
      <c r="D49"/>
    </row>
    <row r="50" spans="3:4">
      <c r="C50"/>
      <c r="D50"/>
    </row>
  </sheetData>
  <mergeCells count="1">
    <mergeCell ref="B6:D6"/>
  </mergeCells>
  <dataValidations count="1">
    <dataValidation allowBlank="1" showInputMessage="1" showErrorMessage="1" sqref="C1:C4" xr:uid="{B1EABED3-4620-4D03-859D-CDBFE3A9845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338</v>
      </c>
    </row>
    <row r="3" spans="2:61" s="1" customFormat="1">
      <c r="B3" s="2" t="s">
        <v>2</v>
      </c>
      <c r="C3" s="99" t="s">
        <v>339</v>
      </c>
    </row>
    <row r="4" spans="2:61" s="1" customFormat="1">
      <c r="B4" s="2" t="s">
        <v>3</v>
      </c>
      <c r="C4" s="100">
        <v>13563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214</v>
      </c>
      <c r="C32" s="16"/>
      <c r="D32" s="16"/>
      <c r="E32" s="16"/>
    </row>
    <row r="33" spans="2:5">
      <c r="B33" t="s">
        <v>220</v>
      </c>
      <c r="C33" s="16"/>
      <c r="D33" s="16"/>
      <c r="E33" s="16"/>
    </row>
    <row r="34" spans="2:5">
      <c r="B34" t="s">
        <v>221</v>
      </c>
      <c r="C34" s="16"/>
      <c r="D34" s="16"/>
      <c r="E34" s="16"/>
    </row>
    <row r="35" spans="2:5">
      <c r="B35" t="s">
        <v>222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338</v>
      </c>
    </row>
    <row r="3" spans="1:60" s="1" customFormat="1">
      <c r="B3" s="2" t="s">
        <v>2</v>
      </c>
      <c r="C3" s="99" t="s">
        <v>339</v>
      </c>
    </row>
    <row r="4" spans="1:60" s="1" customFormat="1">
      <c r="B4" s="2" t="s">
        <v>3</v>
      </c>
      <c r="C4" s="100">
        <v>13563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34.54</v>
      </c>
      <c r="H11" s="25"/>
      <c r="I11" s="75">
        <v>324.27400017240802</v>
      </c>
      <c r="J11" s="76">
        <v>1</v>
      </c>
      <c r="K11" s="76">
        <v>2.8E-3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212</v>
      </c>
      <c r="C14" s="19"/>
      <c r="D14" s="19"/>
      <c r="E14" s="19"/>
      <c r="F14" s="19"/>
      <c r="G14" s="81">
        <v>34.54</v>
      </c>
      <c r="H14" s="19"/>
      <c r="I14" s="81">
        <v>324.27400017240802</v>
      </c>
      <c r="J14" s="80">
        <v>1</v>
      </c>
      <c r="K14" s="80">
        <v>2.8E-3</v>
      </c>
      <c r="BF14" s="16" t="s">
        <v>126</v>
      </c>
    </row>
    <row r="15" spans="1:60">
      <c r="B15" t="s">
        <v>272</v>
      </c>
      <c r="C15" t="s">
        <v>273</v>
      </c>
      <c r="D15" t="s">
        <v>123</v>
      </c>
      <c r="E15" t="s">
        <v>123</v>
      </c>
      <c r="F15" t="s">
        <v>106</v>
      </c>
      <c r="G15" s="77">
        <v>34.54</v>
      </c>
      <c r="H15" s="77">
        <v>443575</v>
      </c>
      <c r="I15" s="77">
        <v>324.27400017240802</v>
      </c>
      <c r="J15" s="78">
        <v>1</v>
      </c>
      <c r="K15" s="78">
        <v>2.8E-3</v>
      </c>
      <c r="BF15" s="16" t="s">
        <v>127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338</v>
      </c>
    </row>
    <row r="3" spans="2:81" s="1" customFormat="1">
      <c r="B3" s="2" t="s">
        <v>2</v>
      </c>
      <c r="C3" s="99" t="s">
        <v>339</v>
      </c>
    </row>
    <row r="4" spans="2:81" s="1" customFormat="1">
      <c r="B4" s="2" t="s">
        <v>3</v>
      </c>
      <c r="C4" s="100">
        <v>13563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204</v>
      </c>
      <c r="C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204</v>
      </c>
      <c r="C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274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204</v>
      </c>
      <c r="C24" t="s">
        <v>204</v>
      </c>
      <c r="E24" t="s">
        <v>204</v>
      </c>
      <c r="H24" s="77">
        <v>0</v>
      </c>
      <c r="I24" t="s">
        <v>204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275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204</v>
      </c>
      <c r="C26" t="s">
        <v>204</v>
      </c>
      <c r="E26" t="s">
        <v>204</v>
      </c>
      <c r="H26" s="77">
        <v>0</v>
      </c>
      <c r="I26" t="s">
        <v>204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276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204</v>
      </c>
      <c r="C29" t="s">
        <v>204</v>
      </c>
      <c r="E29" t="s">
        <v>204</v>
      </c>
      <c r="H29" s="77">
        <v>0</v>
      </c>
      <c r="I29" t="s">
        <v>204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204</v>
      </c>
      <c r="C31" t="s">
        <v>204</v>
      </c>
      <c r="E31" t="s">
        <v>204</v>
      </c>
      <c r="H31" s="77">
        <v>0</v>
      </c>
      <c r="I31" t="s">
        <v>204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214</v>
      </c>
    </row>
    <row r="33" spans="2:2">
      <c r="B33" t="s">
        <v>220</v>
      </c>
    </row>
    <row r="34" spans="2:2">
      <c r="B34" t="s">
        <v>221</v>
      </c>
    </row>
    <row r="35" spans="2:2">
      <c r="B35" t="s">
        <v>222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338</v>
      </c>
    </row>
    <row r="3" spans="2:72" s="1" customFormat="1">
      <c r="B3" s="2" t="s">
        <v>2</v>
      </c>
      <c r="C3" s="99" t="s">
        <v>339</v>
      </c>
    </row>
    <row r="4" spans="2:72" s="1" customFormat="1">
      <c r="B4" s="2" t="s">
        <v>3</v>
      </c>
      <c r="C4" s="100">
        <v>13563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277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278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218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220</v>
      </c>
    </row>
    <row r="29" spans="2:16">
      <c r="B29" t="s">
        <v>221</v>
      </c>
    </row>
    <row r="30" spans="2:16">
      <c r="B30" t="s">
        <v>222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338</v>
      </c>
    </row>
    <row r="3" spans="2:65" s="1" customFormat="1">
      <c r="B3" s="2" t="s">
        <v>2</v>
      </c>
      <c r="C3" s="99" t="s">
        <v>339</v>
      </c>
    </row>
    <row r="4" spans="2:65" s="1" customFormat="1">
      <c r="B4" s="2" t="s">
        <v>3</v>
      </c>
      <c r="C4" s="100">
        <v>13563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220</v>
      </c>
      <c r="D27" s="16"/>
      <c r="E27" s="16"/>
      <c r="F27" s="16"/>
    </row>
    <row r="28" spans="2:19">
      <c r="B28" t="s">
        <v>221</v>
      </c>
      <c r="D28" s="16"/>
      <c r="E28" s="16"/>
      <c r="F28" s="16"/>
    </row>
    <row r="29" spans="2:19">
      <c r="B29" t="s">
        <v>222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338</v>
      </c>
    </row>
    <row r="3" spans="2:81" s="1" customFormat="1">
      <c r="B3" s="2" t="s">
        <v>2</v>
      </c>
      <c r="C3" s="99" t="s">
        <v>339</v>
      </c>
    </row>
    <row r="4" spans="2:81" s="1" customFormat="1">
      <c r="B4" s="2" t="s">
        <v>3</v>
      </c>
      <c r="C4" s="100">
        <v>13563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220</v>
      </c>
      <c r="C27" s="16"/>
      <c r="D27" s="16"/>
      <c r="E27" s="16"/>
    </row>
    <row r="28" spans="2:19">
      <c r="B28" t="s">
        <v>221</v>
      </c>
      <c r="C28" s="16"/>
      <c r="D28" s="16"/>
      <c r="E28" s="16"/>
    </row>
    <row r="29" spans="2:19">
      <c r="B29" t="s">
        <v>222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338</v>
      </c>
    </row>
    <row r="3" spans="2:98" s="1" customFormat="1">
      <c r="B3" s="2" t="s">
        <v>2</v>
      </c>
      <c r="C3" s="99" t="s">
        <v>339</v>
      </c>
    </row>
    <row r="4" spans="2:98" s="1" customFormat="1">
      <c r="B4" s="2" t="s">
        <v>3</v>
      </c>
      <c r="C4" s="100">
        <v>13563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226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227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220</v>
      </c>
      <c r="C20" s="16"/>
      <c r="D20" s="16"/>
      <c r="E20" s="16"/>
    </row>
    <row r="21" spans="2:13">
      <c r="B21" t="s">
        <v>221</v>
      </c>
      <c r="C21" s="16"/>
      <c r="D21" s="16"/>
      <c r="E21" s="16"/>
    </row>
    <row r="22" spans="2:13">
      <c r="B22" t="s">
        <v>222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338</v>
      </c>
    </row>
    <row r="3" spans="2:55" s="1" customFormat="1">
      <c r="B3" s="2" t="s">
        <v>2</v>
      </c>
      <c r="C3" s="99" t="s">
        <v>339</v>
      </c>
    </row>
    <row r="4" spans="2:55" s="1" customFormat="1">
      <c r="B4" s="2" t="s">
        <v>3</v>
      </c>
      <c r="C4" s="100">
        <v>13563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289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B31" t="s">
        <v>220</v>
      </c>
      <c r="C31" s="16"/>
    </row>
    <row r="32" spans="2:11">
      <c r="B32" t="s">
        <v>221</v>
      </c>
      <c r="C32" s="16"/>
    </row>
    <row r="33" spans="2:3">
      <c r="B33" t="s">
        <v>222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338</v>
      </c>
    </row>
    <row r="3" spans="2:59" s="1" customFormat="1">
      <c r="B3" s="2" t="s">
        <v>2</v>
      </c>
      <c r="C3" s="99" t="s">
        <v>339</v>
      </c>
    </row>
    <row r="4" spans="2:59" s="1" customFormat="1">
      <c r="B4" s="2" t="s">
        <v>3</v>
      </c>
      <c r="C4" s="100">
        <v>13563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2:4">
      <c r="B17" t="s">
        <v>220</v>
      </c>
      <c r="C17" s="16"/>
      <c r="D17" s="16"/>
    </row>
    <row r="18" spans="2:4">
      <c r="B18" t="s">
        <v>221</v>
      </c>
      <c r="C18" s="16"/>
      <c r="D18" s="16"/>
    </row>
    <row r="19" spans="2:4">
      <c r="B19" t="s">
        <v>222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338</v>
      </c>
    </row>
    <row r="3" spans="2:52" s="1" customFormat="1">
      <c r="B3" s="2" t="s">
        <v>2</v>
      </c>
      <c r="C3" s="99" t="s">
        <v>339</v>
      </c>
    </row>
    <row r="4" spans="2:52" s="1" customFormat="1">
      <c r="B4" s="2" t="s">
        <v>3</v>
      </c>
      <c r="C4" s="100">
        <v>13563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B35" t="s">
        <v>220</v>
      </c>
      <c r="C35" s="16"/>
      <c r="D35" s="16"/>
    </row>
    <row r="36" spans="2:12">
      <c r="B36" t="s">
        <v>221</v>
      </c>
      <c r="C36" s="16"/>
      <c r="D36" s="16"/>
    </row>
    <row r="37" spans="2:12">
      <c r="B37" t="s">
        <v>222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6"/>
  <sheetViews>
    <sheetView rightToLeft="1" topLeftCell="A7" workbookViewId="0">
      <selection activeCell="L11" sqref="L11:L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98">
        <v>45106</v>
      </c>
    </row>
    <row r="2" spans="2:19" s="1" customFormat="1">
      <c r="B2" s="2" t="s">
        <v>1</v>
      </c>
      <c r="C2" s="12" t="s">
        <v>338</v>
      </c>
    </row>
    <row r="3" spans="2:19" s="1" customFormat="1">
      <c r="B3" s="2" t="s">
        <v>2</v>
      </c>
      <c r="C3" s="99" t="s">
        <v>339</v>
      </c>
    </row>
    <row r="4" spans="2:19" s="1" customFormat="1">
      <c r="B4" s="2" t="s">
        <v>3</v>
      </c>
      <c r="C4" s="100">
        <v>13563</v>
      </c>
    </row>
    <row r="5" spans="2:19">
      <c r="B5" s="2"/>
    </row>
    <row r="7" spans="2:19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J12+J28</f>
        <v>28921.635826311998</v>
      </c>
      <c r="K11" s="76">
        <f>J11/$J$11</f>
        <v>1</v>
      </c>
      <c r="L11" s="76">
        <f>J11/'סכום נכסי הקרן'!$C$42</f>
        <v>0.24921205530023993</v>
      </c>
      <c r="S11" s="101"/>
    </row>
    <row r="12" spans="2:19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1">
        <f>J13+J15+J18+J20+J22+J24+J26</f>
        <v>25007.516796312</v>
      </c>
      <c r="K12" s="80">
        <f t="shared" ref="K12:K32" si="0">J12/$J$11</f>
        <v>0.86466467341245423</v>
      </c>
      <c r="L12" s="80">
        <f>J12/'סכום נכסי הקרן'!$C$42</f>
        <v>0.21548486040662843</v>
      </c>
    </row>
    <row r="13" spans="2:19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1">
        <f>SUM(J14)</f>
        <v>19292.029259999999</v>
      </c>
      <c r="K13" s="80">
        <f t="shared" si="0"/>
        <v>0.66704488556102748</v>
      </c>
      <c r="L13" s="80">
        <f>J13/'סכום נכסי הקרן'!$C$42</f>
        <v>0.16623562690817698</v>
      </c>
    </row>
    <row r="14" spans="2:19">
      <c r="B14" s="99" t="s">
        <v>340</v>
      </c>
      <c r="C14" t="s">
        <v>200</v>
      </c>
      <c r="D14">
        <v>10</v>
      </c>
      <c r="E14" t="s">
        <v>201</v>
      </c>
      <c r="F14" t="s">
        <v>202</v>
      </c>
      <c r="G14" t="s">
        <v>102</v>
      </c>
      <c r="H14" s="102">
        <v>4.3900000000000002E-2</v>
      </c>
      <c r="I14" s="102">
        <v>4.3900000000000002E-2</v>
      </c>
      <c r="J14" s="103">
        <f>6901.78713+12390.24213</f>
        <v>19292.029259999999</v>
      </c>
      <c r="K14" s="102">
        <f t="shared" si="0"/>
        <v>0.66704488556102748</v>
      </c>
      <c r="L14" s="102">
        <f>J14/'סכום נכסי הקרן'!$C$42</f>
        <v>0.16623562690817698</v>
      </c>
    </row>
    <row r="15" spans="2:19">
      <c r="B15" s="79" t="s">
        <v>203</v>
      </c>
      <c r="C15" s="26"/>
      <c r="D15" s="27"/>
      <c r="E15" s="27"/>
      <c r="F15" s="27"/>
      <c r="G15" s="27"/>
      <c r="H15" s="27"/>
      <c r="I15" s="80">
        <v>0</v>
      </c>
      <c r="J15" s="81">
        <f>SUM(J16:J17)</f>
        <v>5715.4875363120009</v>
      </c>
      <c r="K15" s="80">
        <f t="shared" si="0"/>
        <v>0.19761978785142675</v>
      </c>
      <c r="L15" s="80">
        <f>J15/'סכום נכסי הקרן'!$C$42</f>
        <v>4.924923349845145E-2</v>
      </c>
    </row>
    <row r="16" spans="2:19">
      <c r="B16" s="99" t="s">
        <v>340</v>
      </c>
      <c r="C16" t="s">
        <v>341</v>
      </c>
      <c r="D16">
        <v>10</v>
      </c>
      <c r="E16" t="s">
        <v>201</v>
      </c>
      <c r="F16" t="s">
        <v>202</v>
      </c>
      <c r="G16" t="s">
        <v>110</v>
      </c>
      <c r="H16" s="102">
        <v>2.8500000000000001E-2</v>
      </c>
      <c r="I16" s="102">
        <v>2.8500000000000001E-2</v>
      </c>
      <c r="J16" s="103">
        <v>3.071353432</v>
      </c>
      <c r="K16" s="102">
        <f t="shared" si="0"/>
        <v>1.0619570243000497E-4</v>
      </c>
      <c r="L16" s="102">
        <f>J16/'סכום נכסי הקרן'!$C$42</f>
        <v>2.6465249266634221E-5</v>
      </c>
    </row>
    <row r="17" spans="2:12">
      <c r="B17" s="99" t="s">
        <v>340</v>
      </c>
      <c r="C17" t="s">
        <v>206</v>
      </c>
      <c r="D17">
        <v>10</v>
      </c>
      <c r="E17" t="s">
        <v>201</v>
      </c>
      <c r="F17" t="s">
        <v>202</v>
      </c>
      <c r="G17" t="s">
        <v>106</v>
      </c>
      <c r="H17" s="102">
        <v>4.5100000000000001E-2</v>
      </c>
      <c r="I17" s="102">
        <v>4.5100000000000001E-2</v>
      </c>
      <c r="J17" s="103">
        <f>0.02082288+5712.39536</f>
        <v>5712.4161828800006</v>
      </c>
      <c r="K17" s="102">
        <f t="shared" si="0"/>
        <v>0.19751359214899675</v>
      </c>
      <c r="L17" s="102">
        <f>J17/'סכום נכסי הקרן'!$C$42</f>
        <v>4.9222768249184812E-2</v>
      </c>
    </row>
    <row r="18" spans="2:12">
      <c r="B18" s="79" t="s">
        <v>207</v>
      </c>
      <c r="D18" s="16"/>
      <c r="I18" s="80">
        <v>0</v>
      </c>
      <c r="J18" s="81">
        <f>SUM(J19)</f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204</v>
      </c>
      <c r="C19" t="s">
        <v>204</v>
      </c>
      <c r="D19" s="16"/>
      <c r="E19" t="s">
        <v>204</v>
      </c>
      <c r="G19" t="s">
        <v>204</v>
      </c>
      <c r="H19" s="102">
        <v>0</v>
      </c>
      <c r="I19" s="102">
        <v>0</v>
      </c>
      <c r="J19" s="103">
        <v>0</v>
      </c>
      <c r="K19" s="102">
        <f t="shared" si="0"/>
        <v>0</v>
      </c>
      <c r="L19" s="102">
        <f>J19/'סכום נכסי הקרן'!$C$42</f>
        <v>0</v>
      </c>
    </row>
    <row r="20" spans="2:12">
      <c r="B20" s="79" t="s">
        <v>208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102">
        <v>0</v>
      </c>
      <c r="I21" s="102">
        <v>0</v>
      </c>
      <c r="J21" s="103">
        <v>0</v>
      </c>
      <c r="K21" s="102">
        <f t="shared" si="0"/>
        <v>0</v>
      </c>
      <c r="L21" s="102">
        <f>J21/'סכום נכסי הקרן'!$C$42</f>
        <v>0</v>
      </c>
    </row>
    <row r="22" spans="2:12">
      <c r="B22" s="79" t="s">
        <v>209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102">
        <v>0</v>
      </c>
      <c r="I23" s="102">
        <v>0</v>
      </c>
      <c r="J23" s="103">
        <v>0</v>
      </c>
      <c r="K23" s="102">
        <f t="shared" si="0"/>
        <v>0</v>
      </c>
      <c r="L23" s="102">
        <f>J23/'סכום נכסי הקרן'!$C$42</f>
        <v>0</v>
      </c>
    </row>
    <row r="24" spans="2:12">
      <c r="B24" s="79" t="s">
        <v>210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102">
        <v>0</v>
      </c>
      <c r="I25" s="102">
        <v>0</v>
      </c>
      <c r="J25" s="103">
        <v>0</v>
      </c>
      <c r="K25" s="102">
        <f t="shared" si="0"/>
        <v>0</v>
      </c>
      <c r="L25" s="102">
        <f>J25/'סכום נכסי הקרן'!$C$42</f>
        <v>0</v>
      </c>
    </row>
    <row r="26" spans="2:12">
      <c r="B26" s="79" t="s">
        <v>211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102">
        <v>0</v>
      </c>
      <c r="I27" s="102">
        <v>0</v>
      </c>
      <c r="J27" s="103">
        <v>0</v>
      </c>
      <c r="K27" s="102">
        <f t="shared" si="0"/>
        <v>0</v>
      </c>
      <c r="L27" s="102">
        <f>J27/'סכום נכסי הקרן'!$C$42</f>
        <v>0</v>
      </c>
    </row>
    <row r="28" spans="2:12">
      <c r="B28" s="79" t="s">
        <v>212</v>
      </c>
      <c r="D28" s="16"/>
      <c r="I28" s="80">
        <v>0</v>
      </c>
      <c r="J28" s="81">
        <f>J29+J31</f>
        <v>3914.1190299999998</v>
      </c>
      <c r="K28" s="80">
        <f t="shared" si="0"/>
        <v>0.13533532658754582</v>
      </c>
      <c r="L28" s="80">
        <f>J28/'סכום נכסי הקרן'!$C$42</f>
        <v>3.3727194893611499E-2</v>
      </c>
    </row>
    <row r="29" spans="2:12">
      <c r="B29" s="79" t="s">
        <v>213</v>
      </c>
      <c r="D29" s="16"/>
      <c r="I29" s="80">
        <v>0</v>
      </c>
      <c r="J29" s="81">
        <f>SUM(J30)</f>
        <v>3914.1190299999998</v>
      </c>
      <c r="K29" s="80">
        <f t="shared" si="0"/>
        <v>0.13533532658754582</v>
      </c>
      <c r="L29" s="80">
        <f>J29/'סכום נכסי הקרן'!$C$42</f>
        <v>3.3727194893611499E-2</v>
      </c>
    </row>
    <row r="30" spans="2:12">
      <c r="B30" s="99" t="s">
        <v>342</v>
      </c>
      <c r="C30" s="99" t="s">
        <v>343</v>
      </c>
      <c r="D30">
        <v>85</v>
      </c>
      <c r="E30" t="s">
        <v>344</v>
      </c>
      <c r="F30" t="s">
        <v>345</v>
      </c>
      <c r="G30" t="s">
        <v>106</v>
      </c>
      <c r="H30" s="102">
        <v>4.9799999999999997E-2</v>
      </c>
      <c r="I30" s="102">
        <v>4.9799999999999997E-2</v>
      </c>
      <c r="J30" s="103">
        <v>3914.1190299999998</v>
      </c>
      <c r="K30" s="102">
        <f t="shared" si="0"/>
        <v>0.13533532658754582</v>
      </c>
      <c r="L30" s="102">
        <f>J30/'סכום נכסי הקרן'!$C$42</f>
        <v>3.3727194893611499E-2</v>
      </c>
    </row>
    <row r="31" spans="2:12">
      <c r="B31" s="79" t="s">
        <v>211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102">
        <v>0</v>
      </c>
      <c r="I32" s="102">
        <v>0</v>
      </c>
      <c r="J32" s="103">
        <v>0</v>
      </c>
      <c r="K32" s="102">
        <f t="shared" si="0"/>
        <v>0</v>
      </c>
      <c r="L32" s="102">
        <f>J32/'סכום נכסי הקרן'!$C$42</f>
        <v>0</v>
      </c>
    </row>
    <row r="33" spans="2:4">
      <c r="B33" t="s">
        <v>214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 C1:C4" xr:uid="{FC664D69-C6FC-479A-85FE-EB6E169DF723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338</v>
      </c>
    </row>
    <row r="3" spans="2:49" s="1" customFormat="1">
      <c r="B3" s="2" t="s">
        <v>2</v>
      </c>
      <c r="C3" s="99" t="s">
        <v>339</v>
      </c>
    </row>
    <row r="4" spans="2:49" s="1" customFormat="1">
      <c r="B4" s="2" t="s">
        <v>3</v>
      </c>
      <c r="C4" s="100">
        <v>13563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5128212.83</v>
      </c>
      <c r="H11" s="7"/>
      <c r="I11" s="75">
        <v>218.96314891055235</v>
      </c>
      <c r="J11" s="76">
        <v>1</v>
      </c>
      <c r="K11" s="76">
        <v>1.9E-3</v>
      </c>
      <c r="AW11" s="16"/>
    </row>
    <row r="12" spans="2:49">
      <c r="B12" s="79" t="s">
        <v>198</v>
      </c>
      <c r="C12" s="16"/>
      <c r="D12" s="16"/>
      <c r="G12" s="81">
        <v>5128212.83</v>
      </c>
      <c r="I12" s="81">
        <v>218.96314891055235</v>
      </c>
      <c r="J12" s="80">
        <v>1</v>
      </c>
      <c r="K12" s="80">
        <v>1.9E-3</v>
      </c>
    </row>
    <row r="13" spans="2:49">
      <c r="B13" s="79" t="s">
        <v>267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268</v>
      </c>
      <c r="C15" s="16"/>
      <c r="D15" s="16"/>
      <c r="G15" s="81">
        <v>5128212.83</v>
      </c>
      <c r="I15" s="81">
        <v>218.96314891055235</v>
      </c>
      <c r="J15" s="80">
        <v>1</v>
      </c>
      <c r="K15" s="80">
        <v>1.9E-3</v>
      </c>
    </row>
    <row r="16" spans="2:49">
      <c r="B16" t="s">
        <v>296</v>
      </c>
      <c r="C16" t="s">
        <v>297</v>
      </c>
      <c r="D16" t="s">
        <v>123</v>
      </c>
      <c r="E16" t="s">
        <v>102</v>
      </c>
      <c r="F16" t="s">
        <v>298</v>
      </c>
      <c r="G16" s="77">
        <v>48132.35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t="s">
        <v>299</v>
      </c>
      <c r="C17" t="s">
        <v>300</v>
      </c>
      <c r="D17" t="s">
        <v>123</v>
      </c>
      <c r="E17" t="s">
        <v>106</v>
      </c>
      <c r="F17" t="s">
        <v>301</v>
      </c>
      <c r="G17" s="77">
        <v>3528293.6</v>
      </c>
      <c r="H17" s="77">
        <v>1.169</v>
      </c>
      <c r="I17" s="77">
        <v>152.27931706332799</v>
      </c>
      <c r="J17" s="78">
        <v>0.69550000000000001</v>
      </c>
      <c r="K17" s="78">
        <v>1.2999999999999999E-3</v>
      </c>
    </row>
    <row r="18" spans="2:11">
      <c r="B18" t="s">
        <v>299</v>
      </c>
      <c r="C18" t="s">
        <v>302</v>
      </c>
      <c r="D18" t="s">
        <v>123</v>
      </c>
      <c r="E18" t="s">
        <v>106</v>
      </c>
      <c r="F18" t="s">
        <v>303</v>
      </c>
      <c r="G18" s="77">
        <v>154023.51</v>
      </c>
      <c r="H18" s="77">
        <v>2.2389000000000037</v>
      </c>
      <c r="I18" s="77">
        <v>12.7316122930199</v>
      </c>
      <c r="J18" s="78">
        <v>5.8099999999999999E-2</v>
      </c>
      <c r="K18" s="78">
        <v>1E-4</v>
      </c>
    </row>
    <row r="19" spans="2:11">
      <c r="B19" t="s">
        <v>299</v>
      </c>
      <c r="C19" t="s">
        <v>304</v>
      </c>
      <c r="D19" t="s">
        <v>123</v>
      </c>
      <c r="E19" t="s">
        <v>106</v>
      </c>
      <c r="F19" t="s">
        <v>303</v>
      </c>
      <c r="G19" s="77">
        <v>96264.7</v>
      </c>
      <c r="H19" s="77">
        <v>1.5564</v>
      </c>
      <c r="I19" s="77">
        <v>5.5315899156336004</v>
      </c>
      <c r="J19" s="78">
        <v>2.53E-2</v>
      </c>
      <c r="K19" s="78">
        <v>0</v>
      </c>
    </row>
    <row r="20" spans="2:11">
      <c r="B20" t="s">
        <v>299</v>
      </c>
      <c r="C20" t="s">
        <v>305</v>
      </c>
      <c r="D20" t="s">
        <v>123</v>
      </c>
      <c r="E20" t="s">
        <v>106</v>
      </c>
      <c r="F20" t="s">
        <v>303</v>
      </c>
      <c r="G20" s="77">
        <v>115517.63</v>
      </c>
      <c r="H20" s="77">
        <v>1.2989999999999999</v>
      </c>
      <c r="I20" s="77">
        <v>5.5401192585804004</v>
      </c>
      <c r="J20" s="78">
        <v>2.53E-2</v>
      </c>
      <c r="K20" s="78">
        <v>0</v>
      </c>
    </row>
    <row r="21" spans="2:11">
      <c r="B21" t="s">
        <v>299</v>
      </c>
      <c r="C21" t="s">
        <v>306</v>
      </c>
      <c r="D21" t="s">
        <v>123</v>
      </c>
      <c r="E21" t="s">
        <v>106</v>
      </c>
      <c r="F21" t="s">
        <v>303</v>
      </c>
      <c r="G21" s="77">
        <v>173276.45</v>
      </c>
      <c r="H21" s="77">
        <v>1.2448999999999999</v>
      </c>
      <c r="I21" s="77">
        <v>7.9640815981766</v>
      </c>
      <c r="J21" s="78">
        <v>3.6400000000000002E-2</v>
      </c>
      <c r="K21" s="78">
        <v>1E-4</v>
      </c>
    </row>
    <row r="22" spans="2:11">
      <c r="B22" t="s">
        <v>299</v>
      </c>
      <c r="C22" t="s">
        <v>307</v>
      </c>
      <c r="D22" t="s">
        <v>123</v>
      </c>
      <c r="E22" t="s">
        <v>106</v>
      </c>
      <c r="F22" t="s">
        <v>303</v>
      </c>
      <c r="G22" s="77">
        <v>173276.45</v>
      </c>
      <c r="H22" s="77">
        <v>-0.86240000000000006</v>
      </c>
      <c r="I22" s="77">
        <v>-5.5170888989215996</v>
      </c>
      <c r="J22" s="78">
        <v>-2.52E-2</v>
      </c>
      <c r="K22" s="78">
        <v>0</v>
      </c>
    </row>
    <row r="23" spans="2:11">
      <c r="B23" t="s">
        <v>299</v>
      </c>
      <c r="C23" t="s">
        <v>308</v>
      </c>
      <c r="D23" t="s">
        <v>123</v>
      </c>
      <c r="E23" t="s">
        <v>106</v>
      </c>
      <c r="F23" t="s">
        <v>303</v>
      </c>
      <c r="G23" s="77">
        <v>123218.81</v>
      </c>
      <c r="H23" s="77">
        <v>-0.35320000000000001</v>
      </c>
      <c r="I23" s="77">
        <v>-1.60679102590864</v>
      </c>
      <c r="J23" s="78">
        <v>-7.3000000000000001E-3</v>
      </c>
      <c r="K23" s="78">
        <v>0</v>
      </c>
    </row>
    <row r="24" spans="2:11">
      <c r="B24" t="s">
        <v>299</v>
      </c>
      <c r="C24" t="s">
        <v>309</v>
      </c>
      <c r="D24" t="s">
        <v>123</v>
      </c>
      <c r="E24" t="s">
        <v>106</v>
      </c>
      <c r="F24" t="s">
        <v>298</v>
      </c>
      <c r="G24" s="77">
        <v>250288.21</v>
      </c>
      <c r="H24" s="77">
        <v>2.3283000000000045</v>
      </c>
      <c r="I24" s="77">
        <v>21.514983772543602</v>
      </c>
      <c r="J24" s="78">
        <v>9.8299999999999998E-2</v>
      </c>
      <c r="K24" s="78">
        <v>2.0000000000000001E-4</v>
      </c>
    </row>
    <row r="25" spans="2:11">
      <c r="B25" t="s">
        <v>299</v>
      </c>
      <c r="C25" t="s">
        <v>310</v>
      </c>
      <c r="D25" t="s">
        <v>123</v>
      </c>
      <c r="E25" t="s">
        <v>106</v>
      </c>
      <c r="F25" t="s">
        <v>298</v>
      </c>
      <c r="G25" s="77">
        <v>154023.51</v>
      </c>
      <c r="H25" s="77">
        <v>1.7053</v>
      </c>
      <c r="I25" s="77">
        <v>9.6972702859827606</v>
      </c>
      <c r="J25" s="78">
        <v>4.4299999999999999E-2</v>
      </c>
      <c r="K25" s="78">
        <v>1E-4</v>
      </c>
    </row>
    <row r="26" spans="2:11">
      <c r="B26" t="s">
        <v>299</v>
      </c>
      <c r="C26" t="s">
        <v>311</v>
      </c>
      <c r="D26" t="s">
        <v>123</v>
      </c>
      <c r="E26" t="s">
        <v>106</v>
      </c>
      <c r="F26" t="s">
        <v>298</v>
      </c>
      <c r="G26" s="77">
        <v>138621.16</v>
      </c>
      <c r="H26" s="77">
        <v>1.3451</v>
      </c>
      <c r="I26" s="77">
        <v>6.8840781799067203</v>
      </c>
      <c r="J26" s="78">
        <v>3.1399999999999997E-2</v>
      </c>
      <c r="K26" s="78">
        <v>1E-4</v>
      </c>
    </row>
    <row r="27" spans="2:11">
      <c r="B27" t="s">
        <v>299</v>
      </c>
      <c r="C27" t="s">
        <v>312</v>
      </c>
      <c r="D27" t="s">
        <v>123</v>
      </c>
      <c r="E27" t="s">
        <v>106</v>
      </c>
      <c r="F27" t="s">
        <v>298</v>
      </c>
      <c r="G27" s="77">
        <v>173276.45</v>
      </c>
      <c r="H27" s="77">
        <v>0.61650000000000005</v>
      </c>
      <c r="I27" s="77">
        <v>3.9439764682109999</v>
      </c>
      <c r="J27" s="78">
        <v>1.7999999999999999E-2</v>
      </c>
      <c r="K27" s="78">
        <v>0</v>
      </c>
    </row>
    <row r="28" spans="2:11">
      <c r="B28" s="79" t="s">
        <v>295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269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228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212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s="79" t="s">
        <v>267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204</v>
      </c>
      <c r="C36" t="s">
        <v>204</v>
      </c>
      <c r="D36" t="s">
        <v>204</v>
      </c>
      <c r="E36" t="s">
        <v>204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270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204</v>
      </c>
      <c r="C38" t="s">
        <v>204</v>
      </c>
      <c r="D38" t="s">
        <v>204</v>
      </c>
      <c r="E38" t="s">
        <v>204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269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204</v>
      </c>
      <c r="C40" t="s">
        <v>204</v>
      </c>
      <c r="D40" t="s">
        <v>204</v>
      </c>
      <c r="E40" t="s">
        <v>204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228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204</v>
      </c>
      <c r="C42" t="s">
        <v>204</v>
      </c>
      <c r="D42" t="s">
        <v>204</v>
      </c>
      <c r="E42" t="s">
        <v>204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214</v>
      </c>
      <c r="C43" s="16"/>
      <c r="D43" s="16"/>
    </row>
    <row r="44" spans="2:11">
      <c r="B44" t="s">
        <v>220</v>
      </c>
      <c r="C44" s="16"/>
      <c r="D44" s="16"/>
    </row>
    <row r="45" spans="2:11">
      <c r="B45" t="s">
        <v>221</v>
      </c>
      <c r="C45" s="16"/>
      <c r="D45" s="16"/>
    </row>
    <row r="46" spans="2:11">
      <c r="B46" t="s">
        <v>222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338</v>
      </c>
    </row>
    <row r="3" spans="2:78" s="1" customFormat="1">
      <c r="B3" s="2" t="s">
        <v>2</v>
      </c>
      <c r="C3" s="99" t="s">
        <v>339</v>
      </c>
    </row>
    <row r="4" spans="2:78" s="1" customFormat="1">
      <c r="B4" s="2" t="s">
        <v>3</v>
      </c>
      <c r="C4" s="100">
        <v>13563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204</v>
      </c>
      <c r="C18" t="s">
        <v>204</v>
      </c>
      <c r="D18" s="16"/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274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275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204</v>
      </c>
      <c r="C26" t="s">
        <v>204</v>
      </c>
      <c r="D26" s="16"/>
      <c r="E26" t="s">
        <v>204</v>
      </c>
      <c r="H26" s="77">
        <v>0</v>
      </c>
      <c r="I26" t="s">
        <v>204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276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204</v>
      </c>
      <c r="C29" t="s">
        <v>204</v>
      </c>
      <c r="D29" s="16"/>
      <c r="E29" t="s">
        <v>204</v>
      </c>
      <c r="H29" s="77">
        <v>0</v>
      </c>
      <c r="I29" t="s">
        <v>204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204</v>
      </c>
      <c r="C31" t="s">
        <v>204</v>
      </c>
      <c r="D31" s="16"/>
      <c r="E31" t="s">
        <v>204</v>
      </c>
      <c r="H31" s="77">
        <v>0</v>
      </c>
      <c r="I31" t="s">
        <v>204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214</v>
      </c>
      <c r="D32" s="16"/>
    </row>
    <row r="33" spans="2:4">
      <c r="B33" t="s">
        <v>220</v>
      </c>
      <c r="D33" s="16"/>
    </row>
    <row r="34" spans="2:4">
      <c r="B34" t="s">
        <v>221</v>
      </c>
      <c r="D34" s="16"/>
    </row>
    <row r="35" spans="2:4">
      <c r="B35" t="s">
        <v>222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0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338</v>
      </c>
    </row>
    <row r="3" spans="2:60" s="1" customFormat="1">
      <c r="B3" s="2" t="s">
        <v>2</v>
      </c>
      <c r="C3" s="99" t="s">
        <v>339</v>
      </c>
    </row>
    <row r="4" spans="2:60" s="1" customFormat="1">
      <c r="B4" s="2" t="s">
        <v>3</v>
      </c>
      <c r="C4" s="100">
        <v>13563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198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313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314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315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316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317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t="s">
        <v>204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318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319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320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t="s">
        <v>204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321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t="s">
        <v>204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322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t="s">
        <v>204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323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t="s">
        <v>204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315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t="s">
        <v>204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316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t="s">
        <v>204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322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t="s">
        <v>204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214</v>
      </c>
    </row>
    <row r="42" spans="2:18">
      <c r="B42" t="s">
        <v>220</v>
      </c>
    </row>
    <row r="43" spans="2:18">
      <c r="B43" t="s">
        <v>221</v>
      </c>
    </row>
    <row r="44" spans="2:18">
      <c r="B44" t="s">
        <v>222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338</v>
      </c>
    </row>
    <row r="3" spans="2:64" s="1" customFormat="1">
      <c r="B3" s="2" t="s">
        <v>2</v>
      </c>
      <c r="C3" s="99" t="s">
        <v>339</v>
      </c>
    </row>
    <row r="4" spans="2:64" s="1" customFormat="1">
      <c r="B4" s="2" t="s">
        <v>3</v>
      </c>
      <c r="C4" s="100">
        <v>13563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228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214</v>
      </c>
    </row>
    <row r="26" spans="2:15">
      <c r="B26" t="s">
        <v>220</v>
      </c>
    </row>
    <row r="27" spans="2:15">
      <c r="B27" t="s">
        <v>221</v>
      </c>
    </row>
    <row r="28" spans="2:15">
      <c r="B28" t="s">
        <v>222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338</v>
      </c>
    </row>
    <row r="3" spans="2:55" s="1" customFormat="1">
      <c r="B3" s="2" t="s">
        <v>2</v>
      </c>
      <c r="C3" s="99" t="s">
        <v>339</v>
      </c>
    </row>
    <row r="4" spans="2:55" s="1" customFormat="1">
      <c r="B4" s="2" t="s">
        <v>3</v>
      </c>
      <c r="C4" s="100">
        <v>13563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204</v>
      </c>
      <c r="E14" s="78">
        <v>0</v>
      </c>
      <c r="F14" t="s">
        <v>204</v>
      </c>
      <c r="G14" s="77">
        <v>0</v>
      </c>
      <c r="H14" s="78">
        <v>0</v>
      </c>
      <c r="I14" s="78">
        <v>0</v>
      </c>
    </row>
    <row r="15" spans="2:55">
      <c r="B15" s="79" t="s">
        <v>327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204</v>
      </c>
      <c r="E16" s="78">
        <v>0</v>
      </c>
      <c r="F16" t="s">
        <v>204</v>
      </c>
      <c r="G16" s="77">
        <v>0</v>
      </c>
      <c r="H16" s="78">
        <v>0</v>
      </c>
      <c r="I16" s="78">
        <v>0</v>
      </c>
    </row>
    <row r="17" spans="2:9">
      <c r="B17" s="79" t="s">
        <v>212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204</v>
      </c>
      <c r="E19" s="78">
        <v>0</v>
      </c>
      <c r="F19" t="s">
        <v>204</v>
      </c>
      <c r="G19" s="77">
        <v>0</v>
      </c>
      <c r="H19" s="78">
        <v>0</v>
      </c>
      <c r="I19" s="78">
        <v>0</v>
      </c>
    </row>
    <row r="20" spans="2:9">
      <c r="B20" s="79" t="s">
        <v>327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204</v>
      </c>
      <c r="E21" s="78">
        <v>0</v>
      </c>
      <c r="F21" t="s">
        <v>204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338</v>
      </c>
    </row>
    <row r="3" spans="2:60" s="1" customFormat="1">
      <c r="B3" s="2" t="s">
        <v>2</v>
      </c>
      <c r="C3" s="99" t="s">
        <v>339</v>
      </c>
    </row>
    <row r="4" spans="2:60" s="1" customFormat="1">
      <c r="B4" s="2" t="s">
        <v>3</v>
      </c>
      <c r="C4" s="100">
        <v>13563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204</v>
      </c>
      <c r="D13" t="s">
        <v>204</v>
      </c>
      <c r="E13" s="19"/>
      <c r="F13" s="78">
        <v>0</v>
      </c>
      <c r="G13" t="s">
        <v>204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204</v>
      </c>
      <c r="D15" t="s">
        <v>204</v>
      </c>
      <c r="E15" s="19"/>
      <c r="F15" s="78">
        <v>0</v>
      </c>
      <c r="G15" t="s">
        <v>204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338</v>
      </c>
    </row>
    <row r="3" spans="2:60" s="1" customFormat="1">
      <c r="B3" s="2" t="s">
        <v>2</v>
      </c>
      <c r="C3" s="99" t="s">
        <v>339</v>
      </c>
    </row>
    <row r="4" spans="2:60" s="1" customFormat="1">
      <c r="B4" s="2" t="s">
        <v>3</v>
      </c>
      <c r="C4" s="100">
        <v>13563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-467.27025315999998</v>
      </c>
      <c r="J11" s="76">
        <v>1</v>
      </c>
      <c r="K11" s="76">
        <v>-4.0000000000000001E-3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328</v>
      </c>
      <c r="C12" s="15"/>
      <c r="D12" s="15"/>
      <c r="E12" s="15"/>
      <c r="F12" s="15"/>
      <c r="G12" s="15"/>
      <c r="H12" s="80">
        <v>0</v>
      </c>
      <c r="I12" s="81">
        <v>-467.27025315999998</v>
      </c>
      <c r="J12" s="80">
        <v>1</v>
      </c>
      <c r="K12" s="80">
        <v>-4.0000000000000001E-3</v>
      </c>
    </row>
    <row r="13" spans="2:60">
      <c r="B13" t="s">
        <v>329</v>
      </c>
      <c r="C13" t="s">
        <v>204</v>
      </c>
      <c r="D13" t="s">
        <v>204</v>
      </c>
      <c r="E13" t="s">
        <v>205</v>
      </c>
      <c r="F13" s="78">
        <v>0</v>
      </c>
      <c r="G13" t="s">
        <v>204</v>
      </c>
      <c r="H13" s="78">
        <v>0</v>
      </c>
      <c r="I13" s="77">
        <v>-49.9</v>
      </c>
      <c r="J13" s="78">
        <v>0.10680000000000001</v>
      </c>
      <c r="K13" s="78">
        <v>-4.0000000000000002E-4</v>
      </c>
    </row>
    <row r="14" spans="2:60">
      <c r="B14" t="s">
        <v>330</v>
      </c>
      <c r="C14" t="s">
        <v>204</v>
      </c>
      <c r="D14" t="s">
        <v>204</v>
      </c>
      <c r="E14" t="s">
        <v>205</v>
      </c>
      <c r="F14" s="78">
        <v>0</v>
      </c>
      <c r="G14" t="s">
        <v>204</v>
      </c>
      <c r="H14" s="78">
        <v>0</v>
      </c>
      <c r="I14" s="77">
        <v>-15.86</v>
      </c>
      <c r="J14" s="78">
        <v>3.39E-2</v>
      </c>
      <c r="K14" s="78">
        <v>-1E-4</v>
      </c>
    </row>
    <row r="15" spans="2:60">
      <c r="B15" t="s">
        <v>331</v>
      </c>
      <c r="C15" t="s">
        <v>204</v>
      </c>
      <c r="D15" t="s">
        <v>204</v>
      </c>
      <c r="E15" t="s">
        <v>205</v>
      </c>
      <c r="F15" s="78">
        <v>0</v>
      </c>
      <c r="G15" t="s">
        <v>204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B16" t="s">
        <v>332</v>
      </c>
      <c r="C16" t="s">
        <v>333</v>
      </c>
      <c r="D16" t="s">
        <v>204</v>
      </c>
      <c r="E16" t="s">
        <v>205</v>
      </c>
      <c r="F16" s="78">
        <v>0</v>
      </c>
      <c r="G16" t="s">
        <v>102</v>
      </c>
      <c r="H16" s="78">
        <v>0</v>
      </c>
      <c r="I16" s="77">
        <v>-8.3650000000000002E-2</v>
      </c>
      <c r="J16" s="78">
        <v>2.0000000000000001E-4</v>
      </c>
      <c r="K16" s="78">
        <v>0</v>
      </c>
    </row>
    <row r="17" spans="2:11">
      <c r="B17" t="s">
        <v>334</v>
      </c>
      <c r="C17" t="s">
        <v>335</v>
      </c>
      <c r="D17" t="s">
        <v>204</v>
      </c>
      <c r="E17" t="s">
        <v>205</v>
      </c>
      <c r="F17" s="78">
        <v>0</v>
      </c>
      <c r="G17" t="s">
        <v>106</v>
      </c>
      <c r="H17" s="78">
        <v>0</v>
      </c>
      <c r="I17" s="77">
        <v>-406.82971315999998</v>
      </c>
      <c r="J17" s="78">
        <v>0.87070000000000003</v>
      </c>
      <c r="K17" s="78">
        <v>-3.5000000000000001E-3</v>
      </c>
    </row>
    <row r="18" spans="2:11">
      <c r="B18" t="s">
        <v>336</v>
      </c>
      <c r="C18" t="s">
        <v>337</v>
      </c>
      <c r="D18" t="s">
        <v>201</v>
      </c>
      <c r="E18" t="s">
        <v>202</v>
      </c>
      <c r="F18" s="78">
        <v>0</v>
      </c>
      <c r="G18" t="s">
        <v>102</v>
      </c>
      <c r="H18" s="78">
        <v>0</v>
      </c>
      <c r="I18" s="77">
        <v>5.4031099999999999</v>
      </c>
      <c r="J18" s="78">
        <v>-1.1599999999999999E-2</v>
      </c>
      <c r="K18" s="78">
        <v>0</v>
      </c>
    </row>
    <row r="19" spans="2:11">
      <c r="B19" s="79" t="s">
        <v>212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E20" s="19"/>
      <c r="F20" s="78">
        <v>0</v>
      </c>
      <c r="G20" t="s">
        <v>204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338</v>
      </c>
    </row>
    <row r="3" spans="2:17" s="1" customFormat="1">
      <c r="B3" s="2" t="s">
        <v>2</v>
      </c>
      <c r="C3" s="99" t="s">
        <v>339</v>
      </c>
    </row>
    <row r="4" spans="2:17" s="1" customFormat="1">
      <c r="B4" s="2" t="s">
        <v>3</v>
      </c>
      <c r="C4" s="100">
        <v>13563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1">
        <v>0</v>
      </c>
    </row>
    <row r="13" spans="2:17">
      <c r="B13" t="s">
        <v>204</v>
      </c>
      <c r="C13" s="77">
        <v>0</v>
      </c>
    </row>
    <row r="14" spans="2:17">
      <c r="B14" s="79" t="s">
        <v>212</v>
      </c>
      <c r="C14" s="81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338</v>
      </c>
    </row>
    <row r="3" spans="2:18" s="1" customFormat="1">
      <c r="B3" s="2" t="s">
        <v>2</v>
      </c>
      <c r="C3" s="99" t="s">
        <v>339</v>
      </c>
    </row>
    <row r="4" spans="2:18" s="1" customFormat="1">
      <c r="B4" s="2" t="s">
        <v>3</v>
      </c>
      <c r="C4" s="100">
        <v>13563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220</v>
      </c>
      <c r="D27" s="16"/>
    </row>
    <row r="28" spans="2:16">
      <c r="B28" t="s">
        <v>222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338</v>
      </c>
    </row>
    <row r="3" spans="2:18" s="1" customFormat="1">
      <c r="B3" s="2" t="s">
        <v>2</v>
      </c>
      <c r="C3" s="99" t="s">
        <v>339</v>
      </c>
    </row>
    <row r="4" spans="2:18" s="1" customFormat="1">
      <c r="B4" s="2" t="s">
        <v>3</v>
      </c>
      <c r="C4" s="100">
        <v>13563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220</v>
      </c>
      <c r="D27" s="16"/>
    </row>
    <row r="28" spans="2:16">
      <c r="B28" t="s">
        <v>222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338</v>
      </c>
    </row>
    <row r="3" spans="2:53" s="1" customFormat="1">
      <c r="B3" s="2" t="s">
        <v>2</v>
      </c>
      <c r="C3" s="99" t="s">
        <v>339</v>
      </c>
    </row>
    <row r="4" spans="2:53" s="1" customFormat="1">
      <c r="B4" s="2" t="s">
        <v>3</v>
      </c>
      <c r="C4" s="100">
        <v>13563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198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215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216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204</v>
      </c>
      <c r="C17" t="s">
        <v>204</v>
      </c>
      <c r="D17" s="16"/>
      <c r="E17" t="s">
        <v>204</v>
      </c>
      <c r="H17" s="77">
        <v>0</v>
      </c>
      <c r="I17" t="s">
        <v>204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204</v>
      </c>
      <c r="C18" t="s">
        <v>204</v>
      </c>
      <c r="D18" s="16"/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217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212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218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219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220</v>
      </c>
      <c r="C26" s="16"/>
      <c r="D26" s="16"/>
    </row>
    <row r="27" spans="2:18">
      <c r="B27" t="s">
        <v>221</v>
      </c>
      <c r="C27" s="16"/>
      <c r="D27" s="16"/>
    </row>
    <row r="28" spans="2:18">
      <c r="B28" t="s">
        <v>222</v>
      </c>
      <c r="C28" s="16"/>
      <c r="D28" s="16"/>
    </row>
    <row r="29" spans="2:18">
      <c r="B29" t="s">
        <v>223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338</v>
      </c>
    </row>
    <row r="3" spans="2:23" s="1" customFormat="1">
      <c r="B3" s="2" t="s">
        <v>2</v>
      </c>
      <c r="C3" s="99" t="s">
        <v>339</v>
      </c>
    </row>
    <row r="4" spans="2:23" s="1" customFormat="1">
      <c r="B4" s="2" t="s">
        <v>3</v>
      </c>
      <c r="C4" s="100">
        <v>13563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225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228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226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227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214</v>
      </c>
      <c r="D26" s="16"/>
    </row>
    <row r="27" spans="2:23">
      <c r="B27" t="s">
        <v>220</v>
      </c>
      <c r="D27" s="16"/>
    </row>
    <row r="28" spans="2:23">
      <c r="B28" t="s">
        <v>221</v>
      </c>
      <c r="D28" s="16"/>
    </row>
    <row r="29" spans="2:23">
      <c r="B29" t="s">
        <v>222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338</v>
      </c>
    </row>
    <row r="3" spans="2:68" s="1" customFormat="1">
      <c r="B3" s="2" t="s">
        <v>2</v>
      </c>
      <c r="C3" s="99" t="s">
        <v>339</v>
      </c>
    </row>
    <row r="4" spans="2:68" s="1" customFormat="1">
      <c r="B4" s="2" t="s">
        <v>3</v>
      </c>
      <c r="C4" s="100">
        <v>13563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226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227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220</v>
      </c>
      <c r="C25" s="16"/>
      <c r="D25" s="16"/>
      <c r="E25" s="16"/>
      <c r="F25" s="16"/>
      <c r="G25" s="16"/>
    </row>
    <row r="26" spans="2:21">
      <c r="B26" t="s">
        <v>221</v>
      </c>
      <c r="C26" s="16"/>
      <c r="D26" s="16"/>
      <c r="E26" s="16"/>
      <c r="F26" s="16"/>
      <c r="G26" s="16"/>
    </row>
    <row r="27" spans="2:21">
      <c r="B27" t="s">
        <v>222</v>
      </c>
      <c r="C27" s="16"/>
      <c r="D27" s="16"/>
      <c r="E27" s="16"/>
      <c r="F27" s="16"/>
      <c r="G27" s="16"/>
    </row>
    <row r="28" spans="2:21">
      <c r="B28" t="s">
        <v>223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338</v>
      </c>
    </row>
    <row r="3" spans="2:66" s="1" customFormat="1">
      <c r="B3" s="2" t="s">
        <v>2</v>
      </c>
      <c r="C3" s="99" t="s">
        <v>339</v>
      </c>
    </row>
    <row r="4" spans="2:66" s="1" customFormat="1">
      <c r="B4" s="2" t="s">
        <v>3</v>
      </c>
      <c r="C4" s="100">
        <v>13563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198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224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216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225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226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227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220</v>
      </c>
      <c r="C27" s="16"/>
      <c r="D27" s="16"/>
      <c r="E27" s="16"/>
      <c r="F27" s="16"/>
    </row>
    <row r="28" spans="2:21">
      <c r="B28" t="s">
        <v>221</v>
      </c>
      <c r="C28" s="16"/>
      <c r="D28" s="16"/>
      <c r="E28" s="16"/>
      <c r="F28" s="16"/>
    </row>
    <row r="29" spans="2:21">
      <c r="B29" t="s">
        <v>222</v>
      </c>
      <c r="C29" s="16"/>
      <c r="D29" s="16"/>
      <c r="E29" s="16"/>
      <c r="F29" s="16"/>
    </row>
    <row r="30" spans="2:21">
      <c r="B30" t="s">
        <v>223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338</v>
      </c>
    </row>
    <row r="3" spans="2:62" s="1" customFormat="1">
      <c r="B3" s="2" t="s">
        <v>2</v>
      </c>
      <c r="C3" s="99" t="s">
        <v>339</v>
      </c>
    </row>
    <row r="4" spans="2:62" s="1" customFormat="1">
      <c r="B4" s="2" t="s">
        <v>3</v>
      </c>
      <c r="C4" s="100">
        <v>13563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198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229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226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220</v>
      </c>
      <c r="E27" s="16"/>
      <c r="F27" s="16"/>
      <c r="G27" s="16"/>
    </row>
    <row r="28" spans="2:15">
      <c r="B28" t="s">
        <v>221</v>
      </c>
      <c r="E28" s="16"/>
      <c r="F28" s="16"/>
      <c r="G28" s="16"/>
    </row>
    <row r="29" spans="2:15">
      <c r="B29" t="s">
        <v>222</v>
      </c>
      <c r="E29" s="16"/>
      <c r="F29" s="16"/>
      <c r="G29" s="16"/>
    </row>
    <row r="30" spans="2:15">
      <c r="B30" t="s">
        <v>223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338</v>
      </c>
    </row>
    <row r="3" spans="2:63" s="1" customFormat="1">
      <c r="B3" s="2" t="s">
        <v>2</v>
      </c>
      <c r="C3" s="99" t="s">
        <v>339</v>
      </c>
    </row>
    <row r="4" spans="2:63" s="1" customFormat="1">
      <c r="B4" s="2" t="s">
        <v>3</v>
      </c>
      <c r="C4" s="100">
        <v>13563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1112007.1399999999</v>
      </c>
      <c r="I11" s="7"/>
      <c r="J11" s="75">
        <v>0</v>
      </c>
      <c r="K11" s="75">
        <v>87054.711821607503</v>
      </c>
      <c r="L11" s="7"/>
      <c r="M11" s="76">
        <v>1</v>
      </c>
      <c r="N11" s="76">
        <v>0.75009999999999999</v>
      </c>
      <c r="O11" s="35"/>
      <c r="BH11" s="16"/>
      <c r="BI11" s="19"/>
      <c r="BK11" s="16"/>
    </row>
    <row r="12" spans="2:63">
      <c r="B12" s="79" t="s">
        <v>198</v>
      </c>
      <c r="D12" s="16"/>
      <c r="E12" s="16"/>
      <c r="F12" s="16"/>
      <c r="G12" s="16"/>
      <c r="H12" s="81">
        <v>76349.34</v>
      </c>
      <c r="J12" s="81">
        <v>0</v>
      </c>
      <c r="K12" s="81">
        <v>13657.265305999999</v>
      </c>
      <c r="M12" s="80">
        <v>0.15690000000000001</v>
      </c>
      <c r="N12" s="80">
        <v>0.1177</v>
      </c>
    </row>
    <row r="13" spans="2:63">
      <c r="B13" s="79" t="s">
        <v>233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234</v>
      </c>
      <c r="D15" s="16"/>
      <c r="E15" s="16"/>
      <c r="F15" s="16"/>
      <c r="G15" s="16"/>
      <c r="H15" s="81">
        <v>76349.34</v>
      </c>
      <c r="J15" s="81">
        <v>0</v>
      </c>
      <c r="K15" s="81">
        <v>13657.265305999999</v>
      </c>
      <c r="M15" s="80">
        <v>0.15690000000000001</v>
      </c>
      <c r="N15" s="80">
        <v>0.1177</v>
      </c>
    </row>
    <row r="16" spans="2:63">
      <c r="B16" t="s">
        <v>235</v>
      </c>
      <c r="C16" t="s">
        <v>236</v>
      </c>
      <c r="D16" t="s">
        <v>100</v>
      </c>
      <c r="E16" t="s">
        <v>237</v>
      </c>
      <c r="F16" t="s">
        <v>238</v>
      </c>
      <c r="G16" t="s">
        <v>102</v>
      </c>
      <c r="H16" s="77">
        <v>17389.060000000001</v>
      </c>
      <c r="I16" s="77">
        <v>18830</v>
      </c>
      <c r="J16" s="77">
        <v>0</v>
      </c>
      <c r="K16" s="77">
        <v>3274.3599979999999</v>
      </c>
      <c r="L16" s="78">
        <v>1.1000000000000001E-3</v>
      </c>
      <c r="M16" s="78">
        <v>3.7600000000000001E-2</v>
      </c>
      <c r="N16" s="78">
        <v>2.8199999999999999E-2</v>
      </c>
    </row>
    <row r="17" spans="2:14">
      <c r="B17" t="s">
        <v>239</v>
      </c>
      <c r="C17" t="s">
        <v>240</v>
      </c>
      <c r="D17" t="s">
        <v>100</v>
      </c>
      <c r="E17" t="s">
        <v>241</v>
      </c>
      <c r="F17" t="s">
        <v>238</v>
      </c>
      <c r="G17" t="s">
        <v>102</v>
      </c>
      <c r="H17" s="77">
        <v>58960.28</v>
      </c>
      <c r="I17" s="77">
        <v>17610</v>
      </c>
      <c r="J17" s="77">
        <v>0</v>
      </c>
      <c r="K17" s="77">
        <v>10382.905307999999</v>
      </c>
      <c r="L17" s="78">
        <v>3.8E-3</v>
      </c>
      <c r="M17" s="78">
        <v>0.1193</v>
      </c>
      <c r="N17" s="78">
        <v>8.9499999999999996E-2</v>
      </c>
    </row>
    <row r="18" spans="2:14">
      <c r="B18" s="79" t="s">
        <v>242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243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228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244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212</v>
      </c>
      <c r="D26" s="16"/>
      <c r="E26" s="16"/>
      <c r="F26" s="16"/>
      <c r="G26" s="16"/>
      <c r="H26" s="81">
        <v>1035657.8</v>
      </c>
      <c r="J26" s="81">
        <v>0</v>
      </c>
      <c r="K26" s="81">
        <v>73397.446515607502</v>
      </c>
      <c r="M26" s="80">
        <v>0.84309999999999996</v>
      </c>
      <c r="N26" s="80">
        <v>0.63249999999999995</v>
      </c>
    </row>
    <row r="27" spans="2:14">
      <c r="B27" s="79" t="s">
        <v>245</v>
      </c>
      <c r="D27" s="16"/>
      <c r="E27" s="16"/>
      <c r="F27" s="16"/>
      <c r="G27" s="16"/>
      <c r="H27" s="81">
        <v>1035657.8</v>
      </c>
      <c r="J27" s="81">
        <v>0</v>
      </c>
      <c r="K27" s="81">
        <v>73397.446515607502</v>
      </c>
      <c r="M27" s="80">
        <v>0.84309999999999996</v>
      </c>
      <c r="N27" s="80">
        <v>0.63249999999999995</v>
      </c>
    </row>
    <row r="28" spans="2:14">
      <c r="B28" t="s">
        <v>246</v>
      </c>
      <c r="C28" t="s">
        <v>247</v>
      </c>
      <c r="D28" t="s">
        <v>123</v>
      </c>
      <c r="E28" t="s">
        <v>248</v>
      </c>
      <c r="F28" t="s">
        <v>238</v>
      </c>
      <c r="G28" t="s">
        <v>106</v>
      </c>
      <c r="H28" s="77">
        <v>29808.560000000001</v>
      </c>
      <c r="I28" s="77">
        <v>8463</v>
      </c>
      <c r="J28" s="77">
        <v>0</v>
      </c>
      <c r="K28" s="77">
        <v>9313.8026138976002</v>
      </c>
      <c r="L28" s="78">
        <v>8.0000000000000004E-4</v>
      </c>
      <c r="M28" s="78">
        <v>0.107</v>
      </c>
      <c r="N28" s="78">
        <v>8.0299999999999996E-2</v>
      </c>
    </row>
    <row r="29" spans="2:14">
      <c r="B29" t="s">
        <v>249</v>
      </c>
      <c r="C29" t="s">
        <v>250</v>
      </c>
      <c r="D29" t="s">
        <v>123</v>
      </c>
      <c r="E29" t="s">
        <v>251</v>
      </c>
      <c r="F29" t="s">
        <v>238</v>
      </c>
      <c r="G29" t="s">
        <v>106</v>
      </c>
      <c r="H29" s="77">
        <v>934184.21</v>
      </c>
      <c r="I29" s="77">
        <v>707.75</v>
      </c>
      <c r="J29" s="77">
        <v>0</v>
      </c>
      <c r="K29" s="77">
        <v>24410.354851247299</v>
      </c>
      <c r="L29" s="78">
        <v>2.5000000000000001E-3</v>
      </c>
      <c r="M29" s="78">
        <v>0.28039999999999998</v>
      </c>
      <c r="N29" s="78">
        <v>0.21029999999999999</v>
      </c>
    </row>
    <row r="30" spans="2:14">
      <c r="B30" t="s">
        <v>252</v>
      </c>
      <c r="C30" t="s">
        <v>253</v>
      </c>
      <c r="D30" t="s">
        <v>254</v>
      </c>
      <c r="E30" t="s">
        <v>255</v>
      </c>
      <c r="F30" t="s">
        <v>238</v>
      </c>
      <c r="G30" t="s">
        <v>106</v>
      </c>
      <c r="H30" s="77">
        <v>9047.11</v>
      </c>
      <c r="I30" s="77">
        <v>8559</v>
      </c>
      <c r="J30" s="77">
        <v>0</v>
      </c>
      <c r="K30" s="77">
        <v>2858.8711989707999</v>
      </c>
      <c r="L30" s="78">
        <v>2.0000000000000001E-4</v>
      </c>
      <c r="M30" s="78">
        <v>3.2800000000000003E-2</v>
      </c>
      <c r="N30" s="78">
        <v>2.46E-2</v>
      </c>
    </row>
    <row r="31" spans="2:14">
      <c r="B31" t="s">
        <v>256</v>
      </c>
      <c r="C31" t="s">
        <v>257</v>
      </c>
      <c r="D31" t="s">
        <v>254</v>
      </c>
      <c r="E31" t="s">
        <v>258</v>
      </c>
      <c r="F31" t="s">
        <v>238</v>
      </c>
      <c r="G31" t="s">
        <v>106</v>
      </c>
      <c r="H31" s="77">
        <v>8908.2999999999993</v>
      </c>
      <c r="I31" s="77">
        <v>84783</v>
      </c>
      <c r="J31" s="77">
        <v>0</v>
      </c>
      <c r="K31" s="77">
        <v>27884.656967388</v>
      </c>
      <c r="L31" s="78">
        <v>5.9999999999999995E-4</v>
      </c>
      <c r="M31" s="78">
        <v>0.32029999999999997</v>
      </c>
      <c r="N31" s="78">
        <v>0.24030000000000001</v>
      </c>
    </row>
    <row r="32" spans="2:14">
      <c r="B32" t="s">
        <v>259</v>
      </c>
      <c r="C32" t="s">
        <v>260</v>
      </c>
      <c r="D32" t="s">
        <v>254</v>
      </c>
      <c r="E32" t="s">
        <v>261</v>
      </c>
      <c r="F32" t="s">
        <v>238</v>
      </c>
      <c r="G32" t="s">
        <v>106</v>
      </c>
      <c r="H32" s="77">
        <v>53709.62</v>
      </c>
      <c r="I32" s="77">
        <v>4503.25</v>
      </c>
      <c r="J32" s="77">
        <v>0</v>
      </c>
      <c r="K32" s="77">
        <v>8929.7608841038</v>
      </c>
      <c r="L32" s="78">
        <v>1.1000000000000001E-3</v>
      </c>
      <c r="M32" s="78">
        <v>0.1026</v>
      </c>
      <c r="N32" s="78">
        <v>7.6899999999999996E-2</v>
      </c>
    </row>
    <row r="33" spans="2:14">
      <c r="B33" s="79" t="s">
        <v>262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204</v>
      </c>
      <c r="C34" t="s">
        <v>204</v>
      </c>
      <c r="D34" s="16"/>
      <c r="E34" s="16"/>
      <c r="F34" t="s">
        <v>204</v>
      </c>
      <c r="G34" t="s">
        <v>204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228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204</v>
      </c>
      <c r="C36" t="s">
        <v>204</v>
      </c>
      <c r="D36" s="16"/>
      <c r="E36" s="16"/>
      <c r="F36" t="s">
        <v>204</v>
      </c>
      <c r="G36" t="s">
        <v>204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244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204</v>
      </c>
      <c r="C38" t="s">
        <v>204</v>
      </c>
      <c r="D38" s="16"/>
      <c r="E38" s="16"/>
      <c r="F38" t="s">
        <v>204</v>
      </c>
      <c r="G38" t="s">
        <v>204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214</v>
      </c>
      <c r="D39" s="16"/>
      <c r="E39" s="16"/>
      <c r="F39" s="16"/>
      <c r="G39" s="16"/>
    </row>
    <row r="40" spans="2:14">
      <c r="B40" t="s">
        <v>220</v>
      </c>
      <c r="D40" s="16"/>
      <c r="E40" s="16"/>
      <c r="F40" s="16"/>
      <c r="G40" s="16"/>
    </row>
    <row r="41" spans="2:14">
      <c r="B41" t="s">
        <v>221</v>
      </c>
      <c r="D41" s="16"/>
      <c r="E41" s="16"/>
      <c r="F41" s="16"/>
      <c r="G41" s="16"/>
    </row>
    <row r="42" spans="2:14">
      <c r="B42" t="s">
        <v>222</v>
      </c>
      <c r="D42" s="16"/>
      <c r="E42" s="16"/>
      <c r="F42" s="16"/>
      <c r="G42" s="16"/>
    </row>
    <row r="43" spans="2:14">
      <c r="B43" t="s">
        <v>223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338</v>
      </c>
    </row>
    <row r="3" spans="2:65" s="1" customFormat="1">
      <c r="B3" s="2" t="s">
        <v>2</v>
      </c>
      <c r="C3" s="99" t="s">
        <v>339</v>
      </c>
    </row>
    <row r="4" spans="2:65" s="1" customFormat="1">
      <c r="B4" s="2" t="s">
        <v>3</v>
      </c>
      <c r="C4" s="100">
        <v>13563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228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228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220</v>
      </c>
      <c r="C31" s="16"/>
      <c r="D31" s="16"/>
      <c r="E31" s="16"/>
    </row>
    <row r="32" spans="2:15">
      <c r="B32" t="s">
        <v>221</v>
      </c>
      <c r="C32" s="16"/>
      <c r="D32" s="16"/>
      <c r="E32" s="16"/>
    </row>
    <row r="33" spans="2:5">
      <c r="B33" t="s">
        <v>222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338</v>
      </c>
    </row>
    <row r="3" spans="2:60" s="1" customFormat="1">
      <c r="B3" s="2" t="s">
        <v>2</v>
      </c>
      <c r="C3" s="99" t="s">
        <v>339</v>
      </c>
    </row>
    <row r="4" spans="2:60" s="1" customFormat="1">
      <c r="B4" s="2" t="s">
        <v>3</v>
      </c>
      <c r="C4" s="100">
        <v>13563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B19" t="s">
        <v>220</v>
      </c>
      <c r="D19" s="16"/>
      <c r="E19" s="16"/>
    </row>
    <row r="20" spans="2:12">
      <c r="B20" t="s">
        <v>221</v>
      </c>
      <c r="D20" s="16"/>
      <c r="E20" s="16"/>
    </row>
    <row r="21" spans="2:12">
      <c r="B21" t="s">
        <v>222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2023-09-07T09:01:29Z</dcterms:modified>
</cp:coreProperties>
</file>