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B17A0CCC-0B2E-4A2F-89F0-5EEAD41FC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J29" i="2"/>
  <c r="J28" i="2"/>
  <c r="J18" i="2"/>
  <c r="J17" i="2"/>
  <c r="J15" i="2"/>
  <c r="J14" i="2"/>
  <c r="J13" i="2"/>
  <c r="J12" i="2"/>
  <c r="J11" i="2"/>
  <c r="K32" i="2" l="1"/>
  <c r="K31" i="2"/>
  <c r="K30" i="2"/>
  <c r="K27" i="2"/>
  <c r="K26" i="2"/>
  <c r="K25" i="2"/>
  <c r="K24" i="2"/>
  <c r="K23" i="2"/>
  <c r="K22" i="2"/>
  <c r="K21" i="2"/>
  <c r="K20" i="2"/>
  <c r="K19" i="2"/>
  <c r="K16" i="2"/>
  <c r="K11" i="2"/>
  <c r="K12" i="2"/>
  <c r="K13" i="2"/>
  <c r="K14" i="2"/>
  <c r="K15" i="2"/>
  <c r="K17" i="2"/>
  <c r="K18" i="2"/>
  <c r="K28" i="2"/>
  <c r="K29" i="2"/>
</calcChain>
</file>

<file path=xl/sharedStrings.xml><?xml version="1.0" encoding="utf-8"?>
<sst xmlns="http://schemas.openxmlformats.org/spreadsheetml/2006/main" count="2536" uniqueCount="345">
  <si>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</si>
  <si>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</si>
  <si>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</si>
  <si>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</si>
  <si>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</si>
  <si>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</si>
  <si>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</si>
  <si>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</si>
  <si>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</si>
  <si>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</si>
  <si>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</si>
  <si>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</si>
  <si>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</si>
  <si>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</si>
  <si>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</si>
  <si>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</si>
  <si>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</si>
  <si>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</si>
  <si>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</si>
  <si>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</si>
  <si>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</si>
  <si>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</si>
  <si>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</si>
  <si>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</si>
  <si>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</si>
  <si>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</si>
  <si>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</si>
  <si>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</si>
  <si>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</si>
  <si>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</si>
  <si>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</si>
  <si>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</si>
  <si>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</si>
  <si>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</si>
  <si>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</si>
  <si>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</si>
  <si>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</si>
  <si>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</si>
  <si>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</si>
  <si>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</si>
  <si>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</si>
  <si>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</si>
  <si>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</si>
  <si>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</si>
  <si>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</si>
  <si>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</si>
  <si>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</si>
  <si>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</si>
  <si>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</si>
  <si>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</si>
  <si>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</si>
  <si>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</si>
  <si>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</si>
  <si>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</si>
  <si>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</si>
  <si>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</si>
  <si>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</si>
  <si>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</si>
  <si>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</si>
  <si>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</si>
  <si>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</si>
  <si>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</si>
  <si>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</si>
  <si>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</si>
  <si>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</si>
  <si>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</si>
  <si>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</si>
  <si>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</si>
  <si>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</si>
  <si>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</si>
  <si>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</si>
  <si>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</si>
  <si>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</si>
  <si>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</si>
  <si>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</si>
  <si>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</si>
  <si>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</si>
  <si>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</si>
  <si>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</si>
  <si>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</si>
  <si>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</si>
  <si>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</si>
  <si>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</si>
  <si>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</si>
  <si>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</si>
  <si>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</si>
  <si>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</si>
  <si>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</si>
  <si>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</si>
  <si>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</si>
  <si>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</si>
  <si>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</si>
  <si>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</si>
  <si>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</si>
  <si>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</si>
  <si>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</si>
  <si>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</si>
  <si>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</si>
  <si>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</si>
  <si>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</si>
  <si>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</si>
  <si>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</si>
  <si>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</si>
  <si>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</si>
  <si>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</si>
  <si>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</si>
  <si>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</si>
  <si>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</si>
  <si>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</si>
  <si>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</si>
  <si>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</si>
  <si>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</si>
  <si>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</si>
  <si>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</si>
  <si>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</si>
  <si>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</si>
  <si>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</si>
  <si>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</si>
  <si>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</si>
  <si>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</si>
  <si>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</si>
  <si>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</si>
  <si>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</si>
  <si>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</si>
  <si>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</si>
  <si>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</si>
  <si>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</si>
  <si>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</si>
  <si>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</si>
  <si>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</si>
  <si>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</si>
  <si>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</si>
  <si>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</si>
  <si>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</si>
  <si>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</si>
  <si>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</si>
  <si>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</si>
  <si>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</si>
  <si>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</si>
  <si>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</si>
  <si>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</si>
  <si>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</si>
  <si>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</si>
  <si>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</si>
  <si>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</si>
  <si>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</si>
  <si>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</si>
  <si>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</si>
  <si>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</si>
  <si>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</si>
  <si>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</si>
  <si>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</si>
  <si>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</si>
  <si>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</si>
  <si>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</si>
  <si>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</si>
  <si>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</si>
  <si>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</si>
  <si>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</si>
  <si>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</si>
  <si>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</si>
  <si>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</si>
  <si>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</si>
  <si>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</si>
  <si>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</si>
  <si>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</si>
  <si>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</si>
  <si>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</si>
  <si>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</si>
  <si>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</si>
  <si>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</si>
  <si>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</si>
  <si>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</si>
  <si>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</si>
  <si>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</si>
  <si>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</si>
  <si>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</si>
  <si>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</si>
  <si>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</si>
  <si>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</si>
  <si>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</si>
  <si>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</si>
  <si>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</si>
  <si>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</si>
  <si>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</si>
  <si>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</si>
  <si>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</si>
  <si>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</si>
  <si>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</si>
  <si>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</si>
  <si>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</si>
  <si>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</si>
  <si>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</si>
  <si>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</si>
  <si>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</si>
  <si>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</si>
  <si>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</si>
  <si>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</si>
  <si>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</si>
  <si>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</si>
  <si>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</si>
  <si>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</si>
  <si>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</si>
  <si>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</si>
  <si>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</si>
  <si>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</si>
  <si>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20001- 10-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</si>
  <si>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</si>
  <si>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</si>
  <si>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</si>
  <si>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</si>
  <si>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</si>
  <si>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</si>
  <si>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</si>
  <si>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</si>
  <si>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</si>
  <si>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</si>
  <si>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</si>
  <si>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</si>
  <si>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</si>
  <si>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</si>
  <si>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</si>
  <si>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</si>
  <si>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</si>
  <si>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</si>
  <si>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</si>
  <si>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</si>
  <si>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</si>
  <si>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</si>
  <si>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</si>
  <si>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</si>
  <si>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</si>
  <si>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</si>
  <si>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</si>
  <si>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</si>
  <si>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</si>
  <si>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</si>
  <si>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</si>
  <si>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</si>
  <si>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</si>
  <si>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</si>
  <si>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</si>
  <si>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</si>
  <si>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</si>
  <si>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</si>
  <si>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</si>
  <si>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(לא פעיל) AMUNDI ETF</t>
  </si>
  <si>
    <t>LU1681049018</t>
  </si>
  <si>
    <t>27482</t>
  </si>
  <si>
    <t>ISHARES S&amp;P500 SWAP UCITS- BlackRock  Asset Managment</t>
  </si>
  <si>
    <t>IE00BMTX1Y45</t>
  </si>
  <si>
    <t>27796</t>
  </si>
  <si>
    <t>X S&amp;P500 SWAP- DB x TRACKERS</t>
  </si>
  <si>
    <t>LU0490618542</t>
  </si>
  <si>
    <t>LSE</t>
  </si>
  <si>
    <t>12104</t>
  </si>
  <si>
    <t>SOURCE S&amp;P 500 UCITS ETF- Invesco investment management limited</t>
  </si>
  <si>
    <t>IE00B3YCGJ38</t>
  </si>
  <si>
    <t>21100</t>
  </si>
  <si>
    <t>Lyxor Etf S&amp;P 500- LYXOR ETF</t>
  </si>
  <si>
    <t>LU0496786657</t>
  </si>
  <si>
    <t>10267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</si>
  <si>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</si>
  <si>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</si>
  <si>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</si>
  <si>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</si>
  <si>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</si>
  <si>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</si>
  <si>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</si>
  <si>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</si>
  <si>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</si>
  <si>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</si>
  <si>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SEP23-מחקה מדד- חוזים עתידיים בחול</t>
  </si>
  <si>
    <t>ESU3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</si>
  <si>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</si>
  <si>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</si>
  <si>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</si>
  <si>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</si>
  <si>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</si>
  <si>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</si>
  <si>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</si>
  <si>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</si>
  <si>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</si>
  <si>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</si>
  <si>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</si>
  <si>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</si>
  <si>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</si>
  <si>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</si>
  <si>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</si>
  <si>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</si>
  <si>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</si>
  <si>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</si>
  <si>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</si>
  <si>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</si>
  <si>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</si>
  <si>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</si>
  <si>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ILS-USD03.07.2023</t>
  </si>
  <si>
    <t>715000413</t>
  </si>
  <si>
    <t>29/06/23</t>
  </si>
  <si>
    <t>FW ILS-USD04.12.2023</t>
  </si>
  <si>
    <t>715000371</t>
  </si>
  <si>
    <t>30/04/23</t>
  </si>
  <si>
    <t>715000375</t>
  </si>
  <si>
    <t>31/05/23</t>
  </si>
  <si>
    <t>715000386</t>
  </si>
  <si>
    <t>715000387</t>
  </si>
  <si>
    <t>715000388</t>
  </si>
  <si>
    <t>715000392</t>
  </si>
  <si>
    <t>715000393</t>
  </si>
  <si>
    <t>715000403</t>
  </si>
  <si>
    <t>715000408</t>
  </si>
  <si>
    <t>715000410</t>
  </si>
  <si>
    <t>715000411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</si>
  <si>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</si>
  <si>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</si>
  <si>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</si>
  <si>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</si>
  <si>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</si>
  <si>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</si>
  <si>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</si>
  <si>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</si>
  <si>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</si>
  <si>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</si>
  <si>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</si>
  <si>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</si>
  <si>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</si>
  <si>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</si>
  <si>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</si>
  <si>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</si>
  <si>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</si>
  <si>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</si>
  <si>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</si>
  <si>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</si>
  <si>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בטחונות דולר ארצות הברית לאומי</t>
  </si>
  <si>
    <t>300011017</t>
  </si>
  <si>
    <t>רבית עוש לקבל</t>
  </si>
  <si>
    <t>1111110</t>
  </si>
  <si>
    <t>מגדל מקפת קרנות פנסיה וקופות גמל בע"מ</t>
  </si>
  <si>
    <t>מגדל לתגמולים ולפיצויים מסלול מחקה מדד S&amp;P500</t>
  </si>
  <si>
    <t>בנק לאומי לישראל בע"מ</t>
  </si>
  <si>
    <t>20003- 10- לאומי</t>
  </si>
  <si>
    <t>JP MORGAN</t>
  </si>
  <si>
    <t>20001- 85- JP MORGAN</t>
  </si>
  <si>
    <t>A-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</si>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</sst>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337</v>
      </c>
    </row>
    <row r="3" spans="1:36">
      <c r="B3" s="2" t="s">
        <v>2</v>
      </c>
      <c r="C3" s="99" t="s">
        <v>338</v>
      </c>
    </row>
    <row r="4" spans="1:36">
      <c r="B4" s="2" t="s">
        <v>3</v>
      </c>
      <c r="C4" s="100">
        <v>13565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67155.644787091995</v>
      </c>
      <c r="D11" s="76">
        <v>0.25119999999999998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199948.14387968791</v>
      </c>
      <c r="D17" s="78">
        <v>0.74790000000000001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744.68482031486406</v>
      </c>
      <c r="D21" s="78">
        <v>2.8E-3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502.91683177010526</v>
      </c>
      <c r="D31" s="78">
        <v>1.9E-3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-993.98252979999995</v>
      </c>
      <c r="D37" s="78">
        <v>-3.7000000000000002E-3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267357.40778906486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1">
        <v>4.0334000000000003</v>
      </c>
    </row>
    <row r="48" spans="1:4">
      <c r="C48" t="s">
        <v>106</v>
      </c>
      <c r="D48" s="101">
        <v>3.6920000000000002</v>
      </c>
    </row>
    <row r="49" spans="3:4">
      <c r="C49"/>
      <c r="D49"/>
    </row>
    <row r="50" spans="3:4">
      <c r="C50"/>
      <c r="D50"/>
    </row>
  </sheetData>
  <mergeCells count="1">
    <mergeCell ref="B6:D6"/>
  </mergeCells>
  <dataValidations count="1">
    <dataValidation allowBlank="1" showInputMessage="1" showErrorMessage="1" sqref="C1:C4" xr:uid="{C98C8A2C-D989-4C9B-A359-97E92138FD9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337</v>
      </c>
    </row>
    <row r="3" spans="2:61" s="1" customFormat="1">
      <c r="B3" s="2" t="s">
        <v>2</v>
      </c>
      <c r="C3" s="99" t="s">
        <v>338</v>
      </c>
    </row>
    <row r="4" spans="2:61" s="1" customFormat="1">
      <c r="B4" s="2" t="s">
        <v>3</v>
      </c>
      <c r="C4" s="100">
        <v>13565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220</v>
      </c>
      <c r="C33" s="16"/>
      <c r="D33" s="16"/>
      <c r="E33" s="16"/>
    </row>
    <row r="34" spans="2:5">
      <c r="B34" t="s">
        <v>221</v>
      </c>
      <c r="C34" s="16"/>
      <c r="D34" s="16"/>
      <c r="E34" s="16"/>
    </row>
    <row r="35" spans="2:5">
      <c r="B35" t="s">
        <v>222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337</v>
      </c>
    </row>
    <row r="3" spans="1:60" s="1" customFormat="1">
      <c r="B3" s="2" t="s">
        <v>2</v>
      </c>
      <c r="C3" s="99" t="s">
        <v>338</v>
      </c>
    </row>
    <row r="4" spans="1:60" s="1" customFormat="1">
      <c r="B4" s="2" t="s">
        <v>3</v>
      </c>
      <c r="C4" s="100">
        <v>13565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79.319999999999993</v>
      </c>
      <c r="H11" s="25"/>
      <c r="I11" s="75">
        <v>744.68482031486406</v>
      </c>
      <c r="J11" s="76">
        <v>1</v>
      </c>
      <c r="K11" s="76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79.319999999999993</v>
      </c>
      <c r="H14" s="19"/>
      <c r="I14" s="81">
        <v>744.68482031486406</v>
      </c>
      <c r="J14" s="80">
        <v>1</v>
      </c>
      <c r="K14" s="80">
        <v>2.8E-3</v>
      </c>
      <c r="BF14" s="16" t="s">
        <v>126</v>
      </c>
    </row>
    <row r="15" spans="1:60">
      <c r="B15" t="s">
        <v>272</v>
      </c>
      <c r="C15" t="s">
        <v>273</v>
      </c>
      <c r="D15" t="s">
        <v>123</v>
      </c>
      <c r="E15" t="s">
        <v>123</v>
      </c>
      <c r="F15" t="s">
        <v>106</v>
      </c>
      <c r="G15" s="77">
        <v>79.319999999999993</v>
      </c>
      <c r="H15" s="77">
        <v>443575</v>
      </c>
      <c r="I15" s="77">
        <v>744.68482031486406</v>
      </c>
      <c r="J15" s="78">
        <v>1</v>
      </c>
      <c r="K15" s="78">
        <v>2.8E-3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337</v>
      </c>
    </row>
    <row r="3" spans="2:81" s="1" customFormat="1">
      <c r="B3" s="2" t="s">
        <v>2</v>
      </c>
      <c r="C3" s="99" t="s">
        <v>338</v>
      </c>
    </row>
    <row r="4" spans="2:81" s="1" customFormat="1">
      <c r="B4" s="2" t="s">
        <v>3</v>
      </c>
      <c r="C4" s="100">
        <v>13565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204</v>
      </c>
      <c r="C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204</v>
      </c>
      <c r="C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204</v>
      </c>
      <c r="C24" t="s">
        <v>204</v>
      </c>
      <c r="E24" t="s">
        <v>204</v>
      </c>
      <c r="H24" s="77">
        <v>0</v>
      </c>
      <c r="I24" t="s">
        <v>204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204</v>
      </c>
      <c r="C26" t="s">
        <v>204</v>
      </c>
      <c r="E26" t="s">
        <v>204</v>
      </c>
      <c r="H26" s="77">
        <v>0</v>
      </c>
      <c r="I26" t="s">
        <v>204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204</v>
      </c>
      <c r="C29" t="s">
        <v>204</v>
      </c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C31" t="s">
        <v>204</v>
      </c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214</v>
      </c>
    </row>
    <row r="33" spans="2:2">
      <c r="B33" t="s">
        <v>220</v>
      </c>
    </row>
    <row r="34" spans="2:2">
      <c r="B34" t="s">
        <v>221</v>
      </c>
    </row>
    <row r="35" spans="2:2">
      <c r="B35" t="s">
        <v>222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337</v>
      </c>
    </row>
    <row r="3" spans="2:72" s="1" customFormat="1">
      <c r="B3" s="2" t="s">
        <v>2</v>
      </c>
      <c r="C3" s="99" t="s">
        <v>338</v>
      </c>
    </row>
    <row r="4" spans="2:72" s="1" customFormat="1">
      <c r="B4" s="2" t="s">
        <v>3</v>
      </c>
      <c r="C4" s="100">
        <v>13565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220</v>
      </c>
    </row>
    <row r="29" spans="2:16">
      <c r="B29" t="s">
        <v>221</v>
      </c>
    </row>
    <row r="30" spans="2:16">
      <c r="B30" t="s">
        <v>222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337</v>
      </c>
    </row>
    <row r="3" spans="2:65" s="1" customFormat="1">
      <c r="B3" s="2" t="s">
        <v>2</v>
      </c>
      <c r="C3" s="99" t="s">
        <v>338</v>
      </c>
    </row>
    <row r="4" spans="2:65" s="1" customFormat="1">
      <c r="B4" s="2" t="s">
        <v>3</v>
      </c>
      <c r="C4" s="100">
        <v>13565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220</v>
      </c>
      <c r="D27" s="16"/>
      <c r="E27" s="16"/>
      <c r="F27" s="16"/>
    </row>
    <row r="28" spans="2:19">
      <c r="B28" t="s">
        <v>221</v>
      </c>
      <c r="D28" s="16"/>
      <c r="E28" s="16"/>
      <c r="F28" s="16"/>
    </row>
    <row r="29" spans="2:19">
      <c r="B29" t="s">
        <v>222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337</v>
      </c>
    </row>
    <row r="3" spans="2:81" s="1" customFormat="1">
      <c r="B3" s="2" t="s">
        <v>2</v>
      </c>
      <c r="C3" s="99" t="s">
        <v>338</v>
      </c>
    </row>
    <row r="4" spans="2:81" s="1" customFormat="1">
      <c r="B4" s="2" t="s">
        <v>3</v>
      </c>
      <c r="C4" s="100">
        <v>13565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220</v>
      </c>
      <c r="C27" s="16"/>
      <c r="D27" s="16"/>
      <c r="E27" s="16"/>
    </row>
    <row r="28" spans="2:19">
      <c r="B28" t="s">
        <v>221</v>
      </c>
      <c r="C28" s="16"/>
      <c r="D28" s="16"/>
      <c r="E28" s="16"/>
    </row>
    <row r="29" spans="2:19">
      <c r="B29" t="s">
        <v>222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337</v>
      </c>
    </row>
    <row r="3" spans="2:98" s="1" customFormat="1">
      <c r="B3" s="2" t="s">
        <v>2</v>
      </c>
      <c r="C3" s="99" t="s">
        <v>338</v>
      </c>
    </row>
    <row r="4" spans="2:98" s="1" customFormat="1">
      <c r="B4" s="2" t="s">
        <v>3</v>
      </c>
      <c r="C4" s="100">
        <v>13565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227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220</v>
      </c>
      <c r="C20" s="16"/>
      <c r="D20" s="16"/>
      <c r="E20" s="16"/>
    </row>
    <row r="21" spans="2:13">
      <c r="B21" t="s">
        <v>221</v>
      </c>
      <c r="C21" s="16"/>
      <c r="D21" s="16"/>
      <c r="E21" s="16"/>
    </row>
    <row r="22" spans="2:13">
      <c r="B22" t="s">
        <v>222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337</v>
      </c>
    </row>
    <row r="3" spans="2:55" s="1" customFormat="1">
      <c r="B3" s="2" t="s">
        <v>2</v>
      </c>
      <c r="C3" s="99" t="s">
        <v>338</v>
      </c>
    </row>
    <row r="4" spans="2:55" s="1" customFormat="1">
      <c r="B4" s="2" t="s">
        <v>3</v>
      </c>
      <c r="C4" s="100">
        <v>13565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220</v>
      </c>
      <c r="C31" s="16"/>
    </row>
    <row r="32" spans="2:11">
      <c r="B32" t="s">
        <v>221</v>
      </c>
      <c r="C32" s="16"/>
    </row>
    <row r="33" spans="2:3">
      <c r="B33" t="s">
        <v>222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337</v>
      </c>
    </row>
    <row r="3" spans="2:59" s="1" customFormat="1">
      <c r="B3" s="2" t="s">
        <v>2</v>
      </c>
      <c r="C3" s="99" t="s">
        <v>338</v>
      </c>
    </row>
    <row r="4" spans="2:59" s="1" customFormat="1">
      <c r="B4" s="2" t="s">
        <v>3</v>
      </c>
      <c r="C4" s="100">
        <v>13565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220</v>
      </c>
      <c r="C17" s="16"/>
      <c r="D17" s="16"/>
    </row>
    <row r="18" spans="2:4">
      <c r="B18" t="s">
        <v>221</v>
      </c>
      <c r="C18" s="16"/>
      <c r="D18" s="16"/>
    </row>
    <row r="19" spans="2:4">
      <c r="B19" t="s">
        <v>222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337</v>
      </c>
    </row>
    <row r="3" spans="2:52" s="1" customFormat="1">
      <c r="B3" s="2" t="s">
        <v>2</v>
      </c>
      <c r="C3" s="99" t="s">
        <v>338</v>
      </c>
    </row>
    <row r="4" spans="2:52" s="1" customFormat="1">
      <c r="B4" s="2" t="s">
        <v>3</v>
      </c>
      <c r="C4" s="100">
        <v>13565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220</v>
      </c>
      <c r="C35" s="16"/>
      <c r="D35" s="16"/>
    </row>
    <row r="36" spans="2:12">
      <c r="B36" t="s">
        <v>221</v>
      </c>
      <c r="C36" s="16"/>
      <c r="D36" s="16"/>
    </row>
    <row r="37" spans="2:12">
      <c r="B37" t="s">
        <v>222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7" workbookViewId="0">
      <selection activeCell="H20" sqref="H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98">
        <v>45106</v>
      </c>
    </row>
    <row r="2" spans="2:19" s="1" customFormat="1">
      <c r="B2" s="2" t="s">
        <v>1</v>
      </c>
      <c r="C2" s="12" t="s">
        <v>337</v>
      </c>
    </row>
    <row r="3" spans="2:19" s="1" customFormat="1">
      <c r="B3" s="2" t="s">
        <v>2</v>
      </c>
      <c r="C3" s="99" t="s">
        <v>338</v>
      </c>
    </row>
    <row r="4" spans="2:19" s="1" customFormat="1">
      <c r="B4" s="2" t="s">
        <v>3</v>
      </c>
      <c r="C4" s="100">
        <v>13565</v>
      </c>
    </row>
    <row r="5" spans="2:19">
      <c r="B5" s="2"/>
    </row>
    <row r="7" spans="2:19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67155.644813052</v>
      </c>
      <c r="K11" s="76">
        <f>J11/$J$11</f>
        <v>1</v>
      </c>
      <c r="L11" s="76">
        <f>J11/'סכום נכסי הקרן'!$C$42</f>
        <v>0.25118303385868901</v>
      </c>
      <c r="S11" s="102"/>
    </row>
    <row r="12" spans="2:19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1">
        <f>J13+J15+J18+J20+J22+J24+J26</f>
        <v>58165.655623052</v>
      </c>
      <c r="K12" s="80">
        <f t="shared" ref="K12:K32" si="0">J12/$J$11</f>
        <v>0.86613203975590813</v>
      </c>
      <c r="L12" s="80">
        <f>J12/'סכום נכסי הקרן'!$C$42</f>
        <v>0.21755767346810365</v>
      </c>
    </row>
    <row r="13" spans="2:19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1">
        <f>SUM(J14:J14)</f>
        <v>45037.714789999998</v>
      </c>
      <c r="K13" s="80">
        <f t="shared" si="0"/>
        <v>0.67064674779575217</v>
      </c>
      <c r="L13" s="80">
        <f>J13/'סכום נכסי הקרן'!$C$42</f>
        <v>0.16845508475880008</v>
      </c>
    </row>
    <row r="14" spans="2:19">
      <c r="B14" s="99" t="s">
        <v>339</v>
      </c>
      <c r="C14" t="s">
        <v>200</v>
      </c>
      <c r="D14">
        <v>10</v>
      </c>
      <c r="E14" t="s">
        <v>201</v>
      </c>
      <c r="F14" t="s">
        <v>202</v>
      </c>
      <c r="G14" t="s">
        <v>102</v>
      </c>
      <c r="H14" s="103">
        <v>4.3900000000000002E-2</v>
      </c>
      <c r="I14" s="103">
        <v>4.3900000000000002E-2</v>
      </c>
      <c r="J14" s="104">
        <f>16579.67814+28458.03665</f>
        <v>45037.714789999998</v>
      </c>
      <c r="K14" s="103">
        <f t="shared" si="0"/>
        <v>0.67064674779575217</v>
      </c>
      <c r="L14" s="103">
        <f>J14/'סכום נכסי הקרן'!$C$42</f>
        <v>0.16845508475880008</v>
      </c>
    </row>
    <row r="15" spans="2:19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1">
        <f>SUM(J16:J17)</f>
        <v>13127.940833052</v>
      </c>
      <c r="K15" s="80">
        <f t="shared" si="0"/>
        <v>0.1954852919601559</v>
      </c>
      <c r="L15" s="80">
        <f>J15/'סכום נכסי הקרן'!$C$42</f>
        <v>4.9102588709303542E-2</v>
      </c>
    </row>
    <row r="16" spans="2:19">
      <c r="B16" s="99" t="s">
        <v>339</v>
      </c>
      <c r="C16" t="s">
        <v>340</v>
      </c>
      <c r="D16">
        <v>10</v>
      </c>
      <c r="E16" t="s">
        <v>201</v>
      </c>
      <c r="F16" t="s">
        <v>202</v>
      </c>
      <c r="G16" t="s">
        <v>110</v>
      </c>
      <c r="H16" s="103">
        <v>2.8500000000000001E-2</v>
      </c>
      <c r="I16" s="103">
        <v>2.8500000000000001E-2</v>
      </c>
      <c r="J16" s="104">
        <v>7.0543359319999999</v>
      </c>
      <c r="K16" s="103">
        <f t="shared" si="0"/>
        <v>1.0504457148223165E-4</v>
      </c>
      <c r="L16" s="103">
        <f>J16/'סכום נכסי הקרן'!$C$42</f>
        <v>2.6385414155292867E-5</v>
      </c>
    </row>
    <row r="17" spans="2:12">
      <c r="B17" s="99" t="s">
        <v>339</v>
      </c>
      <c r="C17" t="s">
        <v>206</v>
      </c>
      <c r="D17">
        <v>10</v>
      </c>
      <c r="E17" t="s">
        <v>201</v>
      </c>
      <c r="F17" t="s">
        <v>202</v>
      </c>
      <c r="G17" t="s">
        <v>106</v>
      </c>
      <c r="H17" s="103">
        <v>4.5100000000000001E-2</v>
      </c>
      <c r="I17" s="103">
        <v>4.5100000000000001E-2</v>
      </c>
      <c r="J17" s="104">
        <f>0.59758712+13120.28891</f>
        <v>13120.88649712</v>
      </c>
      <c r="K17" s="103">
        <f t="shared" si="0"/>
        <v>0.19538024738867368</v>
      </c>
      <c r="L17" s="103">
        <f>J17/'סכום נכסי הקרן'!$C$42</f>
        <v>4.9076203295148252E-2</v>
      </c>
    </row>
    <row r="18" spans="2:12">
      <c r="B18" s="79" t="s">
        <v>207</v>
      </c>
      <c r="D18" s="16"/>
      <c r="I18" s="80">
        <v>0</v>
      </c>
      <c r="J18" s="81">
        <f>SUM(J19)</f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103">
        <v>0</v>
      </c>
      <c r="I19" s="103">
        <v>0</v>
      </c>
      <c r="J19" s="104">
        <v>0</v>
      </c>
      <c r="K19" s="103">
        <f t="shared" si="0"/>
        <v>0</v>
      </c>
      <c r="L19" s="103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103">
        <v>0</v>
      </c>
      <c r="I21" s="103">
        <v>0</v>
      </c>
      <c r="J21" s="104">
        <v>0</v>
      </c>
      <c r="K21" s="103">
        <f t="shared" si="0"/>
        <v>0</v>
      </c>
      <c r="L21" s="103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103">
        <v>0</v>
      </c>
      <c r="I23" s="103">
        <v>0</v>
      </c>
      <c r="J23" s="104">
        <v>0</v>
      </c>
      <c r="K23" s="103">
        <f t="shared" si="0"/>
        <v>0</v>
      </c>
      <c r="L23" s="103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103">
        <v>0</v>
      </c>
      <c r="I25" s="103">
        <v>0</v>
      </c>
      <c r="J25" s="104">
        <v>0</v>
      </c>
      <c r="K25" s="103">
        <f t="shared" si="0"/>
        <v>0</v>
      </c>
      <c r="L25" s="103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103">
        <v>0</v>
      </c>
      <c r="I27" s="103">
        <v>0</v>
      </c>
      <c r="J27" s="104">
        <v>0</v>
      </c>
      <c r="K27" s="103">
        <f t="shared" si="0"/>
        <v>0</v>
      </c>
      <c r="L27" s="103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f>J29+J31</f>
        <v>8989.9891900000002</v>
      </c>
      <c r="K28" s="80">
        <f t="shared" si="0"/>
        <v>0.13386796024409189</v>
      </c>
      <c r="L28" s="80">
        <f>J28/'סכום נכסי הקרן'!$C$42</f>
        <v>3.3625360390585363E-2</v>
      </c>
    </row>
    <row r="29" spans="2:12">
      <c r="B29" s="79" t="s">
        <v>213</v>
      </c>
      <c r="D29" s="16"/>
      <c r="I29" s="80">
        <v>0</v>
      </c>
      <c r="J29" s="81">
        <f>SUM(J30)</f>
        <v>8989.9891900000002</v>
      </c>
      <c r="K29" s="80">
        <f t="shared" si="0"/>
        <v>0.13386796024409189</v>
      </c>
      <c r="L29" s="80">
        <f>J29/'סכום נכסי הקרן'!$C$42</f>
        <v>3.3625360390585363E-2</v>
      </c>
    </row>
    <row r="30" spans="2:12">
      <c r="B30" s="99" t="s">
        <v>341</v>
      </c>
      <c r="C30" s="99" t="s">
        <v>342</v>
      </c>
      <c r="D30">
        <v>85</v>
      </c>
      <c r="E30" t="s">
        <v>343</v>
      </c>
      <c r="F30" t="s">
        <v>344</v>
      </c>
      <c r="G30" t="s">
        <v>106</v>
      </c>
      <c r="H30" s="103">
        <v>4.9799999999999997E-2</v>
      </c>
      <c r="I30" s="103">
        <v>4.9799999999999997E-2</v>
      </c>
      <c r="J30" s="104">
        <v>8989.9891900000002</v>
      </c>
      <c r="K30" s="103">
        <f t="shared" si="0"/>
        <v>0.13386796024409189</v>
      </c>
      <c r="L30" s="103">
        <f>J30/'סכום נכסי הקרן'!$C$42</f>
        <v>3.3625360390585363E-2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103">
        <v>0</v>
      </c>
      <c r="I32" s="103">
        <v>0</v>
      </c>
      <c r="J32" s="104">
        <v>0</v>
      </c>
      <c r="K32" s="103">
        <f t="shared" si="0"/>
        <v>0</v>
      </c>
      <c r="L32" s="103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7F3899C2-379A-44FD-957F-1B5AC295465B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337</v>
      </c>
    </row>
    <row r="3" spans="2:49" s="1" customFormat="1">
      <c r="B3" s="2" t="s">
        <v>2</v>
      </c>
      <c r="C3" s="99" t="s">
        <v>338</v>
      </c>
    </row>
    <row r="4" spans="2:49" s="1" customFormat="1">
      <c r="B4" s="2" t="s">
        <v>3</v>
      </c>
      <c r="C4" s="100">
        <v>13565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11778532.43</v>
      </c>
      <c r="H11" s="7"/>
      <c r="I11" s="75">
        <v>502.91683177010526</v>
      </c>
      <c r="J11" s="76">
        <v>1</v>
      </c>
      <c r="K11" s="76">
        <v>1.9E-3</v>
      </c>
      <c r="AW11" s="16"/>
    </row>
    <row r="12" spans="2:49">
      <c r="B12" s="79" t="s">
        <v>198</v>
      </c>
      <c r="C12" s="16"/>
      <c r="D12" s="16"/>
      <c r="G12" s="81">
        <v>11778532.43</v>
      </c>
      <c r="I12" s="81">
        <v>502.91683177010526</v>
      </c>
      <c r="J12" s="80">
        <v>1</v>
      </c>
      <c r="K12" s="80">
        <v>1.9E-3</v>
      </c>
    </row>
    <row r="13" spans="2:49">
      <c r="B13" s="79" t="s">
        <v>267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268</v>
      </c>
      <c r="C15" s="16"/>
      <c r="D15" s="16"/>
      <c r="G15" s="81">
        <v>11778532.43</v>
      </c>
      <c r="I15" s="81">
        <v>502.91683177010526</v>
      </c>
      <c r="J15" s="80">
        <v>1</v>
      </c>
      <c r="K15" s="80">
        <v>1.9E-3</v>
      </c>
    </row>
    <row r="16" spans="2:49">
      <c r="B16" t="s">
        <v>296</v>
      </c>
      <c r="C16" t="s">
        <v>297</v>
      </c>
      <c r="D16" t="s">
        <v>123</v>
      </c>
      <c r="E16" t="s">
        <v>102</v>
      </c>
      <c r="F16" t="s">
        <v>298</v>
      </c>
      <c r="G16" s="77">
        <v>110550.88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t="s">
        <v>299</v>
      </c>
      <c r="C17" t="s">
        <v>300</v>
      </c>
      <c r="D17" t="s">
        <v>123</v>
      </c>
      <c r="E17" t="s">
        <v>106</v>
      </c>
      <c r="F17" t="s">
        <v>301</v>
      </c>
      <c r="G17" s="77">
        <v>8103821.3399999999</v>
      </c>
      <c r="H17" s="77">
        <v>1.1689999999999994</v>
      </c>
      <c r="I17" s="77">
        <v>349.75671504730298</v>
      </c>
      <c r="J17" s="78">
        <v>0.69550000000000001</v>
      </c>
      <c r="K17" s="78">
        <v>1.2999999999999999E-3</v>
      </c>
    </row>
    <row r="18" spans="2:11">
      <c r="B18" t="s">
        <v>299</v>
      </c>
      <c r="C18" t="s">
        <v>302</v>
      </c>
      <c r="D18" t="s">
        <v>123</v>
      </c>
      <c r="E18" t="s">
        <v>106</v>
      </c>
      <c r="F18" t="s">
        <v>303</v>
      </c>
      <c r="G18" s="77">
        <v>353762.8</v>
      </c>
      <c r="H18" s="77">
        <v>2.2389000000000001</v>
      </c>
      <c r="I18" s="77">
        <v>29.242099555406401</v>
      </c>
      <c r="J18" s="78">
        <v>5.8099999999999999E-2</v>
      </c>
      <c r="K18" s="78">
        <v>1E-4</v>
      </c>
    </row>
    <row r="19" spans="2:11">
      <c r="B19" t="s">
        <v>299</v>
      </c>
      <c r="C19" t="s">
        <v>304</v>
      </c>
      <c r="D19" t="s">
        <v>123</v>
      </c>
      <c r="E19" t="s">
        <v>106</v>
      </c>
      <c r="F19" t="s">
        <v>303</v>
      </c>
      <c r="G19" s="77">
        <v>221101.75</v>
      </c>
      <c r="H19" s="77">
        <v>1.5564</v>
      </c>
      <c r="I19" s="77">
        <v>12.705012435804001</v>
      </c>
      <c r="J19" s="78">
        <v>2.53E-2</v>
      </c>
      <c r="K19" s="78">
        <v>0</v>
      </c>
    </row>
    <row r="20" spans="2:11">
      <c r="B20" t="s">
        <v>299</v>
      </c>
      <c r="C20" t="s">
        <v>305</v>
      </c>
      <c r="D20" t="s">
        <v>123</v>
      </c>
      <c r="E20" t="s">
        <v>106</v>
      </c>
      <c r="F20" t="s">
        <v>303</v>
      </c>
      <c r="G20" s="77">
        <v>265322.09999999998</v>
      </c>
      <c r="H20" s="77">
        <v>1.2989999999999999</v>
      </c>
      <c r="I20" s="77">
        <v>12.724603819667999</v>
      </c>
      <c r="J20" s="78">
        <v>2.53E-2</v>
      </c>
      <c r="K20" s="78">
        <v>0</v>
      </c>
    </row>
    <row r="21" spans="2:11">
      <c r="B21" t="s">
        <v>299</v>
      </c>
      <c r="C21" t="s">
        <v>306</v>
      </c>
      <c r="D21" t="s">
        <v>123</v>
      </c>
      <c r="E21" t="s">
        <v>106</v>
      </c>
      <c r="F21" t="s">
        <v>303</v>
      </c>
      <c r="G21" s="77">
        <v>397983.15</v>
      </c>
      <c r="H21" s="77">
        <v>1.2448999999999999</v>
      </c>
      <c r="I21" s="77">
        <v>18.2919853292202</v>
      </c>
      <c r="J21" s="78">
        <v>3.6400000000000002E-2</v>
      </c>
      <c r="K21" s="78">
        <v>1E-4</v>
      </c>
    </row>
    <row r="22" spans="2:11">
      <c r="B22" t="s">
        <v>299</v>
      </c>
      <c r="C22" t="s">
        <v>307</v>
      </c>
      <c r="D22" t="s">
        <v>123</v>
      </c>
      <c r="E22" t="s">
        <v>106</v>
      </c>
      <c r="F22" t="s">
        <v>303</v>
      </c>
      <c r="G22" s="77">
        <v>397983.15</v>
      </c>
      <c r="H22" s="77">
        <v>-0.86240000000000006</v>
      </c>
      <c r="I22" s="77">
        <v>-12.6717070832352</v>
      </c>
      <c r="J22" s="78">
        <v>-2.52E-2</v>
      </c>
      <c r="K22" s="78">
        <v>0</v>
      </c>
    </row>
    <row r="23" spans="2:11">
      <c r="B23" t="s">
        <v>299</v>
      </c>
      <c r="C23" t="s">
        <v>308</v>
      </c>
      <c r="D23" t="s">
        <v>123</v>
      </c>
      <c r="E23" t="s">
        <v>106</v>
      </c>
      <c r="F23" t="s">
        <v>303</v>
      </c>
      <c r="G23" s="77">
        <v>283010.24</v>
      </c>
      <c r="H23" s="77">
        <v>-0.35320000000000001</v>
      </c>
      <c r="I23" s="77">
        <v>-3.69049428307456</v>
      </c>
      <c r="J23" s="78">
        <v>-7.3000000000000001E-3</v>
      </c>
      <c r="K23" s="78">
        <v>0</v>
      </c>
    </row>
    <row r="24" spans="2:11">
      <c r="B24" t="s">
        <v>299</v>
      </c>
      <c r="C24" t="s">
        <v>309</v>
      </c>
      <c r="D24" t="s">
        <v>123</v>
      </c>
      <c r="E24" t="s">
        <v>106</v>
      </c>
      <c r="F24" t="s">
        <v>298</v>
      </c>
      <c r="G24" s="77">
        <v>574864.55000000005</v>
      </c>
      <c r="H24" s="77">
        <v>2.3283</v>
      </c>
      <c r="I24" s="77">
        <v>49.415837304763798</v>
      </c>
      <c r="J24" s="78">
        <v>9.8299999999999998E-2</v>
      </c>
      <c r="K24" s="78">
        <v>2.0000000000000001E-4</v>
      </c>
    </row>
    <row r="25" spans="2:11">
      <c r="B25" t="s">
        <v>299</v>
      </c>
      <c r="C25" t="s">
        <v>310</v>
      </c>
      <c r="D25" t="s">
        <v>123</v>
      </c>
      <c r="E25" t="s">
        <v>106</v>
      </c>
      <c r="F25" t="s">
        <v>298</v>
      </c>
      <c r="G25" s="77">
        <v>353762.8</v>
      </c>
      <c r="H25" s="77">
        <v>1.7053</v>
      </c>
      <c r="I25" s="77">
        <v>22.272791268852799</v>
      </c>
      <c r="J25" s="78">
        <v>4.4299999999999999E-2</v>
      </c>
      <c r="K25" s="78">
        <v>1E-4</v>
      </c>
    </row>
    <row r="26" spans="2:11">
      <c r="B26" t="s">
        <v>299</v>
      </c>
      <c r="C26" t="s">
        <v>311</v>
      </c>
      <c r="D26" t="s">
        <v>123</v>
      </c>
      <c r="E26" t="s">
        <v>106</v>
      </c>
      <c r="F26" t="s">
        <v>298</v>
      </c>
      <c r="G26" s="77">
        <v>318386.52</v>
      </c>
      <c r="H26" s="77">
        <v>1.3450999999999966</v>
      </c>
      <c r="I26" s="77">
        <v>15.8114222612798</v>
      </c>
      <c r="J26" s="78">
        <v>3.1399999999999997E-2</v>
      </c>
      <c r="K26" s="78">
        <v>1E-4</v>
      </c>
    </row>
    <row r="27" spans="2:11">
      <c r="B27" t="s">
        <v>299</v>
      </c>
      <c r="C27" t="s">
        <v>312</v>
      </c>
      <c r="D27" t="s">
        <v>123</v>
      </c>
      <c r="E27" t="s">
        <v>106</v>
      </c>
      <c r="F27" t="s">
        <v>298</v>
      </c>
      <c r="G27" s="77">
        <v>397983.15</v>
      </c>
      <c r="H27" s="77">
        <v>0.61650000000000005</v>
      </c>
      <c r="I27" s="77">
        <v>9.0585661141169993</v>
      </c>
      <c r="J27" s="78">
        <v>1.7999999999999999E-2</v>
      </c>
      <c r="K27" s="78">
        <v>0</v>
      </c>
    </row>
    <row r="28" spans="2:11">
      <c r="B28" s="79" t="s">
        <v>295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228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212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267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270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204</v>
      </c>
      <c r="C38" t="s">
        <v>204</v>
      </c>
      <c r="D38" t="s">
        <v>204</v>
      </c>
      <c r="E38" t="s">
        <v>204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269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204</v>
      </c>
      <c r="C40" t="s">
        <v>204</v>
      </c>
      <c r="D40" t="s">
        <v>204</v>
      </c>
      <c r="E40" t="s">
        <v>204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228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204</v>
      </c>
      <c r="C42" t="s">
        <v>204</v>
      </c>
      <c r="D42" t="s">
        <v>204</v>
      </c>
      <c r="E42" t="s">
        <v>204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214</v>
      </c>
      <c r="C43" s="16"/>
      <c r="D43" s="16"/>
    </row>
    <row r="44" spans="2:11">
      <c r="B44" t="s">
        <v>220</v>
      </c>
      <c r="C44" s="16"/>
      <c r="D44" s="16"/>
    </row>
    <row r="45" spans="2:11">
      <c r="B45" t="s">
        <v>221</v>
      </c>
      <c r="C45" s="16"/>
      <c r="D45" s="16"/>
    </row>
    <row r="46" spans="2:11">
      <c r="B46" t="s">
        <v>222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337</v>
      </c>
    </row>
    <row r="3" spans="2:78" s="1" customFormat="1">
      <c r="B3" s="2" t="s">
        <v>2</v>
      </c>
      <c r="C3" s="99" t="s">
        <v>338</v>
      </c>
    </row>
    <row r="4" spans="2:78" s="1" customFormat="1">
      <c r="B4" s="2" t="s">
        <v>3</v>
      </c>
      <c r="C4" s="100">
        <v>13565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204</v>
      </c>
      <c r="C26" t="s">
        <v>204</v>
      </c>
      <c r="D26" s="16"/>
      <c r="E26" t="s">
        <v>204</v>
      </c>
      <c r="H26" s="77">
        <v>0</v>
      </c>
      <c r="I26" t="s">
        <v>204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214</v>
      </c>
      <c r="D32" s="16"/>
    </row>
    <row r="33" spans="2:4">
      <c r="B33" t="s">
        <v>220</v>
      </c>
      <c r="D33" s="16"/>
    </row>
    <row r="34" spans="2:4">
      <c r="B34" t="s">
        <v>221</v>
      </c>
      <c r="D34" s="16"/>
    </row>
    <row r="35" spans="2:4">
      <c r="B35" t="s">
        <v>222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337</v>
      </c>
    </row>
    <row r="3" spans="2:60" s="1" customFormat="1">
      <c r="B3" s="2" t="s">
        <v>2</v>
      </c>
      <c r="C3" s="99" t="s">
        <v>338</v>
      </c>
    </row>
    <row r="4" spans="2:60" s="1" customFormat="1">
      <c r="B4" s="2" t="s">
        <v>3</v>
      </c>
      <c r="C4" s="100">
        <v>13565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198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220</v>
      </c>
    </row>
    <row r="43" spans="2:18">
      <c r="B43" t="s">
        <v>221</v>
      </c>
    </row>
    <row r="44" spans="2:18">
      <c r="B44" t="s">
        <v>222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337</v>
      </c>
    </row>
    <row r="3" spans="2:64" s="1" customFormat="1">
      <c r="B3" s="2" t="s">
        <v>2</v>
      </c>
      <c r="C3" s="99" t="s">
        <v>338</v>
      </c>
    </row>
    <row r="4" spans="2:64" s="1" customFormat="1">
      <c r="B4" s="2" t="s">
        <v>3</v>
      </c>
      <c r="C4" s="100">
        <v>13565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228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220</v>
      </c>
    </row>
    <row r="27" spans="2:15">
      <c r="B27" t="s">
        <v>221</v>
      </c>
    </row>
    <row r="28" spans="2:15">
      <c r="B28" t="s">
        <v>222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337</v>
      </c>
    </row>
    <row r="3" spans="2:55" s="1" customFormat="1">
      <c r="B3" s="2" t="s">
        <v>2</v>
      </c>
      <c r="C3" s="99" t="s">
        <v>338</v>
      </c>
    </row>
    <row r="4" spans="2:55" s="1" customFormat="1">
      <c r="B4" s="2" t="s">
        <v>3</v>
      </c>
      <c r="C4" s="100">
        <v>13565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337</v>
      </c>
    </row>
    <row r="3" spans="2:60" s="1" customFormat="1">
      <c r="B3" s="2" t="s">
        <v>2</v>
      </c>
      <c r="C3" s="99" t="s">
        <v>338</v>
      </c>
    </row>
    <row r="4" spans="2:60" s="1" customFormat="1">
      <c r="B4" s="2" t="s">
        <v>3</v>
      </c>
      <c r="C4" s="100">
        <v>13565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337</v>
      </c>
    </row>
    <row r="3" spans="2:60" s="1" customFormat="1">
      <c r="B3" s="2" t="s">
        <v>2</v>
      </c>
      <c r="C3" s="99" t="s">
        <v>338</v>
      </c>
    </row>
    <row r="4" spans="2:60" s="1" customFormat="1">
      <c r="B4" s="2" t="s">
        <v>3</v>
      </c>
      <c r="C4" s="100">
        <v>13565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-993.98252979999995</v>
      </c>
      <c r="J11" s="76">
        <v>1</v>
      </c>
      <c r="K11" s="76">
        <v>-3.7000000000000002E-3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328</v>
      </c>
      <c r="C12" s="15"/>
      <c r="D12" s="15"/>
      <c r="E12" s="15"/>
      <c r="F12" s="15"/>
      <c r="G12" s="15"/>
      <c r="H12" s="80">
        <v>0</v>
      </c>
      <c r="I12" s="81">
        <v>-993.98252979999995</v>
      </c>
      <c r="J12" s="80">
        <v>1</v>
      </c>
      <c r="K12" s="80">
        <v>-3.7000000000000002E-3</v>
      </c>
    </row>
    <row r="13" spans="2:60">
      <c r="B13" t="s">
        <v>329</v>
      </c>
      <c r="C13" t="s">
        <v>204</v>
      </c>
      <c r="D13" t="s">
        <v>204</v>
      </c>
      <c r="E13" t="s">
        <v>205</v>
      </c>
      <c r="F13" s="78">
        <v>0</v>
      </c>
      <c r="G13" t="s">
        <v>204</v>
      </c>
      <c r="H13" s="78">
        <v>0</v>
      </c>
      <c r="I13" s="77">
        <v>-83.94</v>
      </c>
      <c r="J13" s="78">
        <v>8.4400000000000003E-2</v>
      </c>
      <c r="K13" s="78">
        <v>-2.9999999999999997E-4</v>
      </c>
    </row>
    <row r="14" spans="2:60">
      <c r="B14" t="s">
        <v>330</v>
      </c>
      <c r="C14" t="s">
        <v>204</v>
      </c>
      <c r="D14" t="s">
        <v>204</v>
      </c>
      <c r="E14" t="s">
        <v>205</v>
      </c>
      <c r="F14" s="78">
        <v>0</v>
      </c>
      <c r="G14" t="s">
        <v>204</v>
      </c>
      <c r="H14" s="78">
        <v>0</v>
      </c>
      <c r="I14" s="77">
        <v>-0.67</v>
      </c>
      <c r="J14" s="78">
        <v>6.9999999999999999E-4</v>
      </c>
      <c r="K14" s="78">
        <v>0</v>
      </c>
    </row>
    <row r="15" spans="2:60">
      <c r="B15" t="s">
        <v>331</v>
      </c>
      <c r="C15" t="s">
        <v>332</v>
      </c>
      <c r="D15" t="s">
        <v>204</v>
      </c>
      <c r="E15" t="s">
        <v>205</v>
      </c>
      <c r="F15" s="78">
        <v>0</v>
      </c>
      <c r="G15" t="s">
        <v>102</v>
      </c>
      <c r="H15" s="78">
        <v>0</v>
      </c>
      <c r="I15" s="77">
        <v>-6.3289999999999999E-2</v>
      </c>
      <c r="J15" s="78">
        <v>1E-4</v>
      </c>
      <c r="K15" s="78">
        <v>0</v>
      </c>
    </row>
    <row r="16" spans="2:60">
      <c r="B16" t="s">
        <v>333</v>
      </c>
      <c r="C16" t="s">
        <v>334</v>
      </c>
      <c r="D16" t="s">
        <v>204</v>
      </c>
      <c r="E16" t="s">
        <v>205</v>
      </c>
      <c r="F16" s="78">
        <v>0</v>
      </c>
      <c r="G16" t="s">
        <v>106</v>
      </c>
      <c r="H16" s="78">
        <v>0</v>
      </c>
      <c r="I16" s="77">
        <v>-934.41067980000003</v>
      </c>
      <c r="J16" s="78">
        <v>0.94010000000000005</v>
      </c>
      <c r="K16" s="78">
        <v>-3.5000000000000001E-3</v>
      </c>
    </row>
    <row r="17" spans="2:11">
      <c r="B17" t="s">
        <v>335</v>
      </c>
      <c r="C17" t="s">
        <v>336</v>
      </c>
      <c r="D17" t="s">
        <v>201</v>
      </c>
      <c r="E17" t="s">
        <v>202</v>
      </c>
      <c r="F17" s="78">
        <v>0</v>
      </c>
      <c r="G17" t="s">
        <v>102</v>
      </c>
      <c r="H17" s="78">
        <v>0</v>
      </c>
      <c r="I17" s="77">
        <v>25.10144</v>
      </c>
      <c r="J17" s="78">
        <v>-2.53E-2</v>
      </c>
      <c r="K17" s="78">
        <v>1E-4</v>
      </c>
    </row>
    <row r="18" spans="2:11">
      <c r="B18" s="79" t="s">
        <v>212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204</v>
      </c>
      <c r="C19" t="s">
        <v>204</v>
      </c>
      <c r="D19" t="s">
        <v>204</v>
      </c>
      <c r="E19" s="19"/>
      <c r="F19" s="78">
        <v>0</v>
      </c>
      <c r="G19" t="s">
        <v>204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337</v>
      </c>
    </row>
    <row r="3" spans="2:17" s="1" customFormat="1">
      <c r="B3" s="2" t="s">
        <v>2</v>
      </c>
      <c r="C3" s="99" t="s">
        <v>338</v>
      </c>
    </row>
    <row r="4" spans="2:17" s="1" customFormat="1">
      <c r="B4" s="2" t="s">
        <v>3</v>
      </c>
      <c r="C4" s="100">
        <v>13565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337</v>
      </c>
    </row>
    <row r="3" spans="2:18" s="1" customFormat="1">
      <c r="B3" s="2" t="s">
        <v>2</v>
      </c>
      <c r="C3" s="99" t="s">
        <v>338</v>
      </c>
    </row>
    <row r="4" spans="2:18" s="1" customFormat="1">
      <c r="B4" s="2" t="s">
        <v>3</v>
      </c>
      <c r="C4" s="100">
        <v>13565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220</v>
      </c>
      <c r="D27" s="16"/>
    </row>
    <row r="28" spans="2:16">
      <c r="B28" t="s">
        <v>222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337</v>
      </c>
    </row>
    <row r="3" spans="2:18" s="1" customFormat="1">
      <c r="B3" s="2" t="s">
        <v>2</v>
      </c>
      <c r="C3" s="99" t="s">
        <v>338</v>
      </c>
    </row>
    <row r="4" spans="2:18" s="1" customFormat="1">
      <c r="B4" s="2" t="s">
        <v>3</v>
      </c>
      <c r="C4" s="100">
        <v>13565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220</v>
      </c>
      <c r="D27" s="16"/>
    </row>
    <row r="28" spans="2:16">
      <c r="B28" t="s">
        <v>222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337</v>
      </c>
    </row>
    <row r="3" spans="2:53" s="1" customFormat="1">
      <c r="B3" s="2" t="s">
        <v>2</v>
      </c>
      <c r="C3" s="99" t="s">
        <v>338</v>
      </c>
    </row>
    <row r="4" spans="2:53" s="1" customFormat="1">
      <c r="B4" s="2" t="s">
        <v>3</v>
      </c>
      <c r="C4" s="100">
        <v>13565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198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216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204</v>
      </c>
      <c r="C17" t="s">
        <v>204</v>
      </c>
      <c r="D17" s="16"/>
      <c r="E17" t="s">
        <v>204</v>
      </c>
      <c r="H17" s="77">
        <v>0</v>
      </c>
      <c r="I17" t="s">
        <v>204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217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212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218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219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220</v>
      </c>
      <c r="C26" s="16"/>
      <c r="D26" s="16"/>
    </row>
    <row r="27" spans="2:18">
      <c r="B27" t="s">
        <v>221</v>
      </c>
      <c r="C27" s="16"/>
      <c r="D27" s="16"/>
    </row>
    <row r="28" spans="2:18">
      <c r="B28" t="s">
        <v>222</v>
      </c>
      <c r="C28" s="16"/>
      <c r="D28" s="16"/>
    </row>
    <row r="29" spans="2:18">
      <c r="B29" t="s">
        <v>223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337</v>
      </c>
    </row>
    <row r="3" spans="2:23" s="1" customFormat="1">
      <c r="B3" s="2" t="s">
        <v>2</v>
      </c>
      <c r="C3" s="99" t="s">
        <v>338</v>
      </c>
    </row>
    <row r="4" spans="2:23" s="1" customFormat="1">
      <c r="B4" s="2" t="s">
        <v>3</v>
      </c>
      <c r="C4" s="100">
        <v>13565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220</v>
      </c>
      <c r="D27" s="16"/>
    </row>
    <row r="28" spans="2:23">
      <c r="B28" t="s">
        <v>221</v>
      </c>
      <c r="D28" s="16"/>
    </row>
    <row r="29" spans="2:23">
      <c r="B29" t="s">
        <v>222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337</v>
      </c>
    </row>
    <row r="3" spans="2:68" s="1" customFormat="1">
      <c r="B3" s="2" t="s">
        <v>2</v>
      </c>
      <c r="C3" s="99" t="s">
        <v>338</v>
      </c>
    </row>
    <row r="4" spans="2:68" s="1" customFormat="1">
      <c r="B4" s="2" t="s">
        <v>3</v>
      </c>
      <c r="C4" s="100">
        <v>13565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227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220</v>
      </c>
      <c r="C25" s="16"/>
      <c r="D25" s="16"/>
      <c r="E25" s="16"/>
      <c r="F25" s="16"/>
      <c r="G25" s="16"/>
    </row>
    <row r="26" spans="2:21">
      <c r="B26" t="s">
        <v>221</v>
      </c>
      <c r="C26" s="16"/>
      <c r="D26" s="16"/>
      <c r="E26" s="16"/>
      <c r="F26" s="16"/>
      <c r="G26" s="16"/>
    </row>
    <row r="27" spans="2:21">
      <c r="B27" t="s">
        <v>222</v>
      </c>
      <c r="C27" s="16"/>
      <c r="D27" s="16"/>
      <c r="E27" s="16"/>
      <c r="F27" s="16"/>
      <c r="G27" s="16"/>
    </row>
    <row r="28" spans="2:21">
      <c r="B28" t="s">
        <v>223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337</v>
      </c>
    </row>
    <row r="3" spans="2:66" s="1" customFormat="1">
      <c r="B3" s="2" t="s">
        <v>2</v>
      </c>
      <c r="C3" s="99" t="s">
        <v>338</v>
      </c>
    </row>
    <row r="4" spans="2:66" s="1" customFormat="1">
      <c r="B4" s="2" t="s">
        <v>3</v>
      </c>
      <c r="C4" s="100">
        <v>13565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198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220</v>
      </c>
      <c r="C27" s="16"/>
      <c r="D27" s="16"/>
      <c r="E27" s="16"/>
      <c r="F27" s="16"/>
    </row>
    <row r="28" spans="2:21">
      <c r="B28" t="s">
        <v>221</v>
      </c>
      <c r="C28" s="16"/>
      <c r="D28" s="16"/>
      <c r="E28" s="16"/>
      <c r="F28" s="16"/>
    </row>
    <row r="29" spans="2:21">
      <c r="B29" t="s">
        <v>222</v>
      </c>
      <c r="C29" s="16"/>
      <c r="D29" s="16"/>
      <c r="E29" s="16"/>
      <c r="F29" s="16"/>
    </row>
    <row r="30" spans="2:21">
      <c r="B30" t="s">
        <v>223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337</v>
      </c>
    </row>
    <row r="3" spans="2:62" s="1" customFormat="1">
      <c r="B3" s="2" t="s">
        <v>2</v>
      </c>
      <c r="C3" s="99" t="s">
        <v>338</v>
      </c>
    </row>
    <row r="4" spans="2:62" s="1" customFormat="1">
      <c r="B4" s="2" t="s">
        <v>3</v>
      </c>
      <c r="C4" s="100">
        <v>13565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198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229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220</v>
      </c>
      <c r="E27" s="16"/>
      <c r="F27" s="16"/>
      <c r="G27" s="16"/>
    </row>
    <row r="28" spans="2:15">
      <c r="B28" t="s">
        <v>221</v>
      </c>
      <c r="E28" s="16"/>
      <c r="F28" s="16"/>
      <c r="G28" s="16"/>
    </row>
    <row r="29" spans="2:15">
      <c r="B29" t="s">
        <v>222</v>
      </c>
      <c r="E29" s="16"/>
      <c r="F29" s="16"/>
      <c r="G29" s="16"/>
    </row>
    <row r="30" spans="2:15">
      <c r="B30" t="s">
        <v>223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337</v>
      </c>
    </row>
    <row r="3" spans="2:63" s="1" customFormat="1">
      <c r="B3" s="2" t="s">
        <v>2</v>
      </c>
      <c r="C3" s="99" t="s">
        <v>338</v>
      </c>
    </row>
    <row r="4" spans="2:63" s="1" customFormat="1">
      <c r="B4" s="2" t="s">
        <v>3</v>
      </c>
      <c r="C4" s="100">
        <v>13565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2554069.52</v>
      </c>
      <c r="I11" s="7"/>
      <c r="J11" s="75">
        <v>0</v>
      </c>
      <c r="K11" s="75">
        <v>199948.14387968791</v>
      </c>
      <c r="L11" s="7"/>
      <c r="M11" s="76">
        <v>1</v>
      </c>
      <c r="N11" s="76">
        <v>0.74790000000000001</v>
      </c>
      <c r="O11" s="35"/>
      <c r="BH11" s="16"/>
      <c r="BI11" s="19"/>
      <c r="BK11" s="16"/>
    </row>
    <row r="12" spans="2:63">
      <c r="B12" s="79" t="s">
        <v>198</v>
      </c>
      <c r="D12" s="16"/>
      <c r="E12" s="16"/>
      <c r="F12" s="16"/>
      <c r="G12" s="16"/>
      <c r="H12" s="81">
        <v>175359.96</v>
      </c>
      <c r="J12" s="81">
        <v>0</v>
      </c>
      <c r="K12" s="81">
        <v>31368.149391999999</v>
      </c>
      <c r="M12" s="80">
        <v>0.15690000000000001</v>
      </c>
      <c r="N12" s="80">
        <v>0.1173</v>
      </c>
    </row>
    <row r="13" spans="2:63">
      <c r="B13" s="79" t="s">
        <v>233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234</v>
      </c>
      <c r="D15" s="16"/>
      <c r="E15" s="16"/>
      <c r="F15" s="16"/>
      <c r="G15" s="16"/>
      <c r="H15" s="81">
        <v>175359.96</v>
      </c>
      <c r="J15" s="81">
        <v>0</v>
      </c>
      <c r="K15" s="81">
        <v>31368.149391999999</v>
      </c>
      <c r="M15" s="80">
        <v>0.15690000000000001</v>
      </c>
      <c r="N15" s="80">
        <v>0.1173</v>
      </c>
    </row>
    <row r="16" spans="2:63">
      <c r="B16" t="s">
        <v>235</v>
      </c>
      <c r="C16" t="s">
        <v>236</v>
      </c>
      <c r="D16" t="s">
        <v>100</v>
      </c>
      <c r="E16" t="s">
        <v>237</v>
      </c>
      <c r="F16" t="s">
        <v>238</v>
      </c>
      <c r="G16" t="s">
        <v>102</v>
      </c>
      <c r="H16" s="77">
        <v>39939.379999999997</v>
      </c>
      <c r="I16" s="77">
        <v>18830</v>
      </c>
      <c r="J16" s="77">
        <v>0</v>
      </c>
      <c r="K16" s="77">
        <v>7520.5852539999996</v>
      </c>
      <c r="L16" s="78">
        <v>2.5000000000000001E-3</v>
      </c>
      <c r="M16" s="78">
        <v>3.7600000000000001E-2</v>
      </c>
      <c r="N16" s="78">
        <v>2.81E-2</v>
      </c>
    </row>
    <row r="17" spans="2:14">
      <c r="B17" t="s">
        <v>239</v>
      </c>
      <c r="C17" t="s">
        <v>240</v>
      </c>
      <c r="D17" t="s">
        <v>100</v>
      </c>
      <c r="E17" t="s">
        <v>241</v>
      </c>
      <c r="F17" t="s">
        <v>238</v>
      </c>
      <c r="G17" t="s">
        <v>102</v>
      </c>
      <c r="H17" s="77">
        <v>135420.57999999999</v>
      </c>
      <c r="I17" s="77">
        <v>17610</v>
      </c>
      <c r="J17" s="77">
        <v>0</v>
      </c>
      <c r="K17" s="77">
        <v>23847.564138000002</v>
      </c>
      <c r="L17" s="78">
        <v>8.6E-3</v>
      </c>
      <c r="M17" s="78">
        <v>0.1193</v>
      </c>
      <c r="N17" s="78">
        <v>8.9200000000000002E-2</v>
      </c>
    </row>
    <row r="18" spans="2:14">
      <c r="B18" s="79" t="s">
        <v>242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243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228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244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212</v>
      </c>
      <c r="D26" s="16"/>
      <c r="E26" s="16"/>
      <c r="F26" s="16"/>
      <c r="G26" s="16"/>
      <c r="H26" s="81">
        <v>2378709.56</v>
      </c>
      <c r="J26" s="81">
        <v>0</v>
      </c>
      <c r="K26" s="81">
        <v>168579.99448768789</v>
      </c>
      <c r="M26" s="80">
        <v>0.84309999999999996</v>
      </c>
      <c r="N26" s="80">
        <v>0.63049999999999995</v>
      </c>
    </row>
    <row r="27" spans="2:14">
      <c r="B27" s="79" t="s">
        <v>245</v>
      </c>
      <c r="D27" s="16"/>
      <c r="E27" s="16"/>
      <c r="F27" s="16"/>
      <c r="G27" s="16"/>
      <c r="H27" s="81">
        <v>2378709.56</v>
      </c>
      <c r="J27" s="81">
        <v>0</v>
      </c>
      <c r="K27" s="81">
        <v>168579.99448768789</v>
      </c>
      <c r="M27" s="80">
        <v>0.84309999999999996</v>
      </c>
      <c r="N27" s="80">
        <v>0.63049999999999995</v>
      </c>
    </row>
    <row r="28" spans="2:14">
      <c r="B28" t="s">
        <v>246</v>
      </c>
      <c r="C28" t="s">
        <v>247</v>
      </c>
      <c r="D28" t="s">
        <v>123</v>
      </c>
      <c r="E28" t="s">
        <v>248</v>
      </c>
      <c r="F28" t="s">
        <v>238</v>
      </c>
      <c r="G28" t="s">
        <v>106</v>
      </c>
      <c r="H28" s="77">
        <v>68464.600000000006</v>
      </c>
      <c r="I28" s="77">
        <v>8463</v>
      </c>
      <c r="J28" s="77">
        <v>0</v>
      </c>
      <c r="K28" s="77">
        <v>21392.035389815999</v>
      </c>
      <c r="L28" s="78">
        <v>1.9E-3</v>
      </c>
      <c r="M28" s="78">
        <v>0.107</v>
      </c>
      <c r="N28" s="78">
        <v>0.08</v>
      </c>
    </row>
    <row r="29" spans="2:14">
      <c r="B29" t="s">
        <v>249</v>
      </c>
      <c r="C29" t="s">
        <v>250</v>
      </c>
      <c r="D29" t="s">
        <v>123</v>
      </c>
      <c r="E29" t="s">
        <v>251</v>
      </c>
      <c r="F29" t="s">
        <v>238</v>
      </c>
      <c r="G29" t="s">
        <v>106</v>
      </c>
      <c r="H29" s="77">
        <v>2145643.9900000002</v>
      </c>
      <c r="I29" s="77">
        <v>707.75</v>
      </c>
      <c r="J29" s="77">
        <v>0</v>
      </c>
      <c r="K29" s="77">
        <v>56065.956392418702</v>
      </c>
      <c r="L29" s="78">
        <v>5.7999999999999996E-3</v>
      </c>
      <c r="M29" s="78">
        <v>0.28039999999999998</v>
      </c>
      <c r="N29" s="78">
        <v>0.2097</v>
      </c>
    </row>
    <row r="30" spans="2:14">
      <c r="B30" t="s">
        <v>252</v>
      </c>
      <c r="C30" t="s">
        <v>253</v>
      </c>
      <c r="D30" t="s">
        <v>254</v>
      </c>
      <c r="E30" t="s">
        <v>255</v>
      </c>
      <c r="F30" t="s">
        <v>238</v>
      </c>
      <c r="G30" t="s">
        <v>106</v>
      </c>
      <c r="H30" s="77">
        <v>20779.5</v>
      </c>
      <c r="I30" s="77">
        <v>8559</v>
      </c>
      <c r="J30" s="77">
        <v>0</v>
      </c>
      <c r="K30" s="77">
        <v>6566.2862592600004</v>
      </c>
      <c r="L30" s="78">
        <v>4.0000000000000002E-4</v>
      </c>
      <c r="M30" s="78">
        <v>3.2800000000000003E-2</v>
      </c>
      <c r="N30" s="78">
        <v>2.46E-2</v>
      </c>
    </row>
    <row r="31" spans="2:14">
      <c r="B31" t="s">
        <v>256</v>
      </c>
      <c r="C31" t="s">
        <v>257</v>
      </c>
      <c r="D31" t="s">
        <v>254</v>
      </c>
      <c r="E31" t="s">
        <v>258</v>
      </c>
      <c r="F31" t="s">
        <v>238</v>
      </c>
      <c r="G31" t="s">
        <v>106</v>
      </c>
      <c r="H31" s="77">
        <v>20460.669999999998</v>
      </c>
      <c r="I31" s="77">
        <v>84783</v>
      </c>
      <c r="J31" s="77">
        <v>0</v>
      </c>
      <c r="K31" s="77">
        <v>64045.751071801198</v>
      </c>
      <c r="L31" s="78">
        <v>1.2999999999999999E-3</v>
      </c>
      <c r="M31" s="78">
        <v>0.32029999999999997</v>
      </c>
      <c r="N31" s="78">
        <v>0.23960000000000001</v>
      </c>
    </row>
    <row r="32" spans="2:14">
      <c r="B32" t="s">
        <v>259</v>
      </c>
      <c r="C32" t="s">
        <v>260</v>
      </c>
      <c r="D32" t="s">
        <v>254</v>
      </c>
      <c r="E32" t="s">
        <v>261</v>
      </c>
      <c r="F32" t="s">
        <v>238</v>
      </c>
      <c r="G32" t="s">
        <v>106</v>
      </c>
      <c r="H32" s="77">
        <v>123360.8</v>
      </c>
      <c r="I32" s="77">
        <v>4503.25</v>
      </c>
      <c r="J32" s="77">
        <v>0</v>
      </c>
      <c r="K32" s="77">
        <v>20509.965374391999</v>
      </c>
      <c r="L32" s="78">
        <v>2.3999999999999998E-3</v>
      </c>
      <c r="M32" s="78">
        <v>0.1026</v>
      </c>
      <c r="N32" s="78">
        <v>7.6700000000000004E-2</v>
      </c>
    </row>
    <row r="33" spans="2:14">
      <c r="B33" s="79" t="s">
        <v>262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204</v>
      </c>
      <c r="C34" t="s">
        <v>204</v>
      </c>
      <c r="D34" s="16"/>
      <c r="E34" s="16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204</v>
      </c>
      <c r="C36" t="s">
        <v>204</v>
      </c>
      <c r="D36" s="16"/>
      <c r="E36" s="16"/>
      <c r="F36" t="s">
        <v>204</v>
      </c>
      <c r="G36" t="s">
        <v>204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204</v>
      </c>
      <c r="C38" t="s">
        <v>204</v>
      </c>
      <c r="D38" s="16"/>
      <c r="E38" s="16"/>
      <c r="F38" t="s">
        <v>204</v>
      </c>
      <c r="G38" t="s">
        <v>204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214</v>
      </c>
      <c r="D39" s="16"/>
      <c r="E39" s="16"/>
      <c r="F39" s="16"/>
      <c r="G39" s="16"/>
    </row>
    <row r="40" spans="2:14">
      <c r="B40" t="s">
        <v>220</v>
      </c>
      <c r="D40" s="16"/>
      <c r="E40" s="16"/>
      <c r="F40" s="16"/>
      <c r="G40" s="16"/>
    </row>
    <row r="41" spans="2:14">
      <c r="B41" t="s">
        <v>221</v>
      </c>
      <c r="D41" s="16"/>
      <c r="E41" s="16"/>
      <c r="F41" s="16"/>
      <c r="G41" s="16"/>
    </row>
    <row r="42" spans="2:14">
      <c r="B42" t="s">
        <v>222</v>
      </c>
      <c r="D42" s="16"/>
      <c r="E42" s="16"/>
      <c r="F42" s="16"/>
      <c r="G42" s="16"/>
    </row>
    <row r="43" spans="2:14">
      <c r="B43" t="s">
        <v>223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337</v>
      </c>
    </row>
    <row r="3" spans="2:65" s="1" customFormat="1">
      <c r="B3" s="2" t="s">
        <v>2</v>
      </c>
      <c r="C3" s="99" t="s">
        <v>338</v>
      </c>
    </row>
    <row r="4" spans="2:65" s="1" customFormat="1">
      <c r="B4" s="2" t="s">
        <v>3</v>
      </c>
      <c r="C4" s="100">
        <v>13565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228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220</v>
      </c>
      <c r="C31" s="16"/>
      <c r="D31" s="16"/>
      <c r="E31" s="16"/>
    </row>
    <row r="32" spans="2:15">
      <c r="B32" t="s">
        <v>221</v>
      </c>
      <c r="C32" s="16"/>
      <c r="D32" s="16"/>
      <c r="E32" s="16"/>
    </row>
    <row r="33" spans="2:5">
      <c r="B33" t="s">
        <v>222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337</v>
      </c>
    </row>
    <row r="3" spans="2:60" s="1" customFormat="1">
      <c r="B3" s="2" t="s">
        <v>2</v>
      </c>
      <c r="C3" s="99" t="s">
        <v>338</v>
      </c>
    </row>
    <row r="4" spans="2:60" s="1" customFormat="1">
      <c r="B4" s="2" t="s">
        <v>3</v>
      </c>
      <c r="C4" s="100">
        <v>13565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220</v>
      </c>
      <c r="D19" s="16"/>
      <c r="E19" s="16"/>
    </row>
    <row r="20" spans="2:12">
      <c r="B20" t="s">
        <v>221</v>
      </c>
      <c r="D20" s="16"/>
      <c r="E20" s="16"/>
    </row>
    <row r="21" spans="2:12">
      <c r="B21" t="s">
        <v>222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2023-09-07T09:03:31Z</dcterms:modified>
</cp:coreProperties>
</file>