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8C2AD548-2658-45E8-8403-C644E12ADD1D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קונצרני'!$B$13:$U$13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מזומנים!$B$7:$L$191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J11" i="81" s="1"/>
  <c r="C43" i="88"/>
  <c r="I10" i="81"/>
  <c r="C37" i="88" s="1"/>
  <c r="P33" i="78"/>
  <c r="P12" i="78"/>
  <c r="P11" i="78" s="1"/>
  <c r="P10" i="78" s="1"/>
  <c r="C33" i="88" s="1"/>
  <c r="J10" i="81" l="1"/>
  <c r="J12" i="81"/>
  <c r="R13" i="61"/>
  <c r="R12" i="61" s="1"/>
  <c r="R11" i="61" s="1"/>
  <c r="C15" i="88" s="1"/>
  <c r="C12" i="88" l="1"/>
  <c r="J10" i="58"/>
  <c r="K31" i="58" s="1"/>
  <c r="J20" i="58"/>
  <c r="J12" i="58"/>
  <c r="J11" i="58" s="1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26" i="76"/>
  <c r="J125" i="76"/>
  <c r="J124" i="76"/>
  <c r="J123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N20" i="64"/>
  <c r="N19" i="64"/>
  <c r="N18" i="64"/>
  <c r="N17" i="64"/>
  <c r="N16" i="64"/>
  <c r="N15" i="64"/>
  <c r="N14" i="64"/>
  <c r="N13" i="64"/>
  <c r="N12" i="64"/>
  <c r="N11" i="64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30" i="58"/>
  <c r="K26" i="58"/>
  <c r="K21" i="58"/>
  <c r="K16" i="58"/>
  <c r="K10" i="58" l="1"/>
  <c r="K22" i="58"/>
  <c r="K32" i="58"/>
  <c r="K13" i="58"/>
  <c r="K17" i="58"/>
  <c r="K23" i="58"/>
  <c r="K27" i="58"/>
  <c r="K33" i="58"/>
  <c r="C11" i="88"/>
  <c r="C10" i="88" s="1"/>
  <c r="C42" i="88" s="1"/>
  <c r="U300" i="61" s="1"/>
  <c r="K18" i="58"/>
  <c r="K28" i="58"/>
  <c r="K34" i="58"/>
  <c r="K14" i="58"/>
  <c r="K20" i="58"/>
  <c r="K24" i="58"/>
  <c r="K29" i="58"/>
  <c r="K35" i="58"/>
  <c r="K15" i="58"/>
  <c r="K25" i="58"/>
  <c r="K36" i="58"/>
  <c r="R235" i="78"/>
  <c r="R263" i="78"/>
  <c r="R290" i="78"/>
  <c r="R317" i="78"/>
  <c r="K39" i="76"/>
  <c r="R112" i="78"/>
  <c r="K82" i="76"/>
  <c r="R21" i="78"/>
  <c r="R27" i="59"/>
  <c r="R33" i="59"/>
  <c r="R63" i="59"/>
  <c r="U13" i="61"/>
  <c r="U122" i="61"/>
  <c r="U158" i="61"/>
  <c r="U249" i="61"/>
  <c r="U258" i="61"/>
  <c r="S34" i="71"/>
  <c r="K27" i="76"/>
  <c r="R131" i="78"/>
  <c r="R136" i="78"/>
  <c r="R322" i="78"/>
  <c r="R313" i="78"/>
  <c r="R286" i="78"/>
  <c r="R277" i="78"/>
  <c r="R234" i="78"/>
  <c r="R222" i="78"/>
  <c r="R204" i="78"/>
  <c r="R198" i="78"/>
  <c r="R159" i="78"/>
  <c r="R153" i="78"/>
  <c r="R117" i="78"/>
  <c r="R111" i="78"/>
  <c r="R315" i="78"/>
  <c r="R306" i="78"/>
  <c r="R297" i="78"/>
  <c r="R294" i="78"/>
  <c r="R236" i="78"/>
  <c r="R233" i="78"/>
  <c r="R200" i="78"/>
  <c r="R191" i="78"/>
  <c r="R284" i="78"/>
  <c r="R266" i="78"/>
  <c r="R220" i="78"/>
  <c r="R175" i="78"/>
  <c r="R87" i="78"/>
  <c r="R81" i="78"/>
  <c r="R48" i="78"/>
  <c r="R45" i="78"/>
  <c r="K100" i="76"/>
  <c r="K97" i="76"/>
  <c r="K81" i="76"/>
  <c r="K78" i="76"/>
  <c r="R287" i="78"/>
  <c r="R278" i="78"/>
  <c r="R187" i="78"/>
  <c r="R163" i="78"/>
  <c r="R83" i="78"/>
  <c r="R68" i="78"/>
  <c r="R53" i="78"/>
  <c r="R50" i="78"/>
  <c r="K117" i="76"/>
  <c r="K114" i="76"/>
  <c r="K77" i="76"/>
  <c r="K74" i="76"/>
  <c r="R88" i="78"/>
  <c r="R70" i="78"/>
  <c r="R61" i="78"/>
  <c r="R15" i="78"/>
  <c r="K23" i="76"/>
  <c r="K14" i="76"/>
  <c r="O13" i="64"/>
  <c r="N22" i="63"/>
  <c r="U359" i="61"/>
  <c r="U356" i="61"/>
  <c r="U338" i="61"/>
  <c r="U335" i="61"/>
  <c r="U293" i="61"/>
  <c r="U289" i="61"/>
  <c r="U260" i="61"/>
  <c r="U254" i="61"/>
  <c r="U209" i="61"/>
  <c r="U206" i="61"/>
  <c r="U200" i="61"/>
  <c r="U194" i="61"/>
  <c r="U145" i="61"/>
  <c r="U142" i="61"/>
  <c r="U118" i="61"/>
  <c r="U106" i="61"/>
  <c r="U73" i="61"/>
  <c r="U70" i="61"/>
  <c r="U52" i="61"/>
  <c r="U49" i="61"/>
  <c r="R104" i="78"/>
  <c r="R91" i="78"/>
  <c r="K116" i="76"/>
  <c r="K107" i="76"/>
  <c r="K16" i="76"/>
  <c r="K13" i="76"/>
  <c r="S35" i="71"/>
  <c r="S24" i="71"/>
  <c r="U379" i="61"/>
  <c r="U376" i="61"/>
  <c r="U349" i="61"/>
  <c r="U346" i="61"/>
  <c r="U307" i="61"/>
  <c r="U304" i="61"/>
  <c r="U288" i="61"/>
  <c r="U285" i="61"/>
  <c r="U253" i="61"/>
  <c r="U250" i="61"/>
  <c r="U229" i="61"/>
  <c r="U220" i="61"/>
  <c r="U184" i="61"/>
  <c r="U177" i="61"/>
  <c r="U174" i="61"/>
  <c r="U168" i="61"/>
  <c r="U129" i="61"/>
  <c r="U126" i="61"/>
  <c r="U105" i="61"/>
  <c r="U102" i="61"/>
  <c r="U69" i="61"/>
  <c r="U66" i="61"/>
  <c r="U54" i="61"/>
  <c r="U48" i="61"/>
  <c r="R19" i="59"/>
  <c r="R22" i="59"/>
  <c r="R51" i="59"/>
  <c r="U12" i="61"/>
  <c r="U143" i="61"/>
  <c r="U152" i="61"/>
  <c r="U170" i="61"/>
  <c r="U179" i="61"/>
  <c r="U290" i="61"/>
  <c r="U309" i="61"/>
  <c r="S16" i="71"/>
  <c r="K12" i="76"/>
  <c r="K73" i="76"/>
  <c r="K101" i="76"/>
  <c r="R94" i="78"/>
  <c r="R169" i="78"/>
  <c r="L32" i="58"/>
  <c r="L35" i="58"/>
  <c r="R28" i="59"/>
  <c r="R34" i="59"/>
  <c r="U11" i="61"/>
  <c r="U14" i="61"/>
  <c r="U20" i="61"/>
  <c r="U23" i="61"/>
  <c r="U74" i="61"/>
  <c r="U83" i="61"/>
  <c r="U128" i="61"/>
  <c r="U137" i="61"/>
  <c r="U201" i="61"/>
  <c r="U219" i="61"/>
  <c r="U237" i="61"/>
  <c r="U246" i="61"/>
  <c r="U312" i="61"/>
  <c r="U330" i="61"/>
  <c r="U366" i="61"/>
  <c r="U384" i="61"/>
  <c r="K24" i="76"/>
  <c r="K33" i="76"/>
  <c r="K42" i="76"/>
  <c r="R106" i="78"/>
  <c r="K12" i="58"/>
  <c r="K11" i="58"/>
  <c r="D23" i="88" l="1"/>
  <c r="O11" i="64"/>
  <c r="U303" i="61"/>
  <c r="U173" i="61"/>
  <c r="U65" i="61"/>
  <c r="R47" i="59"/>
  <c r="D13" i="88"/>
  <c r="L15" i="58"/>
  <c r="U243" i="61"/>
  <c r="U62" i="61"/>
  <c r="R16" i="59"/>
  <c r="U90" i="61"/>
  <c r="U144" i="61"/>
  <c r="U205" i="61"/>
  <c r="U256" i="61"/>
  <c r="U331" i="61"/>
  <c r="N21" i="63"/>
  <c r="K43" i="76"/>
  <c r="R133" i="78"/>
  <c r="U100" i="61"/>
  <c r="U160" i="61"/>
  <c r="U233" i="61"/>
  <c r="U302" i="61"/>
  <c r="U386" i="61"/>
  <c r="K41" i="76"/>
  <c r="K47" i="76"/>
  <c r="K120" i="76"/>
  <c r="R134" i="78"/>
  <c r="D26" i="88"/>
  <c r="R14" i="78"/>
  <c r="R90" i="78"/>
  <c r="R179" i="78"/>
  <c r="R257" i="78"/>
  <c r="R345" i="78"/>
  <c r="R162" i="78"/>
  <c r="R262" i="78"/>
  <c r="R343" i="78"/>
  <c r="U351" i="61"/>
  <c r="U104" i="61"/>
  <c r="R253" i="78"/>
  <c r="U354" i="61"/>
  <c r="R166" i="78"/>
  <c r="N17" i="63"/>
  <c r="U284" i="61"/>
  <c r="U146" i="61"/>
  <c r="U56" i="61"/>
  <c r="R44" i="59"/>
  <c r="R326" i="78"/>
  <c r="L10" i="58"/>
  <c r="U234" i="61"/>
  <c r="U44" i="61"/>
  <c r="R13" i="59"/>
  <c r="U96" i="61"/>
  <c r="U147" i="61"/>
  <c r="U211" i="61"/>
  <c r="U259" i="61"/>
  <c r="U334" i="61"/>
  <c r="N25" i="63"/>
  <c r="K70" i="76"/>
  <c r="R137" i="78"/>
  <c r="U103" i="61"/>
  <c r="U169" i="61"/>
  <c r="U236" i="61"/>
  <c r="U305" i="61"/>
  <c r="N19" i="63"/>
  <c r="K49" i="76"/>
  <c r="K53" i="76"/>
  <c r="R16" i="78"/>
  <c r="R145" i="78"/>
  <c r="K51" i="76"/>
  <c r="R20" i="78"/>
  <c r="R93" i="78"/>
  <c r="R188" i="78"/>
  <c r="R261" i="78"/>
  <c r="D15" i="88"/>
  <c r="R168" i="78"/>
  <c r="R268" i="78"/>
  <c r="R346" i="78"/>
  <c r="U315" i="61"/>
  <c r="U95" i="61"/>
  <c r="R140" i="78"/>
  <c r="R54" i="59"/>
  <c r="U318" i="61"/>
  <c r="R130" i="78"/>
  <c r="K110" i="76"/>
  <c r="L31" i="58"/>
  <c r="R49" i="59"/>
  <c r="U41" i="61"/>
  <c r="U131" i="61"/>
  <c r="U240" i="61"/>
  <c r="U324" i="61"/>
  <c r="S23" i="71"/>
  <c r="D11" i="88"/>
  <c r="R334" i="78"/>
  <c r="R304" i="78"/>
  <c r="R271" i="78"/>
  <c r="R240" i="78"/>
  <c r="R213" i="78"/>
  <c r="R180" i="78"/>
  <c r="R147" i="78"/>
  <c r="R114" i="78"/>
  <c r="R342" i="78"/>
  <c r="R309" i="78"/>
  <c r="R279" i="78"/>
  <c r="R242" i="78"/>
  <c r="R215" i="78"/>
  <c r="R185" i="78"/>
  <c r="R293" i="78"/>
  <c r="R211" i="78"/>
  <c r="R103" i="78"/>
  <c r="R69" i="78"/>
  <c r="R36" i="78"/>
  <c r="K125" i="76"/>
  <c r="K93" i="76"/>
  <c r="K57" i="76"/>
  <c r="R305" i="78"/>
  <c r="R214" i="78"/>
  <c r="R127" i="78"/>
  <c r="R74" i="78"/>
  <c r="R41" i="78"/>
  <c r="R10" i="78"/>
  <c r="K96" i="76"/>
  <c r="K65" i="76"/>
  <c r="R155" i="78"/>
  <c r="R43" i="78"/>
  <c r="K58" i="76"/>
  <c r="K17" i="76"/>
  <c r="O19" i="64"/>
  <c r="U380" i="61"/>
  <c r="U347" i="61"/>
  <c r="U323" i="61"/>
  <c r="U299" i="61"/>
  <c r="U270" i="61"/>
  <c r="U245" i="61"/>
  <c r="U215" i="61"/>
  <c r="U191" i="61"/>
  <c r="U163" i="61"/>
  <c r="U139" i="61"/>
  <c r="U115" i="61"/>
  <c r="U85" i="61"/>
  <c r="U61" i="61"/>
  <c r="U34" i="61"/>
  <c r="R100" i="78"/>
  <c r="R18" i="78"/>
  <c r="K52" i="76"/>
  <c r="K19" i="76"/>
  <c r="S17" i="71"/>
  <c r="N18" i="63"/>
  <c r="U367" i="61"/>
  <c r="U340" i="61"/>
  <c r="U313" i="61"/>
  <c r="U292" i="61"/>
  <c r="U268" i="61"/>
  <c r="U247" i="61"/>
  <c r="U223" i="61"/>
  <c r="U202" i="61"/>
  <c r="U181" i="61"/>
  <c r="U159" i="61"/>
  <c r="U138" i="61"/>
  <c r="U114" i="61"/>
  <c r="U93" i="61"/>
  <c r="U72" i="61"/>
  <c r="U51" i="61"/>
  <c r="U30" i="61"/>
  <c r="R35" i="59"/>
  <c r="U18" i="61"/>
  <c r="R62" i="59"/>
  <c r="U381" i="61"/>
  <c r="L21" i="58"/>
  <c r="R281" i="78"/>
  <c r="R40" i="59"/>
  <c r="U50" i="61"/>
  <c r="U176" i="61"/>
  <c r="U287" i="61"/>
  <c r="N20" i="63"/>
  <c r="R160" i="78"/>
  <c r="R328" i="78"/>
  <c r="R292" i="78"/>
  <c r="R259" i="78"/>
  <c r="R219" i="78"/>
  <c r="R183" i="78"/>
  <c r="R141" i="78"/>
  <c r="R108" i="78"/>
  <c r="R324" i="78"/>
  <c r="R288" i="78"/>
  <c r="R254" i="78"/>
  <c r="R209" i="78"/>
  <c r="D38" i="88"/>
  <c r="R238" i="78"/>
  <c r="R139" i="78"/>
  <c r="R72" i="78"/>
  <c r="R33" i="78"/>
  <c r="K109" i="76"/>
  <c r="K75" i="76"/>
  <c r="R341" i="78"/>
  <c r="R223" i="78"/>
  <c r="R116" i="78"/>
  <c r="R65" i="78"/>
  <c r="R28" i="78"/>
  <c r="K102" i="76"/>
  <c r="K71" i="76"/>
  <c r="R118" i="78"/>
  <c r="K123" i="76"/>
  <c r="K35" i="76"/>
  <c r="S18" i="71"/>
  <c r="U383" i="61"/>
  <c r="U344" i="61"/>
  <c r="U317" i="61"/>
  <c r="U283" i="61"/>
  <c r="U251" i="61"/>
  <c r="U224" i="61"/>
  <c r="U188" i="61"/>
  <c r="U157" i="61"/>
  <c r="U124" i="61"/>
  <c r="U97" i="61"/>
  <c r="U64" i="61"/>
  <c r="U31" i="61"/>
  <c r="R64" i="78"/>
  <c r="K98" i="76"/>
  <c r="K31" i="76"/>
  <c r="S20" i="71"/>
  <c r="N12" i="63"/>
  <c r="U358" i="61"/>
  <c r="U328" i="61"/>
  <c r="U298" i="61"/>
  <c r="U272" i="61"/>
  <c r="U241" i="61"/>
  <c r="U217" i="61"/>
  <c r="U193" i="61"/>
  <c r="U165" i="61"/>
  <c r="U141" i="61"/>
  <c r="U111" i="61"/>
  <c r="U87" i="61"/>
  <c r="U60" i="61"/>
  <c r="U36" i="61"/>
  <c r="R25" i="59"/>
  <c r="U27" i="61"/>
  <c r="U98" i="61"/>
  <c r="U189" i="61"/>
  <c r="U261" i="61"/>
  <c r="U372" i="61"/>
  <c r="L18" i="58"/>
  <c r="R12" i="78"/>
  <c r="R244" i="78"/>
  <c r="R15" i="59"/>
  <c r="R37" i="59"/>
  <c r="R61" i="59"/>
  <c r="U29" i="61"/>
  <c r="U92" i="61"/>
  <c r="U164" i="61"/>
  <c r="U228" i="61"/>
  <c r="U294" i="61"/>
  <c r="U357" i="61"/>
  <c r="S19" i="71"/>
  <c r="R124" i="78"/>
  <c r="L12" i="58"/>
  <c r="U15" i="61"/>
  <c r="S26" i="71"/>
  <c r="L24" i="58"/>
  <c r="R335" i="78"/>
  <c r="R59" i="59"/>
  <c r="U86" i="61"/>
  <c r="U186" i="61"/>
  <c r="U297" i="61"/>
  <c r="S13" i="71"/>
  <c r="K10" i="81"/>
  <c r="R325" i="78"/>
  <c r="R289" i="78"/>
  <c r="R249" i="78"/>
  <c r="R216" i="78"/>
  <c r="R171" i="78"/>
  <c r="R135" i="78"/>
  <c r="R105" i="78"/>
  <c r="R318" i="78"/>
  <c r="R282" i="78"/>
  <c r="R239" i="78"/>
  <c r="R206" i="78"/>
  <c r="R338" i="78"/>
  <c r="R229" i="78"/>
  <c r="R128" i="78"/>
  <c r="R66" i="78"/>
  <c r="R29" i="78"/>
  <c r="K106" i="76"/>
  <c r="K72" i="76"/>
  <c r="R323" i="78"/>
  <c r="R196" i="78"/>
  <c r="R92" i="78"/>
  <c r="R59" i="78"/>
  <c r="R22" i="78"/>
  <c r="K99" i="76"/>
  <c r="K59" i="76"/>
  <c r="R101" i="78"/>
  <c r="K113" i="76"/>
  <c r="K26" i="76"/>
  <c r="S15" i="71"/>
  <c r="U374" i="61"/>
  <c r="U341" i="61"/>
  <c r="U311" i="61"/>
  <c r="U280" i="61"/>
  <c r="U248" i="61"/>
  <c r="U212" i="61"/>
  <c r="U182" i="61"/>
  <c r="U151" i="61"/>
  <c r="U121" i="61"/>
  <c r="U91" i="61"/>
  <c r="U55" i="61"/>
  <c r="D17" i="88"/>
  <c r="R55" i="78"/>
  <c r="K79" i="76"/>
  <c r="K25" i="76"/>
  <c r="S14" i="71"/>
  <c r="U382" i="61"/>
  <c r="U352" i="61"/>
  <c r="U325" i="61"/>
  <c r="U295" i="61"/>
  <c r="U265" i="61"/>
  <c r="U238" i="61"/>
  <c r="U214" i="61"/>
  <c r="U187" i="61"/>
  <c r="U162" i="61"/>
  <c r="U132" i="61"/>
  <c r="U108" i="61"/>
  <c r="U84" i="61"/>
  <c r="U57" i="61"/>
  <c r="U33" i="61"/>
  <c r="R39" i="59"/>
  <c r="U35" i="61"/>
  <c r="U107" i="61"/>
  <c r="U207" i="61"/>
  <c r="U271" i="61"/>
  <c r="N24" i="63"/>
  <c r="L22" i="58"/>
  <c r="R40" i="78"/>
  <c r="R299" i="78"/>
  <c r="R18" i="59"/>
  <c r="R41" i="59"/>
  <c r="R161" i="78"/>
  <c r="K15" i="76"/>
  <c r="U348" i="61"/>
  <c r="U274" i="61"/>
  <c r="U192" i="61"/>
  <c r="U119" i="61"/>
  <c r="U38" i="61"/>
  <c r="R57" i="59"/>
  <c r="R24" i="59"/>
  <c r="R217" i="78"/>
  <c r="K46" i="76"/>
  <c r="U363" i="61"/>
  <c r="U225" i="61"/>
  <c r="U89" i="61"/>
  <c r="R48" i="59"/>
  <c r="U39" i="61"/>
  <c r="U75" i="61"/>
  <c r="U120" i="61"/>
  <c r="U150" i="61"/>
  <c r="U196" i="61"/>
  <c r="U232" i="61"/>
  <c r="U275" i="61"/>
  <c r="U310" i="61"/>
  <c r="U361" i="61"/>
  <c r="O12" i="64"/>
  <c r="K34" i="76"/>
  <c r="R37" i="78"/>
  <c r="U37" i="61"/>
  <c r="U79" i="61"/>
  <c r="U127" i="61"/>
  <c r="U172" i="61"/>
  <c r="U227" i="61"/>
  <c r="U266" i="61"/>
  <c r="U320" i="61"/>
  <c r="U362" i="61"/>
  <c r="S22" i="71"/>
  <c r="K67" i="76"/>
  <c r="R172" i="78"/>
  <c r="K89" i="76"/>
  <c r="R31" i="78"/>
  <c r="R86" i="78"/>
  <c r="R241" i="78"/>
  <c r="K54" i="76"/>
  <c r="K118" i="76"/>
  <c r="R54" i="78"/>
  <c r="R157" i="78"/>
  <c r="R302" i="78"/>
  <c r="R218" i="78"/>
  <c r="R264" i="78"/>
  <c r="R330" i="78"/>
  <c r="R129" i="78"/>
  <c r="R189" i="78"/>
  <c r="R237" i="78"/>
  <c r="R298" i="78"/>
  <c r="D18" i="88"/>
  <c r="U369" i="61"/>
  <c r="U213" i="61"/>
  <c r="U32" i="61"/>
  <c r="R23" i="59"/>
  <c r="L14" i="58"/>
  <c r="U125" i="61"/>
  <c r="R142" i="78"/>
  <c r="O20" i="64"/>
  <c r="U339" i="61"/>
  <c r="U255" i="61"/>
  <c r="U183" i="61"/>
  <c r="U110" i="61"/>
  <c r="U26" i="61"/>
  <c r="R53" i="59"/>
  <c r="R21" i="59"/>
  <c r="R190" i="78"/>
  <c r="L25" i="58"/>
  <c r="U327" i="61"/>
  <c r="U216" i="61"/>
  <c r="U71" i="61"/>
  <c r="R42" i="59"/>
  <c r="U42" i="61"/>
  <c r="U78" i="61"/>
  <c r="U123" i="61"/>
  <c r="U156" i="61"/>
  <c r="U199" i="61"/>
  <c r="U235" i="61"/>
  <c r="U278" i="61"/>
  <c r="U316" i="61"/>
  <c r="U370" i="61"/>
  <c r="S11" i="71"/>
  <c r="K37" i="76"/>
  <c r="R46" i="78"/>
  <c r="U43" i="61"/>
  <c r="U82" i="61"/>
  <c r="U136" i="61"/>
  <c r="U178" i="61"/>
  <c r="U230" i="61"/>
  <c r="U273" i="61"/>
  <c r="U326" i="61"/>
  <c r="U365" i="61"/>
  <c r="S33" i="71"/>
  <c r="K104" i="76"/>
  <c r="K44" i="76"/>
  <c r="K92" i="76"/>
  <c r="R38" i="78"/>
  <c r="R89" i="78"/>
  <c r="R269" i="78"/>
  <c r="K63" i="76"/>
  <c r="R11" i="78"/>
  <c r="R57" i="78"/>
  <c r="R164" i="78"/>
  <c r="R329" i="78"/>
  <c r="R227" i="78"/>
  <c r="R273" i="78"/>
  <c r="R336" i="78"/>
  <c r="R132" i="78"/>
  <c r="R195" i="78"/>
  <c r="R243" i="78"/>
  <c r="R310" i="78"/>
  <c r="D42" i="88"/>
  <c r="U360" i="61"/>
  <c r="U195" i="61"/>
  <c r="U19" i="61"/>
  <c r="R20" i="59"/>
  <c r="R148" i="78"/>
  <c r="U24" i="61"/>
  <c r="L20" i="58"/>
  <c r="R45" i="59"/>
  <c r="U134" i="61"/>
  <c r="O17" i="64"/>
  <c r="R143" i="78"/>
  <c r="L27" i="58"/>
  <c r="R226" i="78"/>
  <c r="R14" i="59"/>
  <c r="R43" i="59"/>
  <c r="U16" i="61"/>
  <c r="U68" i="61"/>
  <c r="U149" i="61"/>
  <c r="U231" i="61"/>
  <c r="U306" i="61"/>
  <c r="U378" i="61"/>
  <c r="K36" i="76"/>
  <c r="K12" i="81"/>
  <c r="R331" i="78"/>
  <c r="R307" i="78"/>
  <c r="R280" i="78"/>
  <c r="R255" i="78"/>
  <c r="R225" i="78"/>
  <c r="R201" i="78"/>
  <c r="R177" i="78"/>
  <c r="R150" i="78"/>
  <c r="R126" i="78"/>
  <c r="D33" i="88"/>
  <c r="R327" i="78"/>
  <c r="R300" i="78"/>
  <c r="R276" i="78"/>
  <c r="R251" i="78"/>
  <c r="R221" i="78"/>
  <c r="R197" i="78"/>
  <c r="D12" i="88"/>
  <c r="R275" i="78"/>
  <c r="R193" i="78"/>
  <c r="R110" i="78"/>
  <c r="R75" i="78"/>
  <c r="R51" i="78"/>
  <c r="R26" i="78"/>
  <c r="K115" i="76"/>
  <c r="K87" i="76"/>
  <c r="K60" i="76"/>
  <c r="R332" i="78"/>
  <c r="R250" i="78"/>
  <c r="R178" i="78"/>
  <c r="R95" i="78"/>
  <c r="R71" i="78"/>
  <c r="R47" i="78"/>
  <c r="R19" i="78"/>
  <c r="K111" i="76"/>
  <c r="K80" i="76"/>
  <c r="K56" i="76"/>
  <c r="R122" i="78"/>
  <c r="R52" i="78"/>
  <c r="K95" i="76"/>
  <c r="K29" i="76"/>
  <c r="S29" i="71"/>
  <c r="N26" i="63"/>
  <c r="U377" i="61"/>
  <c r="U353" i="61"/>
  <c r="U329" i="61"/>
  <c r="U308" i="61"/>
  <c r="U286" i="61"/>
  <c r="U263" i="61"/>
  <c r="U242" i="61"/>
  <c r="U218" i="61"/>
  <c r="U197" i="61"/>
  <c r="U175" i="61"/>
  <c r="U154" i="61"/>
  <c r="U133" i="61"/>
  <c r="U109" i="61"/>
  <c r="U88" i="61"/>
  <c r="U67" i="61"/>
  <c r="U46" i="61"/>
  <c r="R158" i="78"/>
  <c r="R73" i="78"/>
  <c r="K126" i="76"/>
  <c r="K61" i="76"/>
  <c r="K28" i="76"/>
  <c r="S32" i="71"/>
  <c r="O15" i="64"/>
  <c r="U385" i="61"/>
  <c r="U364" i="61"/>
  <c r="U343" i="61"/>
  <c r="U322" i="61"/>
  <c r="U28" i="61"/>
  <c r="R46" i="59"/>
  <c r="R11" i="59"/>
  <c r="R49" i="78"/>
  <c r="L17" i="58"/>
  <c r="K21" i="76"/>
  <c r="U161" i="61"/>
  <c r="R344" i="78"/>
  <c r="R173" i="78"/>
  <c r="L29" i="58"/>
  <c r="R181" i="78"/>
  <c r="R58" i="78"/>
  <c r="K91" i="76"/>
  <c r="R115" i="78"/>
  <c r="L23" i="58"/>
  <c r="L13" i="58"/>
  <c r="R208" i="78"/>
  <c r="R85" i="78"/>
  <c r="K119" i="76"/>
  <c r="L26" i="58"/>
  <c r="L16" i="58"/>
  <c r="R30" i="78"/>
  <c r="K64" i="76"/>
  <c r="L36" i="58"/>
  <c r="U21" i="61"/>
  <c r="U281" i="61"/>
  <c r="N14" i="63"/>
  <c r="R107" i="78"/>
  <c r="L11" i="58"/>
  <c r="L30" i="58"/>
  <c r="R76" i="78"/>
  <c r="R308" i="78"/>
  <c r="R17" i="59"/>
  <c r="R36" i="59"/>
  <c r="R55" i="59"/>
  <c r="U22" i="61"/>
  <c r="U59" i="61"/>
  <c r="U113" i="61"/>
  <c r="U167" i="61"/>
  <c r="U222" i="61"/>
  <c r="U277" i="61"/>
  <c r="U333" i="61"/>
  <c r="N11" i="63"/>
  <c r="K18" i="76"/>
  <c r="R149" i="78"/>
  <c r="D37" i="88"/>
  <c r="R337" i="78"/>
  <c r="R319" i="78"/>
  <c r="R301" i="78"/>
  <c r="R283" i="78"/>
  <c r="R265" i="78"/>
  <c r="R246" i="78"/>
  <c r="R228" i="78"/>
  <c r="R210" i="78"/>
  <c r="R192" i="78"/>
  <c r="R174" i="78"/>
  <c r="R156" i="78"/>
  <c r="R138" i="78"/>
  <c r="R120" i="78"/>
  <c r="R102" i="78"/>
  <c r="R339" i="78"/>
  <c r="R321" i="78"/>
  <c r="R303" i="78"/>
  <c r="R285" i="78"/>
  <c r="R267" i="78"/>
  <c r="R248" i="78"/>
  <c r="R230" i="78"/>
  <c r="R212" i="78"/>
  <c r="R194" i="78"/>
  <c r="R176" i="78"/>
  <c r="R311" i="78"/>
  <c r="R256" i="78"/>
  <c r="R202" i="78"/>
  <c r="R146" i="78"/>
  <c r="R96" i="78"/>
  <c r="R78" i="78"/>
  <c r="R60" i="78"/>
  <c r="R42" i="78"/>
  <c r="R23" i="78"/>
  <c r="K121" i="76"/>
  <c r="K103" i="76"/>
  <c r="K84" i="76"/>
  <c r="K66" i="76"/>
  <c r="K48" i="76"/>
  <c r="R314" i="78"/>
  <c r="R260" i="78"/>
  <c r="R205" i="78"/>
  <c r="R152" i="78"/>
  <c r="R98" i="78"/>
  <c r="R80" i="78"/>
  <c r="R62" i="78"/>
  <c r="R44" i="78"/>
  <c r="R25" i="78"/>
  <c r="K124" i="76"/>
  <c r="K105" i="76"/>
  <c r="K86" i="76"/>
  <c r="K68" i="76"/>
  <c r="K50" i="76"/>
  <c r="R151" i="78"/>
  <c r="R79" i="78"/>
  <c r="R24" i="78"/>
  <c r="K85" i="76"/>
  <c r="K38" i="76"/>
  <c r="K20" i="76"/>
  <c r="S25" i="71"/>
  <c r="O16" i="64"/>
  <c r="N13" i="63"/>
  <c r="U371" i="61"/>
  <c r="D10" i="88"/>
  <c r="R119" i="78"/>
  <c r="S30" i="71"/>
  <c r="U375" i="61"/>
  <c r="U321" i="61"/>
  <c r="U264" i="61"/>
  <c r="U210" i="61"/>
  <c r="U155" i="61"/>
  <c r="U101" i="61"/>
  <c r="U47" i="61"/>
  <c r="U17" i="61"/>
  <c r="R50" i="59"/>
  <c r="R31" i="59"/>
  <c r="R12" i="59"/>
  <c r="R272" i="78"/>
  <c r="R67" i="78"/>
  <c r="L28" i="58"/>
  <c r="R125" i="78"/>
  <c r="U336" i="61"/>
  <c r="U252" i="61"/>
  <c r="U198" i="61"/>
  <c r="U116" i="61"/>
  <c r="U53" i="61"/>
  <c r="R58" i="59"/>
  <c r="R32" i="59"/>
  <c r="L33" i="58"/>
  <c r="U45" i="61"/>
  <c r="U63" i="61"/>
  <c r="U81" i="61"/>
  <c r="U99" i="61"/>
  <c r="U117" i="61"/>
  <c r="U135" i="61"/>
  <c r="U153" i="61"/>
  <c r="U171" i="61"/>
  <c r="U190" i="61"/>
  <c r="U208" i="61"/>
  <c r="U226" i="61"/>
  <c r="U244" i="61"/>
  <c r="U262" i="61"/>
  <c r="U282" i="61"/>
  <c r="U301" i="61"/>
  <c r="U319" i="61"/>
  <c r="U337" i="61"/>
  <c r="U355" i="61"/>
  <c r="U373" i="61"/>
  <c r="N15" i="63"/>
  <c r="O18" i="64"/>
  <c r="S27" i="71"/>
  <c r="K22" i="76"/>
  <c r="K40" i="76"/>
  <c r="K88" i="76"/>
  <c r="R27" i="78"/>
  <c r="R82" i="78"/>
  <c r="R154" i="78"/>
  <c r="U40" i="61"/>
  <c r="U58" i="61"/>
  <c r="U76" i="61"/>
  <c r="U94" i="61"/>
  <c r="U112" i="61"/>
  <c r="U130" i="61"/>
  <c r="U148" i="61"/>
  <c r="U166" i="61"/>
  <c r="U185" i="61"/>
  <c r="U203" i="61"/>
  <c r="U221" i="61"/>
  <c r="U239" i="61"/>
  <c r="U257" i="61"/>
  <c r="U276" i="61"/>
  <c r="U296" i="61"/>
  <c r="U314" i="61"/>
  <c r="U332" i="61"/>
  <c r="U350" i="61"/>
  <c r="U368" i="61"/>
  <c r="N16" i="63"/>
  <c r="S12" i="71"/>
  <c r="K11" i="76"/>
  <c r="K32" i="76"/>
  <c r="K76" i="76"/>
  <c r="R34" i="78"/>
  <c r="R97" i="78"/>
  <c r="D31" i="88"/>
  <c r="K62" i="76"/>
  <c r="K83" i="76"/>
  <c r="K108" i="76"/>
  <c r="R13" i="78"/>
  <c r="R35" i="78"/>
  <c r="R56" i="78"/>
  <c r="R77" i="78"/>
  <c r="R109" i="78"/>
  <c r="R170" i="78"/>
  <c r="R232" i="78"/>
  <c r="R296" i="78"/>
  <c r="K45" i="76"/>
  <c r="K69" i="76"/>
  <c r="K90" i="76"/>
  <c r="K112" i="76"/>
  <c r="R17" i="78"/>
  <c r="R39" i="78"/>
  <c r="R63" i="78"/>
  <c r="R84" i="78"/>
  <c r="R121" i="78"/>
  <c r="R184" i="78"/>
  <c r="R247" i="78"/>
  <c r="R320" i="78"/>
  <c r="R182" i="78"/>
  <c r="R203" i="78"/>
  <c r="R224" i="78"/>
  <c r="R245" i="78"/>
  <c r="R270" i="78"/>
  <c r="R291" i="78"/>
  <c r="R312" i="78"/>
  <c r="R333" i="78"/>
  <c r="R99" i="78"/>
  <c r="R123" i="78"/>
  <c r="R144" i="78"/>
  <c r="R165" i="78"/>
  <c r="R186" i="78"/>
  <c r="R207" i="78"/>
  <c r="R231" i="78"/>
  <c r="R252" i="78"/>
  <c r="R274" i="78"/>
  <c r="R295" i="78"/>
  <c r="R316" i="78"/>
  <c r="R340" i="78"/>
  <c r="K11" i="81"/>
  <c r="R113" i="78"/>
  <c r="O14" i="64"/>
  <c r="U342" i="61"/>
  <c r="U267" i="61"/>
  <c r="U204" i="61"/>
  <c r="U140" i="61"/>
  <c r="U77" i="61"/>
  <c r="U25" i="61"/>
  <c r="R52" i="59"/>
  <c r="R30" i="59"/>
  <c r="L34" i="58"/>
  <c r="R199" i="78"/>
  <c r="K55" i="76"/>
  <c r="R167" i="78"/>
  <c r="K30" i="76"/>
  <c r="U345" i="61"/>
  <c r="U80" i="61"/>
  <c r="R29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331]}"/>
    <s v="{[Medida].[Medida].&amp;[2]}"/>
    <s v="{[Keren].[Keren].[All]}"/>
    <s v="{[Cheshbon KM].[Hie Peilut].[Peilut 7].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5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</valueMetadata>
</metadata>
</file>

<file path=xl/sharedStrings.xml><?xml version="1.0" encoding="utf-8"?>
<sst xmlns="http://schemas.openxmlformats.org/spreadsheetml/2006/main" count="7172" uniqueCount="1458">
  <si>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</si>
  <si>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</si>
  <si>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</si>
  <si>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</si>
  <si>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</si>
  <si>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</si>
  <si>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</si>
  <si>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</si>
  <si>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</si>
  <si>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</si>
  <si>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</si>
  <si>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</si>
  <si>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</si>
  <si>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</si>
  <si>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</si>
  <si>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</si>
  <si>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</si>
  <si>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</si>
  <si>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</si>
  <si>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</si>
  <si>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</si>
  <si>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</si>
  <si>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</si>
  <si>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</si>
  <si>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</si>
  <si>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</si>
  <si>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</si>
  <si>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</si>
  <si>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</si>
  <si>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</si>
  <si>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</si>
  <si>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</si>
  <si>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</si>
  <si>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</si>
  <si>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</si>
  <si>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</si>
  <si>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</si>
  <si>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</si>
  <si>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</si>
  <si>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</si>
  <si>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</si>
  <si>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</si>
  <si>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</si>
  <si>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</si>
  <si>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</si>
  <si>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</si>
  <si>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</si>
  <si>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</si>
  <si>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</si>
  <si>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</si>
  <si>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</si>
  <si>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</si>
  <si>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</si>
  <si>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</si>
  <si>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</si>
  <si>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</si>
  <si>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</si>
  <si>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</si>
  <si>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</si>
  <si>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</si>
  <si>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</si>
  <si>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</si>
  <si>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</si>
  <si>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</si>
  <si>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</si>
  <si>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</si>
  <si>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</si>
  <si>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</si>
  <si>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</si>
  <si>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</si>
  <si>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</si>
  <si>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</si>
  <si>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</si>
  <si>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</si>
  <si>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</si>
  <si>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</si>
  <si>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</si>
  <si>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</si>
  <si>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</si>
  <si>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</si>
  <si>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</si>
  <si>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</si>
  <si>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</si>
  <si>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</si>
  <si>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</si>
  <si>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</si>
  <si>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</si>
  <si>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</si>
  <si>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</si>
  <si>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</si>
  <si>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</si>
  <si>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</si>
  <si>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</si>
  <si>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</si>
  <si>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</si>
  <si>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</si>
  <si>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</si>
  <si>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</si>
  <si>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</si>
  <si>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</si>
  <si>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</si>
  <si>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</si>
  <si>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</si>
  <si>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</si>
  <si>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</si>
  <si>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</si>
  <si>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</si>
  <si>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</si>
  <si>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</si>
  <si>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</si>
  <si>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</si>
  <si>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</si>
  <si>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</si>
  <si>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</si>
  <si>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</si>
  <si>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</si>
  <si>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</si>
  <si>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</si>
  <si>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</si>
  <si>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</si>
  <si>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</si>
  <si>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</si>
  <si>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</si>
  <si>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</si>
  <si>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</si>
  <si>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</si>
  <si>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</si>
  <si>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</si>
  <si>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</si>
  <si>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</si>
  <si>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</si>
  <si>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</si>
  <si>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</si>
  <si>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</si>
  <si>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</si>
  <si>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</si>
  <si>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</si>
  <si>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</si>
  <si>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</si>
  <si>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</si>
  <si>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</si>
  <si>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</si>
  <si>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</si>
  <si>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</si>
  <si>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</si>
  <si>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</si>
  <si>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</si>
  <si>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</si>
  <si>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</si>
  <si>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</si>
  <si>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</si>
  <si>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</si>
  <si>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</si>
  <si>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</si>
  <si>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</si>
  <si>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</si>
  <si>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</si>
  <si>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</si>
  <si>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</si>
  <si>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</si>
  <si>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</si>
  <si>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</si>
  <si>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</si>
  <si>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</si>
  <si>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</si>
  <si>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</si>
  <si>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</si>
  <si>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</si>
  <si>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</si>
  <si>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</si>
  <si>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</si>
  <si>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</si>
  <si>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</si>
  <si>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</si>
  <si>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</si>
  <si>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</si>
  <si>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</si>
  <si>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</si>
  <si>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</si>
  <si>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</si>
  <si>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</si>
  <si>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</si>
  <si>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</si>
  <si>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</si>
  <si>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</si>
  <si>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</si>
  <si>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</si>
  <si>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</si>
  <si>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</si>
  <si>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</si>
  <si>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</si>
  <si>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</si>
  <si>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</si>
  <si>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</si>
  <si>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</si>
  <si>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</si>
  <si>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</si>
  <si>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</si>
  <si>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</si>
  <si>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</si>
  <si>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</si>
  <si>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</si>
  <si>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</si>
  <si>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</si>
  <si>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</si>
  <si>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</si>
  <si>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</si>
  <si>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</si>
  <si>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</si>
  <si>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</si>
  <si>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</si>
  <si>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</si>
  <si>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</si>
  <si>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</si>
  <si>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</si>
  <si>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</si>
  <si>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</si>
  <si>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</si>
  <si>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</si>
  <si>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</si>
  <si>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</si>
  <si>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</si>
  <si>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</si>
  <si>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</si>
  <si>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</si>
  <si>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</si>
  <si>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</si>
  <si>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</si>
  <si>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</si>
  <si>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</si>
  <si>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</si>
  <si>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</si>
  <si>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</si>
  <si>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</si>
  <si>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</si>
  <si>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</si>
  <si>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</si>
  <si>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</si>
  <si>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</si>
  <si>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</si>
  <si>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</si>
  <si>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</si>
  <si>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</si>
  <si>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</si>
  <si>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</si>
  <si>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</si>
  <si>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</si>
  <si>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</si>
  <si>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</si>
  <si>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</si>
  <si>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</si>
  <si>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</si>
  <si>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</si>
  <si>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</si>
  <si>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</si>
  <si>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</si>
  <si>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</si>
  <si>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</si>
  <si>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</si>
  <si>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</si>
  <si>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</si>
  <si>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</si>
  <si>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</si>
  <si>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</si>
  <si>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</si>
  <si>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</si>
  <si>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</si>
  <si>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</si>
  <si>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</si>
  <si>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</si>
  <si>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</si>
  <si>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</si>
  <si>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</si>
  <si>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</si>
  <si>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</si>
  <si>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</si>
  <si>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</si>
  <si>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</si>
  <si>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</si>
  <si>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</si>
  <si>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</si>
  <si>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</si>
  <si>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</si>
  <si>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</si>
  <si>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</si>
  <si>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</si>
  <si>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</si>
  <si>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</si>
  <si>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</si>
  <si>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</si>
  <si>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</si>
  <si>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אג"ח מובנות</t>
  </si>
  <si>
    <t>ilAAA</t>
  </si>
  <si>
    <t>מעלות S&amp;P</t>
  </si>
  <si>
    <t>בינל הנפק אגח י</t>
  </si>
  <si>
    <t>בנקים</t>
  </si>
  <si>
    <t>Aaa.il</t>
  </si>
  <si>
    <t>דיסק מנ אגח טו</t>
  </si>
  <si>
    <t>לאומי אגח 179</t>
  </si>
  <si>
    <t>520018078</t>
  </si>
  <si>
    <t>מז טפ הנפק 45</t>
  </si>
  <si>
    <t>מז טפ הנפק 49</t>
  </si>
  <si>
    <t>מז טפ הנפק 52</t>
  </si>
  <si>
    <t>מקורות אגח 11</t>
  </si>
  <si>
    <t>520010869</t>
  </si>
  <si>
    <t>מרכנתיל הנ אגחג</t>
  </si>
  <si>
    <t>מרכנתיל הנ אגחד</t>
  </si>
  <si>
    <t>נמלי ישראל אגחא</t>
  </si>
  <si>
    <t>נדל"ן מניב בישראל</t>
  </si>
  <si>
    <t>נמלי ישראל אגחב</t>
  </si>
  <si>
    <t>פועלים אגח 200</t>
  </si>
  <si>
    <t>פועלים הנ אגח32</t>
  </si>
  <si>
    <t>פועלים הנ אגח35</t>
  </si>
  <si>
    <t>פועלים הנ אגח36</t>
  </si>
  <si>
    <t>חשמל אגח 27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</si>
  <si>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</si>
  <si>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</si>
  <si>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</si>
  <si>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</si>
  <si>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</si>
  <si>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</si>
  <si>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</si>
  <si>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</si>
  <si>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</si>
  <si>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</si>
  <si>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</si>
  <si>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</si>
  <si>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</si>
  <si>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</si>
  <si>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</si>
  <si>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</si>
  <si>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</si>
  <si>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Aa2.il</t>
  </si>
  <si>
    <t>אמות אגח ו</t>
  </si>
  <si>
    <t>אמות אגח ח</t>
  </si>
  <si>
    <t>ארפורט אגח ה</t>
  </si>
  <si>
    <t>ilAA</t>
  </si>
  <si>
    <t>ארפורט אגח ט</t>
  </si>
  <si>
    <t>ביג אגח ח</t>
  </si>
  <si>
    <t>ביג אגח יא</t>
  </si>
  <si>
    <t>ביג אגח יג</t>
  </si>
  <si>
    <t>ביג אגח יד</t>
  </si>
  <si>
    <t>גב ים אגח ו</t>
  </si>
  <si>
    <t>גב ים אגח ט</t>
  </si>
  <si>
    <t>גב ים אגח י</t>
  </si>
  <si>
    <t>ישרס אגח טו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</si>
  <si>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</si>
  <si>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</si>
  <si>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</si>
  <si>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</si>
  <si>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</si>
  <si>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</si>
  <si>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</si>
  <si>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מבנה אגח כ*</t>
  </si>
  <si>
    <t>מבנה אגח כג*</t>
  </si>
  <si>
    <t>מבנה אגח כד*</t>
  </si>
  <si>
    <t>מבנה אגח כה*</t>
  </si>
  <si>
    <t>מליסרון אגח ו*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</si>
  <si>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</si>
  <si>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</si>
  <si>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</si>
  <si>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</si>
  <si>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</si>
  <si>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</si>
  <si>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</si>
  <si>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</si>
  <si>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</si>
  <si>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</si>
  <si>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</si>
  <si>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</si>
  <si>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</si>
  <si>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</si>
  <si>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</si>
  <si>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</si>
  <si>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</si>
  <si>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ריט 1 אגח ד*</t>
  </si>
  <si>
    <t>ריט 1 אגח ה*</t>
  </si>
  <si>
    <t>ריט 1 אגח ו*</t>
  </si>
  <si>
    <t>ריט 1 אגח ז*</t>
  </si>
  <si>
    <t>שופרסל אגח ו*</t>
  </si>
  <si>
    <t>רשתות שיווק</t>
  </si>
  <si>
    <t>שלמה החז אגח טז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</si>
  <si>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</si>
  <si>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</si>
  <si>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</si>
  <si>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</si>
  <si>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</si>
  <si>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</si>
  <si>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</si>
  <si>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</si>
  <si>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</si>
  <si>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</si>
  <si>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</si>
  <si>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</si>
  <si>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</si>
  <si>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</si>
  <si>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</si>
  <si>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</si>
  <si>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</si>
  <si>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</si>
  <si>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</si>
  <si>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</si>
  <si>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</si>
  <si>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</si>
  <si>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</si>
  <si>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</si>
  <si>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ביטוח</t>
  </si>
  <si>
    <t>הראל הנפק אגח ו</t>
  </si>
  <si>
    <t>הראל הנפק אגח ז</t>
  </si>
  <si>
    <t>ישרס אגח טז</t>
  </si>
  <si>
    <t>ישרס אגח יג</t>
  </si>
  <si>
    <t>ישרס אגח יט</t>
  </si>
  <si>
    <t>כלל מימון אגח ט</t>
  </si>
  <si>
    <t>מגה אור אגח ח*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</si>
  <si>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</si>
  <si>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</si>
  <si>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</si>
  <si>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</si>
  <si>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</si>
  <si>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</si>
  <si>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</si>
  <si>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</si>
  <si>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</si>
  <si>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</si>
  <si>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</si>
  <si>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ilA+</t>
  </si>
  <si>
    <t>אלבר אגח יט</t>
  </si>
  <si>
    <t>אלדן תחבו אגח ה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</si>
  <si>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</si>
  <si>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</si>
  <si>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</si>
  <si>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</si>
  <si>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</si>
  <si>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</si>
  <si>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</si>
  <si>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</si>
  <si>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</si>
  <si>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</si>
  <si>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</si>
  <si>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</si>
  <si>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</si>
  <si>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</si>
  <si>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</si>
  <si>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</si>
  <si>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</si>
  <si>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</si>
  <si>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</si>
  <si>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</si>
  <si>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</si>
  <si>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פז נפט אגח ז*</t>
  </si>
  <si>
    <t>אדגר אגח ט*</t>
  </si>
  <si>
    <t>נדל"ן מניב בחו"ל</t>
  </si>
  <si>
    <t>A2.il</t>
  </si>
  <si>
    <t>אפי נכסים אגח ח</t>
  </si>
  <si>
    <t>אפי נכסים אגחיא</t>
  </si>
  <si>
    <t>אפי נכסים אגחיג</t>
  </si>
  <si>
    <t>אפי נכסים אגחיד</t>
  </si>
  <si>
    <t>אשטרום קבוצה אגח ד</t>
  </si>
  <si>
    <t>בנייה</t>
  </si>
  <si>
    <t>ilA</t>
  </si>
  <si>
    <t>ג'י סיטי אגח טו</t>
  </si>
  <si>
    <t>הכשרת ישוב אג21</t>
  </si>
  <si>
    <t>נכסים ובנין אגח י</t>
  </si>
  <si>
    <t>סלקום אגח ח*</t>
  </si>
  <si>
    <t>או פי סי אגח ב*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</si>
  <si>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</si>
  <si>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</si>
  <si>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</si>
  <si>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</si>
  <si>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</si>
  <si>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</si>
  <si>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</si>
  <si>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</si>
  <si>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</si>
  <si>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</si>
  <si>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</si>
  <si>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</si>
  <si>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</si>
  <si>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</si>
  <si>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</si>
  <si>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</si>
  <si>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</si>
  <si>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</si>
  <si>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אגחא*</t>
  </si>
  <si>
    <t>מניבים ריט אגחב*</t>
  </si>
  <si>
    <t>מניבים ריט אגחג*</t>
  </si>
  <si>
    <t>מניבים ריט אגחד*</t>
  </si>
  <si>
    <t>משק אנרג אגח א</t>
  </si>
  <si>
    <t>נופר אנרג אגח א*</t>
  </si>
  <si>
    <t>אנרגיה מתחדשת</t>
  </si>
  <si>
    <t>קרדן אןוי אגח ב*</t>
  </si>
  <si>
    <t>NV1239114</t>
  </si>
  <si>
    <t>דיסק מנ אגח יד</t>
  </si>
  <si>
    <t>עמידר אגח א</t>
  </si>
  <si>
    <t>פועלים אגח 100</t>
  </si>
  <si>
    <t>חשמל אגח 26</t>
  </si>
  <si>
    <t>שטראוס אגח ה</t>
  </si>
  <si>
    <t>מזון</t>
  </si>
  <si>
    <t>תעש אוירית אגחד</t>
  </si>
  <si>
    <t>ביטחוניות</t>
  </si>
  <si>
    <t>אייסיאל אגח ז*</t>
  </si>
  <si>
    <t>אמות אגח ה</t>
  </si>
  <si>
    <t>אמות אגח ז</t>
  </si>
  <si>
    <t>ביג אגח ו</t>
  </si>
  <si>
    <t>גב ים אגח ח</t>
  </si>
  <si>
    <t>וילאר אגח ח</t>
  </si>
  <si>
    <t>ישראמקו אגח ג*</t>
  </si>
  <si>
    <t>מנורה הון התח ד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</si>
  <si>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</si>
  <si>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</si>
  <si>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</si>
  <si>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</si>
  <si>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</si>
  <si>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</si>
  <si>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</si>
  <si>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</si>
  <si>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</si>
  <si>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</si>
  <si>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</si>
  <si>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</si>
  <si>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</si>
  <si>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</si>
  <si>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</si>
  <si>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</si>
  <si>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</si>
  <si>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</si>
  <si>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</si>
  <si>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</si>
  <si>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</si>
  <si>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</si>
  <si>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</si>
  <si>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</si>
  <si>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</si>
  <si>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</si>
  <si>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</si>
  <si>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</si>
  <si>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</si>
  <si>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</si>
  <si>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אלקטרה אגח ה*</t>
  </si>
  <si>
    <t>בזן אגח ה</t>
  </si>
  <si>
    <t>בזן אגח י</t>
  </si>
  <si>
    <t>דה זראסאי אגח ג</t>
  </si>
  <si>
    <t>דמרי אגח ז*</t>
  </si>
  <si>
    <t>דמרי אגח ט*</t>
  </si>
  <si>
    <t>ממן אגח ב</t>
  </si>
  <si>
    <t>ספנסר אגח ג</t>
  </si>
  <si>
    <t>פז נפט ד*</t>
  </si>
  <si>
    <t>פז נפט אגח ח*</t>
  </si>
  <si>
    <t>פרטנר אגח ו*</t>
  </si>
  <si>
    <t>פרטנר אגח ז*</t>
  </si>
  <si>
    <t>שפיר הנדס אגח א*</t>
  </si>
  <si>
    <t>מתכת ומוצרי בניה</t>
  </si>
  <si>
    <t>שפיר הנדס אגח ב*</t>
  </si>
  <si>
    <t>אזורים אגח 13*</t>
  </si>
  <si>
    <t>אזורים אגח 14*</t>
  </si>
  <si>
    <t>איידיאייהנ הת ה</t>
  </si>
  <si>
    <t>אנלייט אנר אג ג*</t>
  </si>
  <si>
    <t>אנלייט אנר אגחו*</t>
  </si>
  <si>
    <t>אנרג'יקס אג ב*</t>
  </si>
  <si>
    <t>אנרג'יקס אגח א*</t>
  </si>
  <si>
    <t>אפריקה מג אגח ה*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</si>
  <si>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</si>
  <si>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</si>
  <si>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</si>
  <si>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</si>
  <si>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</si>
  <si>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</si>
  <si>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</si>
  <si>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</si>
  <si>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</si>
  <si>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אקרו אגח א</t>
  </si>
  <si>
    <t>פתאל החז אגח ב*</t>
  </si>
  <si>
    <t>פתאל החז אגח ג*</t>
  </si>
  <si>
    <t>פתאל החזק אג 1*</t>
  </si>
  <si>
    <t>קרדן נדלן אגח ה</t>
  </si>
  <si>
    <t>דלשה קפיטל אגחב</t>
  </si>
  <si>
    <t>Baa1.il</t>
  </si>
  <si>
    <t>אול יר אגח ג</t>
  </si>
  <si>
    <t>אול יר אגח ה</t>
  </si>
  <si>
    <t>אלומיי אגח ג</t>
  </si>
  <si>
    <t>אלומיי קפיטל אגח ה</t>
  </si>
  <si>
    <t>אנלייט אנר אגחה*</t>
  </si>
  <si>
    <t>ריט אזורים אג ב*</t>
  </si>
  <si>
    <t>אלביט מע' אגח ג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</si>
  <si>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</si>
  <si>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</si>
  <si>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</si>
  <si>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</si>
  <si>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</si>
  <si>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</si>
  <si>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</si>
  <si>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</si>
  <si>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</si>
  <si>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</si>
  <si>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</si>
  <si>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</si>
  <si>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</si>
  <si>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</si>
  <si>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</si>
  <si>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</si>
  <si>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</si>
  <si>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</si>
  <si>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</si>
  <si>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</si>
  <si>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</si>
  <si>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</si>
  <si>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</si>
  <si>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</si>
  <si>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TEVA 4.375 2030</t>
  </si>
  <si>
    <t>XS2406607171</t>
  </si>
  <si>
    <t>פארמה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</si>
  <si>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</si>
  <si>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</si>
  <si>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</si>
  <si>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</si>
  <si>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</si>
  <si>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</si>
  <si>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</si>
  <si>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</si>
  <si>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</si>
  <si>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</si>
  <si>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</si>
  <si>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</si>
  <si>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</si>
  <si>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</si>
  <si>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</si>
  <si>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</si>
  <si>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</si>
  <si>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</si>
  <si>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</si>
  <si>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</si>
  <si>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</si>
  <si>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</si>
  <si>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</si>
  <si>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</si>
  <si>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</si>
  <si>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</si>
  <si>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</si>
  <si>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</si>
  <si>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</si>
  <si>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</si>
  <si>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</si>
  <si>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</si>
  <si>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</si>
  <si>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</si>
  <si>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</si>
  <si>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</si>
  <si>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</si>
  <si>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</si>
  <si>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</si>
  <si>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</si>
  <si>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</si>
  <si>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</si>
  <si>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</si>
  <si>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</si>
  <si>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</si>
  <si>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</si>
  <si>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</si>
  <si>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</si>
  <si>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</si>
  <si>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</si>
  <si>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</si>
  <si>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</si>
  <si>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</si>
  <si>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</si>
  <si>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</si>
  <si>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</si>
  <si>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</si>
  <si>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</si>
  <si>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</si>
  <si>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</si>
  <si>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</si>
  <si>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</si>
  <si>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</si>
  <si>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</si>
  <si>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</si>
  <si>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</si>
  <si>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</si>
  <si>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</si>
  <si>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</si>
  <si>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</si>
  <si>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</si>
  <si>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</si>
  <si>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</si>
  <si>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</si>
  <si>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</si>
  <si>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</si>
  <si>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</si>
  <si>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</si>
  <si>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</si>
  <si>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</si>
  <si>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</si>
  <si>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</si>
  <si>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</si>
  <si>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</si>
  <si>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</si>
  <si>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</si>
  <si>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</si>
  <si>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</si>
  <si>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</si>
  <si>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</si>
  <si>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</si>
  <si>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</si>
  <si>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</si>
  <si>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</si>
  <si>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</si>
  <si>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</si>
  <si>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</si>
  <si>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</si>
  <si>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</si>
  <si>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</si>
  <si>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</si>
  <si>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</si>
  <si>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</si>
  <si>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</si>
  <si>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</si>
  <si>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</si>
  <si>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</si>
  <si>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</si>
  <si>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</si>
  <si>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</si>
  <si>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</si>
  <si>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</si>
  <si>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</si>
  <si>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</si>
  <si>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</si>
  <si>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</si>
  <si>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</si>
  <si>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</si>
  <si>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</si>
  <si>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</si>
  <si>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</si>
  <si>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</si>
  <si>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</si>
  <si>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</si>
  <si>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</si>
  <si>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</si>
  <si>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</si>
  <si>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</si>
  <si>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</si>
  <si>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</si>
  <si>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</si>
  <si>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</si>
  <si>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</si>
  <si>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</si>
  <si>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</si>
  <si>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</si>
  <si>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</si>
  <si>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</si>
  <si>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</si>
  <si>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</si>
  <si>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</si>
  <si>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</si>
  <si>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</si>
  <si>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</si>
  <si>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</si>
  <si>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</si>
  <si>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</si>
  <si>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</si>
  <si>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</si>
  <si>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</si>
  <si>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</si>
  <si>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</si>
  <si>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</si>
  <si>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</si>
  <si>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</si>
  <si>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</si>
  <si>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</si>
  <si>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</si>
  <si>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</si>
  <si>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</si>
  <si>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</si>
  <si>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</si>
  <si>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</si>
  <si>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</si>
  <si>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</si>
  <si>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</si>
  <si>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</si>
  <si>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</si>
  <si>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</si>
  <si>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</si>
  <si>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</si>
  <si>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</si>
  <si>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</si>
  <si>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</si>
  <si>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</si>
  <si>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</si>
  <si>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</si>
  <si>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</si>
  <si>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</si>
  <si>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</si>
  <si>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</si>
  <si>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</si>
  <si>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</si>
  <si>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</si>
  <si>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</si>
  <si>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</si>
  <si>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</si>
  <si>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</si>
  <si>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</si>
  <si>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</si>
  <si>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</si>
  <si>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</si>
  <si>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</si>
  <si>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</si>
  <si>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</si>
  <si>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</si>
  <si>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</si>
  <si>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</si>
  <si>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</si>
  <si>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</si>
  <si>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</si>
  <si>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</si>
  <si>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</si>
  <si>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</si>
  <si>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</si>
  <si>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</si>
  <si>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</si>
  <si>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</si>
  <si>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</si>
  <si>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</si>
  <si>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</si>
  <si>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</si>
  <si>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</si>
  <si>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</si>
  <si>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</si>
  <si>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</si>
  <si>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</si>
  <si>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</si>
  <si>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</si>
  <si>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</si>
  <si>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</si>
  <si>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</si>
  <si>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</si>
  <si>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</si>
  <si>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</si>
  <si>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</si>
  <si>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</si>
  <si>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</si>
  <si>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</si>
  <si>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</si>
  <si>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</si>
  <si>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</si>
  <si>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</si>
  <si>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</si>
  <si>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</si>
  <si>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</si>
  <si>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</si>
  <si>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60</t>
  </si>
  <si>
    <t>1146232</t>
  </si>
  <si>
    <t>510938608</t>
  </si>
  <si>
    <t>תכלית סל תל בונד תשואות</t>
  </si>
  <si>
    <t>1145259</t>
  </si>
  <si>
    <t>513534974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</si>
  <si>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</si>
  <si>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</si>
  <si>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</si>
  <si>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</si>
  <si>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</si>
  <si>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</si>
  <si>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</si>
  <si>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</si>
  <si>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</si>
  <si>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</si>
  <si>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</si>
  <si>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</si>
  <si>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</si>
  <si>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</si>
  <si>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</si>
  <si>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</si>
  <si>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</si>
  <si>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</si>
  <si>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</si>
  <si>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</si>
  <si>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</si>
  <si>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</si>
  <si>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</si>
  <si>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</si>
  <si>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</si>
  <si>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</si>
  <si>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</si>
  <si>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</si>
  <si>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</si>
  <si>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</si>
  <si>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</si>
  <si>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</si>
  <si>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</si>
  <si>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</si>
  <si>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</si>
  <si>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</si>
  <si>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</si>
  <si>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</si>
  <si>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</si>
  <si>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</si>
  <si>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</si>
  <si>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</si>
  <si>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</si>
  <si>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</si>
  <si>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</si>
  <si>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</si>
  <si>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</si>
  <si>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</si>
  <si>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</si>
  <si>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</si>
  <si>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</si>
  <si>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</si>
  <si>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</si>
  <si>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</si>
  <si>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</si>
  <si>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</si>
  <si>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</si>
  <si>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</si>
  <si>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</si>
  <si>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</si>
  <si>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</si>
  <si>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</si>
  <si>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₪ / מט"ח</t>
  </si>
  <si>
    <t>+ILS/-USD 3.3 12-06-23 (10) -570</t>
  </si>
  <si>
    <t>10000720</t>
  </si>
  <si>
    <t>+ILS/-USD 3.3115 11-10-23 (20) -435</t>
  </si>
  <si>
    <t>10000110</t>
  </si>
  <si>
    <t>+ILS/-USD 3.326 12-06-23 (10) -578</t>
  </si>
  <si>
    <t>10000716</t>
  </si>
  <si>
    <t>+ILS/-USD 3.327 12-06-23 (12) -579</t>
  </si>
  <si>
    <t>10000718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</si>
  <si>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</si>
  <si>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</si>
  <si>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</si>
  <si>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</si>
  <si>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</si>
  <si>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</si>
  <si>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</si>
  <si>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</si>
  <si>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3.3561 16-05-23 (20) -193</t>
  </si>
  <si>
    <t>10000823</t>
  </si>
  <si>
    <t>+ILS/-USD 3.3587 15-05-23 (10) -193</t>
  </si>
  <si>
    <t>10000821</t>
  </si>
  <si>
    <t>+ILS/-USD 3.3601 06-06-23 (11) -559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</si>
  <si>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</si>
  <si>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</si>
  <si>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</si>
  <si>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</si>
  <si>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</si>
  <si>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</si>
  <si>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</si>
  <si>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</si>
  <si>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</si>
  <si>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</si>
  <si>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</si>
  <si>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</si>
  <si>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</si>
  <si>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</si>
  <si>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</si>
  <si>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</si>
  <si>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</si>
  <si>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</si>
  <si>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</si>
  <si>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</si>
  <si>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</si>
  <si>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3.3967 16-05-23 (94) -533</t>
  </si>
  <si>
    <t>10000767</t>
  </si>
  <si>
    <t>+ILS/-USD 3.397 24-05-23 (10) -449</t>
  </si>
  <si>
    <t>10000162</t>
  </si>
  <si>
    <t>+ILS/-USD 3.406 08-05-23 (10) -190</t>
  </si>
  <si>
    <t>10000184</t>
  </si>
  <si>
    <t>+ILS/-USD 3.4138 04-04-23 (10) -482</t>
  </si>
  <si>
    <t>10000136</t>
  </si>
  <si>
    <t>+ILS/-USD 3.417 04-04-23 (12) -485</t>
  </si>
  <si>
    <t>10000728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</si>
  <si>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</si>
  <si>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</si>
  <si>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</si>
  <si>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</si>
  <si>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</si>
  <si>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</si>
  <si>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</si>
  <si>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</si>
  <si>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</si>
  <si>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</si>
  <si>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</si>
  <si>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</si>
  <si>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</si>
  <si>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</si>
  <si>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</si>
  <si>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</si>
  <si>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</si>
  <si>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</si>
  <si>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</si>
  <si>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3.4614 02-05-23 (10) -586</t>
  </si>
  <si>
    <t>10000140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</si>
  <si>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</si>
  <si>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</si>
  <si>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</si>
  <si>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</si>
  <si>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</si>
  <si>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</si>
  <si>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</si>
  <si>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</si>
  <si>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</si>
  <si>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</si>
  <si>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</si>
  <si>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</si>
  <si>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</si>
  <si>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</si>
  <si>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3.488 26-10-23 (12) -481</t>
  </si>
  <si>
    <t>10000864</t>
  </si>
  <si>
    <t>+ILS/-USD 3.49 26-10-23 (20) -480</t>
  </si>
  <si>
    <t>10000862</t>
  </si>
  <si>
    <t>+ILS/-USD 3.5047 25-04-23 (10) -233</t>
  </si>
  <si>
    <t>10000375</t>
  </si>
  <si>
    <t>+ILS/-USD 3.55 15-11-23 (12) -462</t>
  </si>
  <si>
    <t>10000887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</si>
  <si>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</si>
  <si>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</si>
  <si>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</si>
  <si>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</si>
  <si>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</si>
  <si>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</si>
  <si>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</si>
  <si>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</si>
  <si>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</si>
  <si>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</si>
  <si>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</si>
  <si>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</si>
  <si>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</si>
  <si>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</si>
  <si>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</si>
  <si>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</si>
  <si>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</si>
  <si>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</si>
  <si>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</si>
  <si>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</si>
  <si>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</si>
  <si>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</si>
  <si>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3.609 25-04-23 (10) -40</t>
  </si>
  <si>
    <t>10000388</t>
  </si>
  <si>
    <t>+ILS/-USD 3.6125 07-11-23 (12) -450</t>
  </si>
  <si>
    <t>10000871</t>
  </si>
  <si>
    <t>+ILS/-USD 3.6125 13-11-23 (12) -445</t>
  </si>
  <si>
    <t>10000879</t>
  </si>
  <si>
    <t>+ILS/-USD 3.617 13-11-23 (20) -446</t>
  </si>
  <si>
    <t>10000881</t>
  </si>
  <si>
    <t>+ILS/-USD 3.617 16-11-23 (10) -390</t>
  </si>
  <si>
    <t>10000910</t>
  </si>
  <si>
    <t>10000218</t>
  </si>
  <si>
    <t>+USD/-ILS 3.4 25-05-23 (10) -160</t>
  </si>
  <si>
    <t>10000195</t>
  </si>
  <si>
    <t>+USD/-ILS 3.404 02-05-23 (10) -167</t>
  </si>
  <si>
    <t>10000192</t>
  </si>
  <si>
    <t>+USD/-ILS 3.4307 25-04-23 (10) -118</t>
  </si>
  <si>
    <t>10000376</t>
  </si>
  <si>
    <t>+USD/-ILS 3.4714 25-04-23 (10) -101</t>
  </si>
  <si>
    <t>10000377</t>
  </si>
  <si>
    <t>+USD/-ILS 3.58 17-05-23 (10) -90</t>
  </si>
  <si>
    <t>10000115</t>
  </si>
  <si>
    <t>+USD/-ILS 3.586 24-05-23 (10) -57</t>
  </si>
  <si>
    <t>10000221</t>
  </si>
  <si>
    <t>+USD/-ILS 3.602 25-04-23 (10) -65</t>
  </si>
  <si>
    <t>10000384</t>
  </si>
  <si>
    <t>+USD/-ILS 3.6142 17-05-23 (10) -133</t>
  </si>
  <si>
    <t>10000113</t>
  </si>
  <si>
    <t>+USD/-ILS 3.6298 03-04-23 (10) -32</t>
  </si>
  <si>
    <t>10000893</t>
  </si>
  <si>
    <t>+USD/-ILS 3.636 25-04-23 (10) -88</t>
  </si>
  <si>
    <t>10000383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</si>
  <si>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</si>
  <si>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</si>
  <si>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</si>
  <si>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</si>
  <si>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</si>
  <si>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</si>
  <si>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+EUR/-USD 1.0618 17-04-23 (10) +22</t>
  </si>
  <si>
    <t>10000899</t>
  </si>
  <si>
    <t>+EUR/-USD 1.06502 07-08-23 (10) +91.2</t>
  </si>
  <si>
    <t>10000387</t>
  </si>
  <si>
    <t>+GBP/-USD 1.205 18-04-23 (10) +15</t>
  </si>
  <si>
    <t>10000867</t>
  </si>
  <si>
    <t>+USD/-AUD 0.7006 24-07-23 (10) +39</t>
  </si>
  <si>
    <t>10000381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</si>
  <si>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</si>
  <si>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</si>
  <si>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</si>
  <si>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</si>
  <si>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</si>
  <si>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</si>
  <si>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</si>
  <si>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</si>
  <si>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</si>
  <si>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</si>
  <si>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</si>
  <si>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</si>
  <si>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</si>
  <si>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</si>
  <si>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</si>
  <si>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</si>
  <si>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1.06517 07-08-23 (10) +86.7</t>
  </si>
  <si>
    <t>10000386</t>
  </si>
  <si>
    <t>+USD/-EUR 1.0669 17-04-23 (10) +99</t>
  </si>
  <si>
    <t>10000792</t>
  </si>
  <si>
    <t>+USD/-EUR 1.06964 05-06-23 (10) +131.4</t>
  </si>
  <si>
    <t>10000794</t>
  </si>
  <si>
    <t>+USD/-EUR 1.07155 24-07-23 (10) +82.5</t>
  </si>
  <si>
    <t>10000873</t>
  </si>
  <si>
    <t>+USD/-EUR 1.07568 26-06-23 (10) +79.8</t>
  </si>
  <si>
    <t>10000852</t>
  </si>
  <si>
    <t>10000203</t>
  </si>
  <si>
    <t>+USD/-EUR 1.0805 14-08-23 (20) +83</t>
  </si>
  <si>
    <t>10000908</t>
  </si>
  <si>
    <t>+USD/-EUR 1.0808 14-08-23 (10) +83</t>
  </si>
  <si>
    <t>10000906</t>
  </si>
  <si>
    <t>+USD/-EUR 1.08282 17-04-23 (10) +68.2</t>
  </si>
  <si>
    <t>10000809</t>
  </si>
  <si>
    <t>+USD/-EUR 1.0938 11-05-23 (10) +78</t>
  </si>
  <si>
    <t>10000813</t>
  </si>
  <si>
    <t>+USD/-GBP 1.21697 10-07-23 (10) +39.7</t>
  </si>
  <si>
    <t>10000849</t>
  </si>
  <si>
    <t>10000379</t>
  </si>
  <si>
    <t>+USD/-GBP 1.22197 18-04-23 (10) +43.7</t>
  </si>
  <si>
    <t>10000789</t>
  </si>
  <si>
    <t>+USD/-GBP 1.228 18-04-23 (10) +25</t>
  </si>
  <si>
    <t>10000811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</si>
  <si>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</si>
  <si>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</si>
  <si>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</si>
  <si>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</si>
  <si>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</si>
  <si>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</si>
  <si>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</si>
  <si>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</si>
  <si>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</si>
  <si>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</si>
  <si>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</si>
  <si>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</si>
  <si>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</si>
  <si>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</si>
  <si>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</si>
  <si>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</si>
  <si>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</si>
  <si>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</si>
  <si>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</si>
  <si>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</si>
  <si>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30211000</t>
  </si>
  <si>
    <t>30311000</t>
  </si>
  <si>
    <t>32012000</t>
  </si>
  <si>
    <t>30312000</t>
  </si>
  <si>
    <t>30212000</t>
  </si>
  <si>
    <t>34510000</t>
  </si>
  <si>
    <t>33810000</t>
  </si>
  <si>
    <t>34610000</t>
  </si>
  <si>
    <t>34710000</t>
  </si>
  <si>
    <t>30910000</t>
  </si>
  <si>
    <t>34010000</t>
  </si>
  <si>
    <t>30810000</t>
  </si>
  <si>
    <t>32020000</t>
  </si>
  <si>
    <t>33820000</t>
  </si>
  <si>
    <t>34020000</t>
  </si>
  <si>
    <t>30326000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</si>
  <si>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</si>
  <si>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</si>
  <si>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</si>
  <si>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</si>
  <si>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</si>
  <si>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</si>
  <si>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</si>
  <si>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</si>
  <si>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</si>
  <si>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</si>
  <si>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</si>
  <si>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</si>
  <si>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</si>
  <si>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</si>
  <si>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</si>
  <si>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</si>
  <si>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</si>
  <si>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</si>
  <si>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</si>
  <si>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</si>
  <si>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</si>
  <si>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</si>
  <si>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</si>
  <si>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</si>
  <si>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</si>
  <si>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</si>
  <si>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</si>
  <si>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</si>
  <si>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</si>
  <si>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</si>
  <si>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</si>
  <si>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</si>
  <si>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</si>
  <si>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</si>
  <si>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</si>
  <si>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</si>
  <si>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</si>
  <si>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</si>
  <si>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</si>
  <si>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</si>
  <si>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</si>
  <si>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</si>
  <si>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</si>
  <si>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</si>
  <si>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</si>
  <si>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</si>
  <si>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</si>
  <si>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</si>
  <si>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</si>
  <si>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</si>
  <si>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</si>
  <si>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</si>
  <si>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</si>
  <si>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</si>
  <si>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</si>
  <si>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</si>
  <si>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</si>
  <si>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</si>
  <si>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</si>
  <si>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</si>
  <si>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</si>
  <si>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</si>
  <si>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</si>
  <si>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</si>
  <si>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</si>
  <si>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</si>
  <si>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</si>
  <si>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</si>
  <si>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</si>
  <si>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</si>
  <si>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</si>
  <si>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</si>
  <si>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</si>
  <si>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</si>
  <si>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</si>
  <si>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</si>
  <si>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</si>
  <si>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</si>
  <si>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</si>
  <si>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</si>
  <si>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</si>
  <si>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</si>
  <si>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</si>
  <si>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</si>
  <si>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</si>
  <si>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</si>
  <si>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</si>
  <si>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</si>
  <si>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</si>
  <si>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</si>
  <si>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</si>
  <si>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</si>
  <si>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</si>
  <si>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</si>
  <si>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</si>
  <si>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</si>
  <si>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</si>
  <si>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</si>
  <si>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</si>
  <si>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</si>
  <si>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</si>
  <si>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</si>
  <si>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</si>
  <si>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</si>
  <si>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</si>
  <si>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</si>
  <si>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</si>
  <si>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</si>
  <si>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</si>
  <si>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</si>
  <si>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</si>
  <si>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</si>
  <si>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</si>
  <si>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</si>
  <si>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</si>
  <si>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</si>
  <si>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</si>
  <si>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</si>
  <si>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</si>
  <si>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</si>
  <si>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</si>
  <si>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</si>
  <si>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</si>
  <si>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</si>
  <si>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</si>
  <si>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</si>
  <si>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</si>
  <si>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</si>
  <si>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</si>
  <si>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</si>
  <si>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</si>
  <si>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</si>
  <si>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</si>
  <si>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</si>
  <si>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</si>
  <si>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</si>
  <si>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</si>
  <si>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</si>
  <si>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</si>
  <si>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</si>
  <si>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</si>
  <si>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</si>
  <si>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</si>
  <si>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</si>
  <si>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</si>
  <si>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</si>
  <si>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</si>
  <si>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</si>
  <si>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</si>
  <si>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</si>
  <si>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</si>
  <si>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</si>
  <si>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</si>
  <si>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</si>
  <si>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</si>
  <si>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</si>
  <si>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</si>
  <si>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</si>
  <si>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</si>
  <si>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</si>
  <si>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</si>
  <si>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</si>
  <si>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</si>
  <si>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</si>
  <si>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</si>
  <si>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</si>
  <si>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</si>
  <si>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</si>
  <si>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</si>
  <si>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</si>
  <si>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</si>
  <si>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</si>
  <si>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</si>
  <si>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</si>
  <si>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</si>
  <si>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</si>
  <si>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</si>
  <si>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</si>
  <si>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</si>
  <si>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</si>
  <si>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</si>
  <si>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</si>
  <si>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</si>
  <si>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</si>
  <si>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</si>
  <si>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</si>
  <si>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</si>
  <si>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</si>
  <si>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</si>
  <si>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</si>
  <si>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</si>
  <si>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</si>
  <si>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</si>
  <si>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</si>
  <si>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</si>
  <si>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</si>
  <si>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</si>
  <si>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</si>
  <si>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ELLOMAY PUMPED STORAGE</t>
  </si>
  <si>
    <t>IBC</t>
  </si>
  <si>
    <t>אגירה שאובה PSP</t>
  </si>
  <si>
    <t xml:space="preserve">ברקת -כיכר המדינה </t>
  </si>
  <si>
    <t xml:space="preserve">דליה </t>
  </si>
  <si>
    <t xml:space="preserve">חוות בראשית </t>
  </si>
  <si>
    <t>כוכב הירדן</t>
  </si>
  <si>
    <t xml:space="preserve">נמל דרום </t>
  </si>
  <si>
    <t xml:space="preserve">ערבה </t>
  </si>
  <si>
    <t>צאלים</t>
  </si>
  <si>
    <t xml:space="preserve">רכבת קלה ירושלים </t>
  </si>
  <si>
    <t>שיכון ובינוי מעונות</t>
  </si>
  <si>
    <t xml:space="preserve">תדהר </t>
  </si>
  <si>
    <t>סה"כ בחו"ל</t>
  </si>
  <si>
    <t>Digiplex -NOK</t>
  </si>
  <si>
    <t xml:space="preserve">Digiplex -SEK </t>
  </si>
  <si>
    <t xml:space="preserve">EQUINIX B  </t>
  </si>
  <si>
    <t>GREEN MOUNTAIN</t>
  </si>
  <si>
    <t xml:space="preserve">Howard Hughes </t>
  </si>
  <si>
    <t>Kaveh Ventures LLC</t>
  </si>
  <si>
    <t>Liberty</t>
  </si>
  <si>
    <t>Madison</t>
  </si>
  <si>
    <t>OAKLAND</t>
  </si>
  <si>
    <t>Prado</t>
  </si>
  <si>
    <t>SIPARTECH</t>
  </si>
  <si>
    <t>Skywalker Airtrunk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</si>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</sst>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49" fontId="26" fillId="0" borderId="0" xfId="15" applyNumberFormat="1" applyFont="1" applyFill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6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907C2DF1-68F3-4321-9DE0-6BC48DF9F825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3" sqref="I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46" t="s" vm="1">
        <v>205</v>
      </c>
    </row>
    <row r="2" spans="1:4">
      <c r="B2" s="46" t="s">
        <v>133</v>
      </c>
      <c r="C2" s="46" t="s">
        <v>206</v>
      </c>
    </row>
    <row r="3" spans="1:4">
      <c r="B3" s="46" t="s">
        <v>135</v>
      </c>
      <c r="C3" s="46" t="s">
        <v>207</v>
      </c>
    </row>
    <row r="4" spans="1:4">
      <c r="B4" s="46" t="s">
        <v>136</v>
      </c>
      <c r="C4" s="46">
        <v>2148</v>
      </c>
    </row>
    <row r="6" spans="1:4" ht="26.25" customHeight="1">
      <c r="B6" s="130" t="s">
        <v>144</v>
      </c>
      <c r="C6" s="131"/>
      <c r="D6" s="132"/>
    </row>
    <row r="7" spans="1:4" s="9" customFormat="1">
      <c r="B7" s="21"/>
      <c r="C7" s="22" t="s">
        <v>103</v>
      </c>
      <c r="D7" s="23" t="s">
        <v>101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68">
        <f>C11+C12+C23+C33+C37</f>
        <v>4147.2081663649997</v>
      </c>
      <c r="D10" s="69">
        <f>C10/$C$42</f>
        <v>1</v>
      </c>
    </row>
    <row r="11" spans="1:4">
      <c r="A11" s="42" t="s">
        <v>114</v>
      </c>
      <c r="B11" s="27" t="s">
        <v>145</v>
      </c>
      <c r="C11" s="68">
        <f>מזומנים!J10</f>
        <v>228.01506879600004</v>
      </c>
      <c r="D11" s="69">
        <f t="shared" ref="D11:D13" si="0">C11/$C$42</f>
        <v>5.4980377075176751E-2</v>
      </c>
    </row>
    <row r="12" spans="1:4">
      <c r="B12" s="27" t="s">
        <v>146</v>
      </c>
      <c r="C12" s="68">
        <f>SUM(C13:C22)</f>
        <v>3294.038516397</v>
      </c>
      <c r="D12" s="69">
        <f t="shared" si="0"/>
        <v>0.79427855662335922</v>
      </c>
    </row>
    <row r="13" spans="1:4">
      <c r="A13" s="44" t="s">
        <v>114</v>
      </c>
      <c r="B13" s="28" t="s">
        <v>64</v>
      </c>
      <c r="C13" s="68" vm="2">
        <v>1499.5911540940001</v>
      </c>
      <c r="D13" s="69">
        <f t="shared" si="0"/>
        <v>0.36159051919701002</v>
      </c>
    </row>
    <row r="14" spans="1:4">
      <c r="A14" s="44" t="s">
        <v>114</v>
      </c>
      <c r="B14" s="28" t="s">
        <v>65</v>
      </c>
      <c r="C14" s="68" t="s" vm="3">
        <v>1124</v>
      </c>
      <c r="D14" s="69" t="s" vm="4">
        <v>1124</v>
      </c>
    </row>
    <row r="15" spans="1:4">
      <c r="A15" s="44" t="s">
        <v>114</v>
      </c>
      <c r="B15" s="28" t="s">
        <v>66</v>
      </c>
      <c r="C15" s="68">
        <f>'אג"ח קונצרני'!R11</f>
        <v>1442.0559660659999</v>
      </c>
      <c r="D15" s="69">
        <f>C15/$C$42</f>
        <v>0.34771728551305209</v>
      </c>
    </row>
    <row r="16" spans="1:4">
      <c r="A16" s="44" t="s">
        <v>114</v>
      </c>
      <c r="B16" s="28" t="s">
        <v>67</v>
      </c>
      <c r="C16" s="68" t="s" vm="5">
        <v>1124</v>
      </c>
      <c r="D16" s="69" t="s" vm="6">
        <v>1124</v>
      </c>
    </row>
    <row r="17" spans="1:4">
      <c r="A17" s="44" t="s">
        <v>114</v>
      </c>
      <c r="B17" s="28" t="s">
        <v>199</v>
      </c>
      <c r="C17" s="68" vm="7">
        <v>300.25370765599996</v>
      </c>
      <c r="D17" s="69">
        <f t="shared" ref="D17:D18" si="1">C17/$C$42</f>
        <v>7.2398996050195938E-2</v>
      </c>
    </row>
    <row r="18" spans="1:4">
      <c r="A18" s="44" t="s">
        <v>114</v>
      </c>
      <c r="B18" s="28" t="s">
        <v>68</v>
      </c>
      <c r="C18" s="68" vm="8">
        <v>52.137688580999992</v>
      </c>
      <c r="D18" s="69">
        <f t="shared" si="1"/>
        <v>1.257175586310111E-2</v>
      </c>
    </row>
    <row r="19" spans="1:4">
      <c r="A19" s="44" t="s">
        <v>114</v>
      </c>
      <c r="B19" s="28" t="s">
        <v>69</v>
      </c>
      <c r="C19" s="68" t="s" vm="9">
        <v>1124</v>
      </c>
      <c r="D19" s="69" t="s" vm="10">
        <v>1124</v>
      </c>
    </row>
    <row r="20" spans="1:4">
      <c r="A20" s="44" t="s">
        <v>114</v>
      </c>
      <c r="B20" s="28" t="s">
        <v>70</v>
      </c>
      <c r="C20" s="68" t="s" vm="11">
        <v>1124</v>
      </c>
      <c r="D20" s="69" t="s" vm="12">
        <v>1124</v>
      </c>
    </row>
    <row r="21" spans="1:4">
      <c r="A21" s="44" t="s">
        <v>114</v>
      </c>
      <c r="B21" s="28" t="s">
        <v>71</v>
      </c>
      <c r="C21" s="68" t="s" vm="13">
        <v>1124</v>
      </c>
      <c r="D21" s="69" t="s" vm="14">
        <v>1124</v>
      </c>
    </row>
    <row r="22" spans="1:4">
      <c r="A22" s="44" t="s">
        <v>114</v>
      </c>
      <c r="B22" s="28" t="s">
        <v>72</v>
      </c>
      <c r="C22" s="68" t="s" vm="15">
        <v>1124</v>
      </c>
      <c r="D22" s="69" t="s" vm="16">
        <v>1124</v>
      </c>
    </row>
    <row r="23" spans="1:4">
      <c r="B23" s="27" t="s">
        <v>147</v>
      </c>
      <c r="C23" s="68" vm="17">
        <v>38.896529922999989</v>
      </c>
      <c r="D23" s="69">
        <f t="shared" ref="D23" si="2">C23/$C$42</f>
        <v>9.3789673348112969E-3</v>
      </c>
    </row>
    <row r="24" spans="1:4">
      <c r="A24" s="44" t="s">
        <v>114</v>
      </c>
      <c r="B24" s="28" t="s">
        <v>73</v>
      </c>
      <c r="C24" s="68" t="s" vm="18">
        <v>1124</v>
      </c>
      <c r="D24" s="69" t="s" vm="19">
        <v>1124</v>
      </c>
    </row>
    <row r="25" spans="1:4">
      <c r="A25" s="44" t="s">
        <v>114</v>
      </c>
      <c r="B25" s="28" t="s">
        <v>74</v>
      </c>
      <c r="C25" s="68" t="s" vm="20">
        <v>1124</v>
      </c>
      <c r="D25" s="69" t="s" vm="21">
        <v>1124</v>
      </c>
    </row>
    <row r="26" spans="1:4">
      <c r="A26" s="44" t="s">
        <v>114</v>
      </c>
      <c r="B26" s="28" t="s">
        <v>66</v>
      </c>
      <c r="C26" s="68" vm="22">
        <v>53.728885407999989</v>
      </c>
      <c r="D26" s="69">
        <f t="shared" ref="D26" si="3">C26/$C$42</f>
        <v>1.2955434898049258E-2</v>
      </c>
    </row>
    <row r="27" spans="1:4">
      <c r="A27" s="44" t="s">
        <v>114</v>
      </c>
      <c r="B27" s="28" t="s">
        <v>75</v>
      </c>
      <c r="C27" s="68" t="s" vm="23">
        <v>1124</v>
      </c>
      <c r="D27" s="69" t="s" vm="24">
        <v>1124</v>
      </c>
    </row>
    <row r="28" spans="1:4">
      <c r="A28" s="44" t="s">
        <v>114</v>
      </c>
      <c r="B28" s="28" t="s">
        <v>76</v>
      </c>
      <c r="C28" s="68" t="s" vm="25">
        <v>1124</v>
      </c>
      <c r="D28" s="69" t="s" vm="26">
        <v>1124</v>
      </c>
    </row>
    <row r="29" spans="1:4">
      <c r="A29" s="44" t="s">
        <v>114</v>
      </c>
      <c r="B29" s="28" t="s">
        <v>77</v>
      </c>
      <c r="C29" s="68" t="s" vm="27">
        <v>1124</v>
      </c>
      <c r="D29" s="69" t="s" vm="28">
        <v>1124</v>
      </c>
    </row>
    <row r="30" spans="1:4">
      <c r="A30" s="44" t="s">
        <v>114</v>
      </c>
      <c r="B30" s="28" t="s">
        <v>170</v>
      </c>
      <c r="C30" s="68" t="s" vm="29">
        <v>1124</v>
      </c>
      <c r="D30" s="69" t="s" vm="30">
        <v>1124</v>
      </c>
    </row>
    <row r="31" spans="1:4">
      <c r="A31" s="44" t="s">
        <v>114</v>
      </c>
      <c r="B31" s="28" t="s">
        <v>98</v>
      </c>
      <c r="C31" s="68" vm="31">
        <v>-14.832355485000001</v>
      </c>
      <c r="D31" s="69">
        <f t="shared" ref="D31" si="4">C31/$C$42</f>
        <v>-3.5764675632379605E-3</v>
      </c>
    </row>
    <row r="32" spans="1:4">
      <c r="A32" s="44" t="s">
        <v>114</v>
      </c>
      <c r="B32" s="28" t="s">
        <v>78</v>
      </c>
      <c r="C32" s="68" t="s" vm="32">
        <v>1124</v>
      </c>
      <c r="D32" s="69" t="s" vm="33">
        <v>1124</v>
      </c>
    </row>
    <row r="33" spans="1:4">
      <c r="A33" s="44" t="s">
        <v>114</v>
      </c>
      <c r="B33" s="27" t="s">
        <v>148</v>
      </c>
      <c r="C33" s="68">
        <f>הלוואות!P10</f>
        <v>587.00161251399982</v>
      </c>
      <c r="D33" s="69">
        <f t="shared" ref="D33" si="5">C33/$C$42</f>
        <v>0.14154139097109822</v>
      </c>
    </row>
    <row r="34" spans="1:4">
      <c r="A34" s="44" t="s">
        <v>114</v>
      </c>
      <c r="B34" s="27" t="s">
        <v>149</v>
      </c>
      <c r="C34" s="68" t="s" vm="34">
        <v>1124</v>
      </c>
      <c r="D34" s="69" t="s" vm="35">
        <v>1124</v>
      </c>
    </row>
    <row r="35" spans="1:4">
      <c r="A35" s="44" t="s">
        <v>114</v>
      </c>
      <c r="B35" s="27" t="s">
        <v>150</v>
      </c>
      <c r="C35" s="68" t="s" vm="36">
        <v>1124</v>
      </c>
      <c r="D35" s="69" t="s" vm="37">
        <v>1124</v>
      </c>
    </row>
    <row r="36" spans="1:4">
      <c r="A36" s="44" t="s">
        <v>114</v>
      </c>
      <c r="B36" s="45" t="s">
        <v>151</v>
      </c>
      <c r="C36" s="68" t="s" vm="38">
        <v>1124</v>
      </c>
      <c r="D36" s="69" t="s" vm="39">
        <v>1124</v>
      </c>
    </row>
    <row r="37" spans="1:4">
      <c r="A37" s="44" t="s">
        <v>114</v>
      </c>
      <c r="B37" s="27" t="s">
        <v>152</v>
      </c>
      <c r="C37" s="68">
        <f>'השקעות אחרות '!I10</f>
        <v>-0.74356126499999997</v>
      </c>
      <c r="D37" s="69">
        <f t="shared" ref="D37:D38" si="6">C37/$C$42</f>
        <v>-1.7929200444542103E-4</v>
      </c>
    </row>
    <row r="38" spans="1:4">
      <c r="A38" s="44"/>
      <c r="B38" s="55" t="s">
        <v>154</v>
      </c>
      <c r="C38" s="68">
        <v>0</v>
      </c>
      <c r="D38" s="69">
        <f t="shared" si="6"/>
        <v>0</v>
      </c>
    </row>
    <row r="39" spans="1:4">
      <c r="A39" s="44" t="s">
        <v>114</v>
      </c>
      <c r="B39" s="56" t="s">
        <v>155</v>
      </c>
      <c r="C39" s="68" t="s" vm="40">
        <v>1124</v>
      </c>
      <c r="D39" s="69" t="s" vm="41">
        <v>1124</v>
      </c>
    </row>
    <row r="40" spans="1:4">
      <c r="A40" s="44" t="s">
        <v>114</v>
      </c>
      <c r="B40" s="56" t="s">
        <v>184</v>
      </c>
      <c r="C40" s="68" t="s" vm="42">
        <v>1124</v>
      </c>
      <c r="D40" s="69" t="s" vm="43">
        <v>1124</v>
      </c>
    </row>
    <row r="41" spans="1:4">
      <c r="A41" s="44" t="s">
        <v>114</v>
      </c>
      <c r="B41" s="56" t="s">
        <v>156</v>
      </c>
      <c r="C41" s="68" t="s" vm="44">
        <v>1124</v>
      </c>
      <c r="D41" s="69" t="s" vm="45">
        <v>1124</v>
      </c>
    </row>
    <row r="42" spans="1:4">
      <c r="B42" s="56" t="s">
        <v>79</v>
      </c>
      <c r="C42" s="68">
        <f>C10</f>
        <v>4147.2081663649997</v>
      </c>
      <c r="D42" s="69">
        <f t="shared" ref="D42" si="7">C42/$C$42</f>
        <v>1</v>
      </c>
    </row>
    <row r="43" spans="1:4">
      <c r="A43" s="44" t="s">
        <v>114</v>
      </c>
      <c r="B43" s="56" t="s">
        <v>153</v>
      </c>
      <c r="C43" s="68">
        <f>'יתרת התחייבות להשקעה'!C10</f>
        <v>77.360304339015954</v>
      </c>
      <c r="D43" s="69"/>
    </row>
    <row r="44" spans="1:4">
      <c r="B44" s="5" t="s">
        <v>102</v>
      </c>
    </row>
    <row r="45" spans="1:4">
      <c r="C45" s="62" t="s">
        <v>141</v>
      </c>
      <c r="D45" s="34" t="s">
        <v>97</v>
      </c>
    </row>
    <row r="46" spans="1:4">
      <c r="C46" s="63" t="s">
        <v>0</v>
      </c>
      <c r="D46" s="23" t="s">
        <v>1</v>
      </c>
    </row>
    <row r="47" spans="1:4">
      <c r="C47" s="70" t="s">
        <v>124</v>
      </c>
      <c r="D47" s="71" vm="46">
        <v>2.4159000000000002</v>
      </c>
    </row>
    <row r="48" spans="1:4">
      <c r="C48" s="70" t="s">
        <v>131</v>
      </c>
      <c r="D48" s="71">
        <v>0.71320062343401669</v>
      </c>
    </row>
    <row r="49" spans="2:4">
      <c r="C49" s="70" t="s">
        <v>128</v>
      </c>
      <c r="D49" s="71" vm="47">
        <v>2.6667000000000001</v>
      </c>
    </row>
    <row r="50" spans="2:4">
      <c r="B50" s="11"/>
      <c r="C50" s="70" t="s">
        <v>1125</v>
      </c>
      <c r="D50" s="71" vm="48">
        <v>3.9455</v>
      </c>
    </row>
    <row r="51" spans="2:4">
      <c r="C51" s="70" t="s">
        <v>122</v>
      </c>
      <c r="D51" s="71" vm="49">
        <v>3.9321999999999999</v>
      </c>
    </row>
    <row r="52" spans="2:4">
      <c r="C52" s="70" t="s">
        <v>123</v>
      </c>
      <c r="D52" s="71" vm="50">
        <v>4.4672000000000001</v>
      </c>
    </row>
    <row r="53" spans="2:4">
      <c r="C53" s="70" t="s">
        <v>125</v>
      </c>
      <c r="D53" s="71">
        <v>0.46051542057860612</v>
      </c>
    </row>
    <row r="54" spans="2:4">
      <c r="C54" s="70" t="s">
        <v>129</v>
      </c>
      <c r="D54" s="71">
        <v>2.7067999999999998E-2</v>
      </c>
    </row>
    <row r="55" spans="2:4">
      <c r="C55" s="70" t="s">
        <v>130</v>
      </c>
      <c r="D55" s="71">
        <v>0.20053698423440919</v>
      </c>
    </row>
    <row r="56" spans="2:4">
      <c r="C56" s="70" t="s">
        <v>127</v>
      </c>
      <c r="D56" s="71" vm="51">
        <v>0.52790000000000004</v>
      </c>
    </row>
    <row r="57" spans="2:4">
      <c r="C57" s="70" t="s">
        <v>1126</v>
      </c>
      <c r="D57" s="71">
        <v>2.260821</v>
      </c>
    </row>
    <row r="58" spans="2:4">
      <c r="C58" s="70" t="s">
        <v>126</v>
      </c>
      <c r="D58" s="71" vm="52">
        <v>0.34910000000000002</v>
      </c>
    </row>
    <row r="59" spans="2:4">
      <c r="C59" s="70" t="s">
        <v>120</v>
      </c>
      <c r="D59" s="71" vm="53">
        <v>3.6150000000000002</v>
      </c>
    </row>
    <row r="60" spans="2:4">
      <c r="C60" s="70" t="s">
        <v>132</v>
      </c>
      <c r="D60" s="71" vm="54">
        <v>0.2029</v>
      </c>
    </row>
    <row r="61" spans="2:4">
      <c r="C61" s="70" t="s">
        <v>1127</v>
      </c>
      <c r="D61" s="71" vm="55">
        <v>0.34649999999999997</v>
      </c>
    </row>
    <row r="62" spans="2:4">
      <c r="C62" s="70" t="s">
        <v>1128</v>
      </c>
      <c r="D62" s="71">
        <v>4.6569268405166807E-2</v>
      </c>
    </row>
    <row r="63" spans="2:4">
      <c r="C63" s="70" t="s">
        <v>1129</v>
      </c>
      <c r="D63" s="71">
        <v>0.52591762806057873</v>
      </c>
    </row>
    <row r="64" spans="2:4">
      <c r="C64" s="70" t="s">
        <v>121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134</v>
      </c>
      <c r="C1" s="46" t="s" vm="1">
        <v>205</v>
      </c>
    </row>
    <row r="2" spans="2:13">
      <c r="B2" s="46" t="s">
        <v>133</v>
      </c>
      <c r="C2" s="46" t="s">
        <v>206</v>
      </c>
    </row>
    <row r="3" spans="2:13">
      <c r="B3" s="46" t="s">
        <v>135</v>
      </c>
      <c r="C3" s="46" t="s">
        <v>207</v>
      </c>
    </row>
    <row r="4" spans="2:13">
      <c r="B4" s="46" t="s">
        <v>136</v>
      </c>
      <c r="C4" s="46">
        <v>2148</v>
      </c>
    </row>
    <row r="6" spans="2:13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3" ht="26.25" customHeight="1">
      <c r="B7" s="133" t="s">
        <v>87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"/>
    </row>
    <row r="8" spans="2:13" s="3" customFormat="1" ht="78.75">
      <c r="B8" s="21" t="s">
        <v>108</v>
      </c>
      <c r="C8" s="29" t="s">
        <v>43</v>
      </c>
      <c r="D8" s="29" t="s">
        <v>111</v>
      </c>
      <c r="E8" s="29" t="s">
        <v>61</v>
      </c>
      <c r="F8" s="29" t="s">
        <v>95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6" t="s">
        <v>1343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3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3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3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3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3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134</v>
      </c>
      <c r="C1" s="46" t="s" vm="1">
        <v>205</v>
      </c>
    </row>
    <row r="2" spans="1:11">
      <c r="B2" s="46" t="s">
        <v>133</v>
      </c>
      <c r="C2" s="46" t="s">
        <v>206</v>
      </c>
    </row>
    <row r="3" spans="1:11">
      <c r="B3" s="46" t="s">
        <v>135</v>
      </c>
      <c r="C3" s="46" t="s">
        <v>207</v>
      </c>
    </row>
    <row r="4" spans="1:11">
      <c r="B4" s="46" t="s">
        <v>136</v>
      </c>
      <c r="C4" s="46">
        <v>2148</v>
      </c>
    </row>
    <row r="6" spans="1:11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1:11" ht="26.25" customHeight="1">
      <c r="B7" s="133" t="s">
        <v>88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1" s="3" customFormat="1" ht="78.75">
      <c r="A8" s="2"/>
      <c r="B8" s="21" t="s">
        <v>108</v>
      </c>
      <c r="C8" s="29" t="s">
        <v>43</v>
      </c>
      <c r="D8" s="29" t="s">
        <v>111</v>
      </c>
      <c r="E8" s="29" t="s">
        <v>61</v>
      </c>
      <c r="F8" s="29" t="s">
        <v>95</v>
      </c>
      <c r="G8" s="29" t="s">
        <v>183</v>
      </c>
      <c r="H8" s="29" t="s">
        <v>182</v>
      </c>
      <c r="I8" s="29" t="s">
        <v>57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46</v>
      </c>
      <c r="C11" s="87"/>
      <c r="D11" s="87"/>
      <c r="E11" s="87"/>
      <c r="F11" s="87"/>
      <c r="G11" s="87"/>
      <c r="H11" s="87"/>
      <c r="I11" s="107">
        <v>0</v>
      </c>
      <c r="J11" s="108">
        <v>0</v>
      </c>
      <c r="K11" s="108">
        <v>0</v>
      </c>
    </row>
    <row r="12" spans="1:1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93"/>
      <c r="C111" s="112"/>
      <c r="D111" s="112"/>
      <c r="E111" s="112"/>
      <c r="F111" s="112"/>
      <c r="G111" s="112"/>
      <c r="H111" s="112"/>
      <c r="I111" s="94"/>
      <c r="J111" s="94"/>
      <c r="K111" s="112"/>
    </row>
    <row r="112" spans="2:11">
      <c r="B112" s="93"/>
      <c r="C112" s="112"/>
      <c r="D112" s="112"/>
      <c r="E112" s="112"/>
      <c r="F112" s="112"/>
      <c r="G112" s="112"/>
      <c r="H112" s="112"/>
      <c r="I112" s="94"/>
      <c r="J112" s="94"/>
      <c r="K112" s="112"/>
    </row>
    <row r="113" spans="2:11">
      <c r="B113" s="93"/>
      <c r="C113" s="112"/>
      <c r="D113" s="112"/>
      <c r="E113" s="112"/>
      <c r="F113" s="112"/>
      <c r="G113" s="112"/>
      <c r="H113" s="112"/>
      <c r="I113" s="94"/>
      <c r="J113" s="94"/>
      <c r="K113" s="112"/>
    </row>
    <row r="114" spans="2:11">
      <c r="B114" s="93"/>
      <c r="C114" s="112"/>
      <c r="D114" s="112"/>
      <c r="E114" s="112"/>
      <c r="F114" s="112"/>
      <c r="G114" s="112"/>
      <c r="H114" s="112"/>
      <c r="I114" s="94"/>
      <c r="J114" s="94"/>
      <c r="K114" s="112"/>
    </row>
    <row r="115" spans="2:11">
      <c r="B115" s="93"/>
      <c r="C115" s="112"/>
      <c r="D115" s="112"/>
      <c r="E115" s="112"/>
      <c r="F115" s="112"/>
      <c r="G115" s="112"/>
      <c r="H115" s="112"/>
      <c r="I115" s="94"/>
      <c r="J115" s="94"/>
      <c r="K115" s="112"/>
    </row>
    <row r="116" spans="2:11">
      <c r="B116" s="93"/>
      <c r="C116" s="112"/>
      <c r="D116" s="112"/>
      <c r="E116" s="112"/>
      <c r="F116" s="112"/>
      <c r="G116" s="112"/>
      <c r="H116" s="112"/>
      <c r="I116" s="94"/>
      <c r="J116" s="94"/>
      <c r="K116" s="112"/>
    </row>
    <row r="117" spans="2:11">
      <c r="B117" s="93"/>
      <c r="C117" s="112"/>
      <c r="D117" s="112"/>
      <c r="E117" s="112"/>
      <c r="F117" s="112"/>
      <c r="G117" s="112"/>
      <c r="H117" s="112"/>
      <c r="I117" s="94"/>
      <c r="J117" s="94"/>
      <c r="K117" s="112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134</v>
      </c>
      <c r="C1" s="46" t="s" vm="1">
        <v>205</v>
      </c>
    </row>
    <row r="2" spans="2:35">
      <c r="B2" s="46" t="s">
        <v>133</v>
      </c>
      <c r="C2" s="46" t="s">
        <v>206</v>
      </c>
    </row>
    <row r="3" spans="2:35">
      <c r="B3" s="46" t="s">
        <v>135</v>
      </c>
      <c r="C3" s="46" t="s">
        <v>207</v>
      </c>
      <c r="E3" s="2"/>
    </row>
    <row r="4" spans="2:35">
      <c r="B4" s="46" t="s">
        <v>136</v>
      </c>
      <c r="C4" s="46">
        <v>2148</v>
      </c>
    </row>
    <row r="6" spans="2:35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35" ht="26.25" customHeight="1">
      <c r="B7" s="133" t="s">
        <v>89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35" s="3" customFormat="1" ht="63">
      <c r="B8" s="21" t="s">
        <v>108</v>
      </c>
      <c r="C8" s="29" t="s">
        <v>43</v>
      </c>
      <c r="D8" s="12" t="s">
        <v>47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57</v>
      </c>
      <c r="O8" s="29" t="s">
        <v>54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35" s="4" customFormat="1" ht="18" customHeight="1">
      <c r="B11" s="106" t="s">
        <v>1344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134</v>
      </c>
      <c r="C1" s="46" t="s" vm="1">
        <v>205</v>
      </c>
    </row>
    <row r="2" spans="2:16">
      <c r="B2" s="46" t="s">
        <v>133</v>
      </c>
      <c r="C2" s="46" t="s">
        <v>206</v>
      </c>
    </row>
    <row r="3" spans="2:16">
      <c r="B3" s="46" t="s">
        <v>135</v>
      </c>
      <c r="C3" s="46" t="s">
        <v>207</v>
      </c>
    </row>
    <row r="4" spans="2:16">
      <c r="B4" s="46" t="s">
        <v>136</v>
      </c>
      <c r="C4" s="46">
        <v>2148</v>
      </c>
    </row>
    <row r="6" spans="2:16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ht="26.25" customHeight="1">
      <c r="B7" s="133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s="3" customFormat="1" ht="63">
      <c r="B8" s="21" t="s">
        <v>108</v>
      </c>
      <c r="C8" s="29" t="s">
        <v>43</v>
      </c>
      <c r="D8" s="29" t="s">
        <v>14</v>
      </c>
      <c r="E8" s="29" t="s">
        <v>62</v>
      </c>
      <c r="F8" s="29" t="s">
        <v>96</v>
      </c>
      <c r="G8" s="29" t="s">
        <v>17</v>
      </c>
      <c r="H8" s="29" t="s">
        <v>95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103</v>
      </c>
      <c r="N8" s="29" t="s">
        <v>54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181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189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134</v>
      </c>
      <c r="C1" s="46" t="s" vm="1">
        <v>205</v>
      </c>
    </row>
    <row r="2" spans="2:19">
      <c r="B2" s="46" t="s">
        <v>133</v>
      </c>
      <c r="C2" s="46" t="s">
        <v>206</v>
      </c>
    </row>
    <row r="3" spans="2:19">
      <c r="B3" s="46" t="s">
        <v>135</v>
      </c>
      <c r="C3" s="46" t="s">
        <v>207</v>
      </c>
    </row>
    <row r="4" spans="2:19">
      <c r="B4" s="46" t="s">
        <v>136</v>
      </c>
      <c r="C4" s="46">
        <v>2148</v>
      </c>
    </row>
    <row r="6" spans="2:19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19" ht="26.25" customHeight="1">
      <c r="B7" s="133" t="s">
        <v>82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19" s="3" customFormat="1" ht="63">
      <c r="B8" s="21" t="s">
        <v>108</v>
      </c>
      <c r="C8" s="29" t="s">
        <v>43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103</v>
      </c>
      <c r="Q8" s="29" t="s">
        <v>54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106" t="s">
        <v>1341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2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134</v>
      </c>
      <c r="C1" s="46" t="s" vm="1">
        <v>205</v>
      </c>
    </row>
    <row r="2" spans="2:30">
      <c r="B2" s="46" t="s">
        <v>133</v>
      </c>
      <c r="C2" s="46" t="s">
        <v>206</v>
      </c>
    </row>
    <row r="3" spans="2:30">
      <c r="B3" s="46" t="s">
        <v>135</v>
      </c>
      <c r="C3" s="46" t="s">
        <v>207</v>
      </c>
    </row>
    <row r="4" spans="2:30">
      <c r="B4" s="46" t="s">
        <v>136</v>
      </c>
      <c r="C4" s="46">
        <v>2148</v>
      </c>
    </row>
    <row r="6" spans="2:30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30" ht="26.25" customHeight="1">
      <c r="B7" s="133" t="s">
        <v>83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30" s="3" customFormat="1" ht="63">
      <c r="B8" s="21" t="s">
        <v>108</v>
      </c>
      <c r="C8" s="29" t="s">
        <v>43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103</v>
      </c>
      <c r="Q8" s="29" t="s">
        <v>54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  <c r="AA10" s="1"/>
    </row>
    <row r="11" spans="2:30" s="4" customFormat="1" ht="18" customHeight="1">
      <c r="B11" s="114" t="s">
        <v>48</v>
      </c>
      <c r="C11" s="87"/>
      <c r="D11" s="88"/>
      <c r="E11" s="87"/>
      <c r="F11" s="88"/>
      <c r="G11" s="87"/>
      <c r="H11" s="87"/>
      <c r="I11" s="101"/>
      <c r="J11" s="102">
        <v>4.1238515801224729</v>
      </c>
      <c r="K11" s="88"/>
      <c r="L11" s="89"/>
      <c r="M11" s="91">
        <v>5.2353190953735966E-2</v>
      </c>
      <c r="N11" s="90"/>
      <c r="O11" s="102"/>
      <c r="P11" s="90">
        <v>53.728885407999989</v>
      </c>
      <c r="Q11" s="91"/>
      <c r="R11" s="91">
        <f>IFERROR(P11/$P$11,0)</f>
        <v>1</v>
      </c>
      <c r="S11" s="91">
        <f>P11/'סכום נכסי הקרן'!$C$42</f>
        <v>1.2955434898049258E-2</v>
      </c>
      <c r="AA11" s="1"/>
      <c r="AD11" s="1"/>
    </row>
    <row r="12" spans="2:30" ht="17.25" customHeight="1">
      <c r="B12" s="115" t="s">
        <v>179</v>
      </c>
      <c r="C12" s="87"/>
      <c r="D12" s="88"/>
      <c r="E12" s="87"/>
      <c r="F12" s="88"/>
      <c r="G12" s="87"/>
      <c r="H12" s="87"/>
      <c r="I12" s="101"/>
      <c r="J12" s="102">
        <v>3.5981263090117577</v>
      </c>
      <c r="K12" s="88"/>
      <c r="L12" s="89"/>
      <c r="M12" s="91">
        <v>5.1858690206147612E-2</v>
      </c>
      <c r="N12" s="90"/>
      <c r="O12" s="102"/>
      <c r="P12" s="90">
        <v>50.490171961999998</v>
      </c>
      <c r="Q12" s="91"/>
      <c r="R12" s="91">
        <f t="shared" ref="R12:R35" si="0">IFERROR(P12/$P$11,0)</f>
        <v>0.93972118681773809</v>
      </c>
      <c r="S12" s="91">
        <f>P12/'סכום נכסי הקרן'!$C$42</f>
        <v>1.217449665813479E-2</v>
      </c>
    </row>
    <row r="13" spans="2:30">
      <c r="B13" s="116" t="s">
        <v>55</v>
      </c>
      <c r="C13" s="80"/>
      <c r="D13" s="81"/>
      <c r="E13" s="80"/>
      <c r="F13" s="81"/>
      <c r="G13" s="80"/>
      <c r="H13" s="80"/>
      <c r="I13" s="99"/>
      <c r="J13" s="100">
        <v>7.2560894334136865</v>
      </c>
      <c r="K13" s="81"/>
      <c r="L13" s="82"/>
      <c r="M13" s="84">
        <v>2.7401691626001638E-2</v>
      </c>
      <c r="N13" s="83"/>
      <c r="O13" s="100"/>
      <c r="P13" s="83">
        <v>9.8947052060000011</v>
      </c>
      <c r="Q13" s="84"/>
      <c r="R13" s="84">
        <f t="shared" si="0"/>
        <v>0.18415988217255524</v>
      </c>
      <c r="S13" s="84">
        <f>P13/'סכום נכסי הקרן'!$C$42</f>
        <v>2.3858713643189616E-3</v>
      </c>
    </row>
    <row r="14" spans="2:30">
      <c r="B14" s="117" t="s">
        <v>878</v>
      </c>
      <c r="C14" s="87" t="s">
        <v>879</v>
      </c>
      <c r="D14" s="88" t="s">
        <v>880</v>
      </c>
      <c r="E14" s="87" t="s">
        <v>304</v>
      </c>
      <c r="F14" s="88" t="s">
        <v>117</v>
      </c>
      <c r="G14" s="87" t="s">
        <v>292</v>
      </c>
      <c r="H14" s="87" t="s">
        <v>293</v>
      </c>
      <c r="I14" s="101">
        <v>39076</v>
      </c>
      <c r="J14" s="102">
        <v>6.2399999997926834</v>
      </c>
      <c r="K14" s="88" t="s">
        <v>121</v>
      </c>
      <c r="L14" s="89">
        <v>4.9000000000000002E-2</v>
      </c>
      <c r="M14" s="91">
        <v>2.7299999998843808E-2</v>
      </c>
      <c r="N14" s="90">
        <v>1657.1353090000002</v>
      </c>
      <c r="O14" s="102">
        <v>151.36000000000001</v>
      </c>
      <c r="P14" s="90">
        <v>2.5082399730000002</v>
      </c>
      <c r="Q14" s="91">
        <v>1.0250310914730505E-6</v>
      </c>
      <c r="R14" s="91">
        <f t="shared" si="0"/>
        <v>4.6683268300714363E-2</v>
      </c>
      <c r="S14" s="91">
        <f>P14/'סכום נכסי הקרן'!$C$42</f>
        <v>6.048020432980715E-4</v>
      </c>
    </row>
    <row r="15" spans="2:30">
      <c r="B15" s="117" t="s">
        <v>881</v>
      </c>
      <c r="C15" s="87" t="s">
        <v>882</v>
      </c>
      <c r="D15" s="88" t="s">
        <v>880</v>
      </c>
      <c r="E15" s="87" t="s">
        <v>304</v>
      </c>
      <c r="F15" s="88" t="s">
        <v>117</v>
      </c>
      <c r="G15" s="87" t="s">
        <v>292</v>
      </c>
      <c r="H15" s="87" t="s">
        <v>293</v>
      </c>
      <c r="I15" s="101">
        <v>40738</v>
      </c>
      <c r="J15" s="102">
        <v>9.9899999992652528</v>
      </c>
      <c r="K15" s="88" t="s">
        <v>121</v>
      </c>
      <c r="L15" s="89">
        <v>4.0999999999999995E-2</v>
      </c>
      <c r="M15" s="91">
        <v>2.5399999998592104E-2</v>
      </c>
      <c r="N15" s="90">
        <v>3382.2820190000002</v>
      </c>
      <c r="O15" s="102">
        <v>134.4</v>
      </c>
      <c r="P15" s="90">
        <v>4.5457871660000002</v>
      </c>
      <c r="Q15" s="91">
        <v>8.9560477463527927E-7</v>
      </c>
      <c r="R15" s="91">
        <f t="shared" si="0"/>
        <v>8.4606020234381282E-2</v>
      </c>
      <c r="S15" s="91">
        <f>P15/'סכום נכסי הקרן'!$C$42</f>
        <v>1.0961077871295649E-3</v>
      </c>
    </row>
    <row r="16" spans="2:30">
      <c r="B16" s="117" t="s">
        <v>883</v>
      </c>
      <c r="C16" s="87" t="s">
        <v>884</v>
      </c>
      <c r="D16" s="88" t="s">
        <v>880</v>
      </c>
      <c r="E16" s="87" t="s">
        <v>885</v>
      </c>
      <c r="F16" s="88" t="s">
        <v>499</v>
      </c>
      <c r="G16" s="87" t="s">
        <v>296</v>
      </c>
      <c r="H16" s="87" t="s">
        <v>119</v>
      </c>
      <c r="I16" s="101">
        <v>42795</v>
      </c>
      <c r="J16" s="102">
        <v>5.5400000009022561</v>
      </c>
      <c r="K16" s="88" t="s">
        <v>121</v>
      </c>
      <c r="L16" s="89">
        <v>2.1400000000000002E-2</v>
      </c>
      <c r="M16" s="91">
        <v>1.9900000001772288E-2</v>
      </c>
      <c r="N16" s="90">
        <v>1112.704013</v>
      </c>
      <c r="O16" s="102">
        <v>111.56</v>
      </c>
      <c r="P16" s="90">
        <v>1.2413326219999998</v>
      </c>
      <c r="Q16" s="91">
        <v>2.6157276055460325E-6</v>
      </c>
      <c r="R16" s="91">
        <f t="shared" si="0"/>
        <v>2.31036362018999E-2</v>
      </c>
      <c r="S16" s="91">
        <f>P16/'סכום נכסי הקרן'!$C$42</f>
        <v>2.9931765472192816E-4</v>
      </c>
    </row>
    <row r="17" spans="2:19">
      <c r="B17" s="117" t="s">
        <v>886</v>
      </c>
      <c r="C17" s="87" t="s">
        <v>887</v>
      </c>
      <c r="D17" s="88" t="s">
        <v>880</v>
      </c>
      <c r="E17" s="87" t="s">
        <v>299</v>
      </c>
      <c r="F17" s="88" t="s">
        <v>295</v>
      </c>
      <c r="G17" s="87" t="s">
        <v>324</v>
      </c>
      <c r="H17" s="87" t="s">
        <v>293</v>
      </c>
      <c r="I17" s="101">
        <v>36489</v>
      </c>
      <c r="J17" s="102">
        <v>3.3399988527929865</v>
      </c>
      <c r="K17" s="88" t="s">
        <v>121</v>
      </c>
      <c r="L17" s="89">
        <v>6.0499999999999998E-2</v>
      </c>
      <c r="M17" s="91">
        <v>1.5899993153764596E-2</v>
      </c>
      <c r="N17" s="90">
        <v>0.63885899999999995</v>
      </c>
      <c r="O17" s="102">
        <v>169.19</v>
      </c>
      <c r="P17" s="90">
        <v>1.0808860000000001E-3</v>
      </c>
      <c r="Q17" s="91"/>
      <c r="R17" s="91">
        <f t="shared" si="0"/>
        <v>2.011740969112047E-5</v>
      </c>
      <c r="S17" s="91">
        <f>P17/'סכום נכסי הקרן'!$C$42</f>
        <v>2.6062979157069645E-7</v>
      </c>
    </row>
    <row r="18" spans="2:19">
      <c r="B18" s="117" t="s">
        <v>888</v>
      </c>
      <c r="C18" s="87" t="s">
        <v>889</v>
      </c>
      <c r="D18" s="88" t="s">
        <v>880</v>
      </c>
      <c r="E18" s="87" t="s">
        <v>322</v>
      </c>
      <c r="F18" s="88" t="s">
        <v>117</v>
      </c>
      <c r="G18" s="87" t="s">
        <v>316</v>
      </c>
      <c r="H18" s="87" t="s">
        <v>119</v>
      </c>
      <c r="I18" s="101">
        <v>39084</v>
      </c>
      <c r="J18" s="102">
        <v>1.9299999986475129</v>
      </c>
      <c r="K18" s="88" t="s">
        <v>121</v>
      </c>
      <c r="L18" s="89">
        <v>5.5999999999999994E-2</v>
      </c>
      <c r="M18" s="91">
        <v>2.4199999978688082E-2</v>
      </c>
      <c r="N18" s="90">
        <v>344.260943</v>
      </c>
      <c r="O18" s="102">
        <v>141.75</v>
      </c>
      <c r="P18" s="90">
        <v>0.487989862</v>
      </c>
      <c r="Q18" s="91">
        <v>7.130631242714521E-7</v>
      </c>
      <c r="R18" s="91">
        <f t="shared" si="0"/>
        <v>9.082449008468366E-3</v>
      </c>
      <c r="S18" s="91">
        <f>P18/'סכום נכסי הקרן'!$C$42</f>
        <v>1.1766707684406396E-4</v>
      </c>
    </row>
    <row r="19" spans="2:19">
      <c r="B19" s="117" t="s">
        <v>890</v>
      </c>
      <c r="C19" s="87" t="s">
        <v>891</v>
      </c>
      <c r="D19" s="88" t="s">
        <v>880</v>
      </c>
      <c r="E19" s="87" t="s">
        <v>892</v>
      </c>
      <c r="F19" s="88" t="s">
        <v>295</v>
      </c>
      <c r="G19" s="87" t="s">
        <v>388</v>
      </c>
      <c r="H19" s="87" t="s">
        <v>119</v>
      </c>
      <c r="I19" s="101">
        <v>44381</v>
      </c>
      <c r="J19" s="102">
        <v>3.2199999980828675</v>
      </c>
      <c r="K19" s="88" t="s">
        <v>121</v>
      </c>
      <c r="L19" s="89">
        <v>8.5000000000000006E-3</v>
      </c>
      <c r="M19" s="91">
        <v>5.0499999980600452E-2</v>
      </c>
      <c r="N19" s="90">
        <v>927.9</v>
      </c>
      <c r="O19" s="102">
        <v>94.44</v>
      </c>
      <c r="P19" s="90">
        <v>0.87630879400000006</v>
      </c>
      <c r="Q19" s="91">
        <v>2.8996874999999999E-6</v>
      </c>
      <c r="R19" s="91">
        <f t="shared" si="0"/>
        <v>1.6309826406142452E-2</v>
      </c>
      <c r="S19" s="91">
        <f>P19/'סכום נכסי הקרן'!$C$42</f>
        <v>2.1130089420326323E-4</v>
      </c>
    </row>
    <row r="20" spans="2:19">
      <c r="B20" s="117" t="s">
        <v>893</v>
      </c>
      <c r="C20" s="87" t="s">
        <v>894</v>
      </c>
      <c r="D20" s="118" t="s">
        <v>28</v>
      </c>
      <c r="E20" s="87" t="s">
        <v>895</v>
      </c>
      <c r="F20" s="88" t="s">
        <v>435</v>
      </c>
      <c r="G20" s="87" t="s">
        <v>481</v>
      </c>
      <c r="H20" s="87"/>
      <c r="I20" s="101">
        <v>39104</v>
      </c>
      <c r="J20" s="102">
        <v>0.37999999940162216</v>
      </c>
      <c r="K20" s="88" t="s">
        <v>121</v>
      </c>
      <c r="L20" s="89">
        <v>5.5999999999999994E-2</v>
      </c>
      <c r="M20" s="91">
        <v>0</v>
      </c>
      <c r="N20" s="90">
        <v>393.14342699999992</v>
      </c>
      <c r="O20" s="102">
        <v>59.511901999999999</v>
      </c>
      <c r="P20" s="90">
        <v>0.233965903</v>
      </c>
      <c r="Q20" s="91">
        <v>1.0456452181968383E-6</v>
      </c>
      <c r="R20" s="91">
        <f t="shared" si="0"/>
        <v>4.3545646112577562E-3</v>
      </c>
      <c r="S20" s="91">
        <f>P20/'סכום נכסי הקרן'!$C$42</f>
        <v>5.6415278330499037E-5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6" t="s">
        <v>56</v>
      </c>
      <c r="C22" s="80"/>
      <c r="D22" s="81"/>
      <c r="E22" s="80"/>
      <c r="F22" s="81"/>
      <c r="G22" s="80"/>
      <c r="H22" s="80"/>
      <c r="I22" s="99"/>
      <c r="J22" s="100">
        <v>2.7077780008990504</v>
      </c>
      <c r="K22" s="81"/>
      <c r="L22" s="82"/>
      <c r="M22" s="84">
        <v>5.7674276656955799E-2</v>
      </c>
      <c r="N22" s="83"/>
      <c r="O22" s="100"/>
      <c r="P22" s="83">
        <v>40.503528732999996</v>
      </c>
      <c r="Q22" s="84"/>
      <c r="R22" s="84">
        <f t="shared" si="0"/>
        <v>0.75385015760943375</v>
      </c>
      <c r="S22" s="84">
        <f>P22/'סכום נכסי הקרן'!$C$42</f>
        <v>9.7664566397931904E-3</v>
      </c>
    </row>
    <row r="23" spans="2:19">
      <c r="B23" s="117" t="s">
        <v>896</v>
      </c>
      <c r="C23" s="87" t="s">
        <v>897</v>
      </c>
      <c r="D23" s="88" t="s">
        <v>880</v>
      </c>
      <c r="E23" s="87" t="s">
        <v>885</v>
      </c>
      <c r="F23" s="88" t="s">
        <v>499</v>
      </c>
      <c r="G23" s="87" t="s">
        <v>296</v>
      </c>
      <c r="H23" s="87" t="s">
        <v>119</v>
      </c>
      <c r="I23" s="101">
        <v>42795</v>
      </c>
      <c r="J23" s="102">
        <v>5.0400000004697727</v>
      </c>
      <c r="K23" s="88" t="s">
        <v>121</v>
      </c>
      <c r="L23" s="89">
        <v>3.7400000000000003E-2</v>
      </c>
      <c r="M23" s="91">
        <v>5.4000000005382798E-2</v>
      </c>
      <c r="N23" s="90">
        <v>4419.4262849999996</v>
      </c>
      <c r="O23" s="102">
        <v>92.48</v>
      </c>
      <c r="P23" s="90">
        <v>4.0870855270000002</v>
      </c>
      <c r="Q23" s="91">
        <v>6.5114089633509465E-6</v>
      </c>
      <c r="R23" s="91">
        <f t="shared" si="0"/>
        <v>7.6068682533873139E-2</v>
      </c>
      <c r="S23" s="91">
        <f>P23/'סכום נכסי הקרן'!$C$42</f>
        <v>9.8550286434797001E-4</v>
      </c>
    </row>
    <row r="24" spans="2:19">
      <c r="B24" s="117" t="s">
        <v>898</v>
      </c>
      <c r="C24" s="87" t="s">
        <v>899</v>
      </c>
      <c r="D24" s="88" t="s">
        <v>880</v>
      </c>
      <c r="E24" s="87" t="s">
        <v>885</v>
      </c>
      <c r="F24" s="88" t="s">
        <v>499</v>
      </c>
      <c r="G24" s="87" t="s">
        <v>296</v>
      </c>
      <c r="H24" s="87" t="s">
        <v>119</v>
      </c>
      <c r="I24" s="101">
        <v>42795</v>
      </c>
      <c r="J24" s="102">
        <v>1.9000000000000001</v>
      </c>
      <c r="K24" s="88" t="s">
        <v>121</v>
      </c>
      <c r="L24" s="89">
        <v>2.5000000000000001E-2</v>
      </c>
      <c r="M24" s="91">
        <v>4.8900000000103611E-2</v>
      </c>
      <c r="N24" s="90">
        <v>10073.418282000001</v>
      </c>
      <c r="O24" s="102">
        <v>95.82</v>
      </c>
      <c r="P24" s="90">
        <v>9.6523495100000005</v>
      </c>
      <c r="Q24" s="91">
        <v>2.4686995005359E-5</v>
      </c>
      <c r="R24" s="91">
        <f t="shared" si="0"/>
        <v>0.17964916704865813</v>
      </c>
      <c r="S24" s="91">
        <f>P24/'סכום נכסי הקרן'!$C$42</f>
        <v>2.3274330881876662E-3</v>
      </c>
    </row>
    <row r="25" spans="2:19">
      <c r="B25" s="117" t="s">
        <v>900</v>
      </c>
      <c r="C25" s="87" t="s">
        <v>901</v>
      </c>
      <c r="D25" s="88" t="s">
        <v>880</v>
      </c>
      <c r="E25" s="87" t="s">
        <v>902</v>
      </c>
      <c r="F25" s="88" t="s">
        <v>308</v>
      </c>
      <c r="G25" s="87" t="s">
        <v>332</v>
      </c>
      <c r="H25" s="87" t="s">
        <v>119</v>
      </c>
      <c r="I25" s="101">
        <v>42598</v>
      </c>
      <c r="J25" s="102">
        <v>2.7300000000734497</v>
      </c>
      <c r="K25" s="88" t="s">
        <v>121</v>
      </c>
      <c r="L25" s="89">
        <v>3.1E-2</v>
      </c>
      <c r="M25" s="91">
        <v>5.4000000001728221E-2</v>
      </c>
      <c r="N25" s="90">
        <v>12285.137851</v>
      </c>
      <c r="O25" s="102">
        <v>94.2</v>
      </c>
      <c r="P25" s="90">
        <v>11.572599855</v>
      </c>
      <c r="Q25" s="91">
        <v>1.6178026567940576E-5</v>
      </c>
      <c r="R25" s="91">
        <f t="shared" si="0"/>
        <v>0.2153887944468115</v>
      </c>
      <c r="S25" s="91">
        <f>P25/'סכום נכסי הקרן'!$C$42</f>
        <v>2.7904555042249802E-3</v>
      </c>
    </row>
    <row r="26" spans="2:19">
      <c r="B26" s="117" t="s">
        <v>903</v>
      </c>
      <c r="C26" s="87" t="s">
        <v>904</v>
      </c>
      <c r="D26" s="88" t="s">
        <v>880</v>
      </c>
      <c r="E26" s="87" t="s">
        <v>905</v>
      </c>
      <c r="F26" s="88" t="s">
        <v>489</v>
      </c>
      <c r="G26" s="87" t="s">
        <v>386</v>
      </c>
      <c r="H26" s="87" t="s">
        <v>293</v>
      </c>
      <c r="I26" s="101">
        <v>44007</v>
      </c>
      <c r="J26" s="102">
        <v>3.5899999999819823</v>
      </c>
      <c r="K26" s="88" t="s">
        <v>121</v>
      </c>
      <c r="L26" s="89">
        <v>3.3500000000000002E-2</v>
      </c>
      <c r="M26" s="91">
        <v>7.3599999999279297E-2</v>
      </c>
      <c r="N26" s="90">
        <v>8222.3177190000006</v>
      </c>
      <c r="O26" s="102">
        <v>87.75</v>
      </c>
      <c r="P26" s="90">
        <v>7.2150837069999998</v>
      </c>
      <c r="Q26" s="91">
        <v>9.1359085766666681E-6</v>
      </c>
      <c r="R26" s="91">
        <f t="shared" si="0"/>
        <v>0.13428686733794978</v>
      </c>
      <c r="S26" s="91">
        <f>P26/'סכום נכסי הקרן'!$C$42</f>
        <v>1.7397447674597855E-3</v>
      </c>
    </row>
    <row r="27" spans="2:19">
      <c r="B27" s="117" t="s">
        <v>906</v>
      </c>
      <c r="C27" s="87" t="s">
        <v>907</v>
      </c>
      <c r="D27" s="88" t="s">
        <v>880</v>
      </c>
      <c r="E27" s="87" t="s">
        <v>908</v>
      </c>
      <c r="F27" s="88" t="s">
        <v>308</v>
      </c>
      <c r="G27" s="87" t="s">
        <v>425</v>
      </c>
      <c r="H27" s="87" t="s">
        <v>293</v>
      </c>
      <c r="I27" s="101">
        <v>43310</v>
      </c>
      <c r="J27" s="102">
        <v>1.6599999999448374</v>
      </c>
      <c r="K27" s="88" t="s">
        <v>121</v>
      </c>
      <c r="L27" s="89">
        <v>3.5499999999999997E-2</v>
      </c>
      <c r="M27" s="91">
        <v>6.1100000000325963E-2</v>
      </c>
      <c r="N27" s="90">
        <v>8230.74</v>
      </c>
      <c r="O27" s="102">
        <v>96.91</v>
      </c>
      <c r="P27" s="90">
        <v>7.976410134</v>
      </c>
      <c r="Q27" s="91">
        <v>3.06203125E-5</v>
      </c>
      <c r="R27" s="91">
        <f t="shared" si="0"/>
        <v>0.14845664624214125</v>
      </c>
      <c r="S27" s="91">
        <f>P27/'סכום נכסי הקרן'!$C$42</f>
        <v>1.92332041557279E-3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6" t="s">
        <v>45</v>
      </c>
      <c r="C29" s="80"/>
      <c r="D29" s="81"/>
      <c r="E29" s="80"/>
      <c r="F29" s="81"/>
      <c r="G29" s="80"/>
      <c r="H29" s="80"/>
      <c r="I29" s="99"/>
      <c r="J29" s="100">
        <v>2.1599999926037134</v>
      </c>
      <c r="K29" s="81"/>
      <c r="L29" s="82"/>
      <c r="M29" s="84">
        <v>5.969999985751271E-2</v>
      </c>
      <c r="N29" s="83"/>
      <c r="O29" s="100"/>
      <c r="P29" s="83">
        <v>9.1938022999999994E-2</v>
      </c>
      <c r="Q29" s="84"/>
      <c r="R29" s="84">
        <f t="shared" si="0"/>
        <v>1.7111470357490579E-3</v>
      </c>
      <c r="S29" s="84">
        <f>P29/'סכום נכסי הקרן'!$C$42</f>
        <v>2.2168654022636885E-5</v>
      </c>
    </row>
    <row r="30" spans="2:19">
      <c r="B30" s="117" t="s">
        <v>909</v>
      </c>
      <c r="C30" s="87" t="s">
        <v>910</v>
      </c>
      <c r="D30" s="88" t="s">
        <v>880</v>
      </c>
      <c r="E30" s="87" t="s">
        <v>911</v>
      </c>
      <c r="F30" s="88" t="s">
        <v>435</v>
      </c>
      <c r="G30" s="87" t="s">
        <v>316</v>
      </c>
      <c r="H30" s="87" t="s">
        <v>119</v>
      </c>
      <c r="I30" s="101">
        <v>38118</v>
      </c>
      <c r="J30" s="102">
        <v>2.1599999926037134</v>
      </c>
      <c r="K30" s="88" t="s">
        <v>120</v>
      </c>
      <c r="L30" s="89">
        <v>7.9699999999999993E-2</v>
      </c>
      <c r="M30" s="91">
        <v>5.969999985751271E-2</v>
      </c>
      <c r="N30" s="90">
        <v>23.902605000000005</v>
      </c>
      <c r="O30" s="102">
        <v>106.4</v>
      </c>
      <c r="P30" s="90">
        <v>9.1938022999999994E-2</v>
      </c>
      <c r="Q30" s="91">
        <v>4.7708008748814999E-7</v>
      </c>
      <c r="R30" s="91">
        <f t="shared" si="0"/>
        <v>1.7111470357490579E-3</v>
      </c>
      <c r="S30" s="91">
        <f>P30/'סכום נכסי הקרן'!$C$42</f>
        <v>2.2168654022636885E-5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5" t="s">
        <v>178</v>
      </c>
      <c r="C32" s="87"/>
      <c r="D32" s="88"/>
      <c r="E32" s="87"/>
      <c r="F32" s="88"/>
      <c r="G32" s="87"/>
      <c r="H32" s="87"/>
      <c r="I32" s="101"/>
      <c r="J32" s="102">
        <v>12.319686063698766</v>
      </c>
      <c r="K32" s="88"/>
      <c r="L32" s="89"/>
      <c r="M32" s="91">
        <v>6.0026525406286287E-2</v>
      </c>
      <c r="N32" s="90"/>
      <c r="O32" s="102"/>
      <c r="P32" s="90">
        <v>3.2387134459999998</v>
      </c>
      <c r="Q32" s="91"/>
      <c r="R32" s="91">
        <f t="shared" si="0"/>
        <v>6.0278813182262102E-2</v>
      </c>
      <c r="S32" s="91">
        <f>P32/'סכום נכסי הקרן'!$C$42</f>
        <v>7.8093823991447014E-4</v>
      </c>
    </row>
    <row r="33" spans="2:19">
      <c r="B33" s="116" t="s">
        <v>63</v>
      </c>
      <c r="C33" s="80"/>
      <c r="D33" s="81"/>
      <c r="E33" s="80"/>
      <c r="F33" s="81"/>
      <c r="G33" s="80"/>
      <c r="H33" s="80"/>
      <c r="I33" s="99"/>
      <c r="J33" s="100">
        <v>12.319686063698766</v>
      </c>
      <c r="K33" s="81"/>
      <c r="L33" s="82"/>
      <c r="M33" s="84">
        <v>6.0026525406286287E-2</v>
      </c>
      <c r="N33" s="83"/>
      <c r="O33" s="100"/>
      <c r="P33" s="83">
        <v>3.2387134459999998</v>
      </c>
      <c r="Q33" s="84"/>
      <c r="R33" s="84">
        <f t="shared" si="0"/>
        <v>6.0278813182262102E-2</v>
      </c>
      <c r="S33" s="84">
        <f>P33/'סכום נכסי הקרן'!$C$42</f>
        <v>7.8093823991447014E-4</v>
      </c>
    </row>
    <row r="34" spans="2:19">
      <c r="B34" s="117" t="s">
        <v>912</v>
      </c>
      <c r="C34" s="87">
        <v>4824</v>
      </c>
      <c r="D34" s="88" t="s">
        <v>880</v>
      </c>
      <c r="E34" s="87"/>
      <c r="F34" s="88" t="s">
        <v>636</v>
      </c>
      <c r="G34" s="87" t="s">
        <v>913</v>
      </c>
      <c r="H34" s="87" t="s">
        <v>620</v>
      </c>
      <c r="I34" s="101">
        <v>42206</v>
      </c>
      <c r="J34" s="102">
        <v>14.509999999238797</v>
      </c>
      <c r="K34" s="88" t="s">
        <v>128</v>
      </c>
      <c r="L34" s="89">
        <v>4.555E-2</v>
      </c>
      <c r="M34" s="91">
        <v>6.3399999994925335E-2</v>
      </c>
      <c r="N34" s="90">
        <v>798.86850000000004</v>
      </c>
      <c r="O34" s="102">
        <v>77.7</v>
      </c>
      <c r="P34" s="90">
        <v>1.655276126</v>
      </c>
      <c r="Q34" s="91">
        <v>4.7957335558503774E-6</v>
      </c>
      <c r="R34" s="91">
        <f t="shared" si="0"/>
        <v>3.080793717253507E-2</v>
      </c>
      <c r="S34" s="91">
        <f>P34/'סכום נכסי הקרן'!$C$42</f>
        <v>3.991302243819698E-4</v>
      </c>
    </row>
    <row r="35" spans="2:19">
      <c r="B35" s="117" t="s">
        <v>914</v>
      </c>
      <c r="C35" s="87">
        <v>5168</v>
      </c>
      <c r="D35" s="88" t="s">
        <v>880</v>
      </c>
      <c r="E35" s="87"/>
      <c r="F35" s="88" t="s">
        <v>636</v>
      </c>
      <c r="G35" s="87" t="s">
        <v>783</v>
      </c>
      <c r="H35" s="87" t="s">
        <v>915</v>
      </c>
      <c r="I35" s="101">
        <v>42408</v>
      </c>
      <c r="J35" s="102">
        <v>10.02999999898954</v>
      </c>
      <c r="K35" s="88" t="s">
        <v>128</v>
      </c>
      <c r="L35" s="89">
        <v>3.9510000000000003E-2</v>
      </c>
      <c r="M35" s="91">
        <v>5.6499999993684623E-2</v>
      </c>
      <c r="N35" s="90">
        <v>694.31893500000001</v>
      </c>
      <c r="O35" s="102">
        <v>85.52</v>
      </c>
      <c r="P35" s="90">
        <v>1.58343732</v>
      </c>
      <c r="Q35" s="91">
        <v>1.7597876425368841E-6</v>
      </c>
      <c r="R35" s="91">
        <f t="shared" si="0"/>
        <v>2.9470876009727039E-2</v>
      </c>
      <c r="S35" s="91">
        <f>P35/'סכום נכסי הקרן'!$C$42</f>
        <v>3.8180801553250034E-4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198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104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181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189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51.42578125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46" t="s" vm="1">
        <v>205</v>
      </c>
    </row>
    <row r="2" spans="2:49">
      <c r="B2" s="46" t="s">
        <v>133</v>
      </c>
      <c r="C2" s="46" t="s">
        <v>206</v>
      </c>
    </row>
    <row r="3" spans="2:49">
      <c r="B3" s="46" t="s">
        <v>135</v>
      </c>
      <c r="C3" s="46" t="s">
        <v>207</v>
      </c>
    </row>
    <row r="4" spans="2:49">
      <c r="B4" s="46" t="s">
        <v>136</v>
      </c>
      <c r="C4" s="46">
        <v>2148</v>
      </c>
    </row>
    <row r="6" spans="2:49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49" ht="26.2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49" s="3" customFormat="1" ht="78.75">
      <c r="B8" s="21" t="s">
        <v>108</v>
      </c>
      <c r="C8" s="29" t="s">
        <v>43</v>
      </c>
      <c r="D8" s="29" t="s">
        <v>110</v>
      </c>
      <c r="E8" s="29" t="s">
        <v>109</v>
      </c>
      <c r="F8" s="29" t="s">
        <v>61</v>
      </c>
      <c r="G8" s="29" t="s">
        <v>95</v>
      </c>
      <c r="H8" s="29" t="s">
        <v>183</v>
      </c>
      <c r="I8" s="29" t="s">
        <v>182</v>
      </c>
      <c r="J8" s="29" t="s">
        <v>103</v>
      </c>
      <c r="K8" s="29" t="s">
        <v>54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29</v>
      </c>
      <c r="C11" s="87"/>
      <c r="D11" s="87"/>
      <c r="E11" s="87"/>
      <c r="F11" s="87"/>
      <c r="G11" s="87"/>
      <c r="H11" s="90"/>
      <c r="I11" s="90"/>
      <c r="J11" s="107">
        <v>0</v>
      </c>
      <c r="K11" s="87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2:49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2:49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49">
      <c r="B15" s="109" t="s">
        <v>198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2:49">
      <c r="B16" s="109" t="s">
        <v>104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>
      <c r="B17" s="109" t="s">
        <v>181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2:13">
      <c r="B18" s="109" t="s">
        <v>189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2:1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134</v>
      </c>
      <c r="C1" s="46" t="s" vm="1">
        <v>205</v>
      </c>
    </row>
    <row r="2" spans="2:11">
      <c r="B2" s="46" t="s">
        <v>133</v>
      </c>
      <c r="C2" s="46" t="s">
        <v>206</v>
      </c>
    </row>
    <row r="3" spans="2:11">
      <c r="B3" s="46" t="s">
        <v>135</v>
      </c>
      <c r="C3" s="46" t="s">
        <v>207</v>
      </c>
    </row>
    <row r="4" spans="2:11">
      <c r="B4" s="46" t="s">
        <v>136</v>
      </c>
      <c r="C4" s="46">
        <v>2148</v>
      </c>
    </row>
    <row r="6" spans="2:11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ht="26.25" customHeight="1">
      <c r="B7" s="133" t="s">
        <v>90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1" s="3" customFormat="1" ht="63">
      <c r="B8" s="21" t="s">
        <v>108</v>
      </c>
      <c r="C8" s="29" t="s">
        <v>43</v>
      </c>
      <c r="D8" s="29" t="s">
        <v>95</v>
      </c>
      <c r="E8" s="29" t="s">
        <v>96</v>
      </c>
      <c r="F8" s="29" t="s">
        <v>183</v>
      </c>
      <c r="G8" s="29" t="s">
        <v>182</v>
      </c>
      <c r="H8" s="29" t="s">
        <v>103</v>
      </c>
      <c r="I8" s="29" t="s">
        <v>54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6" t="s">
        <v>1345</v>
      </c>
      <c r="C11" s="87"/>
      <c r="D11" s="87"/>
      <c r="E11" s="87"/>
      <c r="F11" s="87"/>
      <c r="G11" s="87"/>
      <c r="H11" s="107">
        <v>0</v>
      </c>
      <c r="I11" s="87"/>
      <c r="J11" s="108">
        <v>0</v>
      </c>
      <c r="K11" s="108">
        <v>0</v>
      </c>
    </row>
    <row r="12" spans="2:11" ht="21" customHeight="1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109" t="s">
        <v>181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109" t="s">
        <v>189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16.5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ht="16.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ht="16.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3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3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3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134</v>
      </c>
      <c r="C1" s="46" t="s" vm="1">
        <v>205</v>
      </c>
    </row>
    <row r="2" spans="2:12">
      <c r="B2" s="46" t="s">
        <v>133</v>
      </c>
      <c r="C2" s="46" t="s">
        <v>206</v>
      </c>
    </row>
    <row r="3" spans="2:12">
      <c r="B3" s="46" t="s">
        <v>135</v>
      </c>
      <c r="C3" s="46" t="s">
        <v>207</v>
      </c>
    </row>
    <row r="4" spans="2:12">
      <c r="B4" s="46" t="s">
        <v>136</v>
      </c>
      <c r="C4" s="46">
        <v>2148</v>
      </c>
    </row>
    <row r="6" spans="2:12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91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78.75">
      <c r="B8" s="21" t="s">
        <v>108</v>
      </c>
      <c r="C8" s="29" t="s">
        <v>43</v>
      </c>
      <c r="D8" s="29" t="s">
        <v>61</v>
      </c>
      <c r="E8" s="29" t="s">
        <v>95</v>
      </c>
      <c r="F8" s="29" t="s">
        <v>96</v>
      </c>
      <c r="G8" s="29" t="s">
        <v>183</v>
      </c>
      <c r="H8" s="29" t="s">
        <v>182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1342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21" customHeight="1">
      <c r="B12" s="125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25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25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134</v>
      </c>
      <c r="C1" s="46" t="s" vm="1">
        <v>205</v>
      </c>
    </row>
    <row r="2" spans="2:12">
      <c r="B2" s="46" t="s">
        <v>133</v>
      </c>
      <c r="C2" s="46" t="s">
        <v>206</v>
      </c>
    </row>
    <row r="3" spans="2:12">
      <c r="B3" s="46" t="s">
        <v>135</v>
      </c>
      <c r="C3" s="46" t="s">
        <v>207</v>
      </c>
    </row>
    <row r="4" spans="2:12">
      <c r="B4" s="46" t="s">
        <v>136</v>
      </c>
      <c r="C4" s="46">
        <v>2148</v>
      </c>
    </row>
    <row r="6" spans="2:12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92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63">
      <c r="B8" s="21" t="s">
        <v>108</v>
      </c>
      <c r="C8" s="29" t="s">
        <v>43</v>
      </c>
      <c r="D8" s="29" t="s">
        <v>61</v>
      </c>
      <c r="E8" s="29" t="s">
        <v>95</v>
      </c>
      <c r="F8" s="29" t="s">
        <v>96</v>
      </c>
      <c r="G8" s="29" t="s">
        <v>183</v>
      </c>
      <c r="H8" s="29" t="s">
        <v>182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1343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19.5" customHeight="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134</v>
      </c>
      <c r="C1" s="46" t="s" vm="1">
        <v>205</v>
      </c>
    </row>
    <row r="2" spans="2:12">
      <c r="B2" s="46" t="s">
        <v>133</v>
      </c>
      <c r="C2" s="46" t="s">
        <v>206</v>
      </c>
    </row>
    <row r="3" spans="2:12">
      <c r="B3" s="46" t="s">
        <v>135</v>
      </c>
      <c r="C3" s="46" t="s">
        <v>207</v>
      </c>
    </row>
    <row r="4" spans="2:12">
      <c r="B4" s="46" t="s">
        <v>136</v>
      </c>
      <c r="C4" s="46">
        <v>2148</v>
      </c>
    </row>
    <row r="6" spans="2:12" ht="26.25" customHeight="1">
      <c r="B6" s="133" t="s">
        <v>157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s="3" customFormat="1" ht="63">
      <c r="B7" s="66" t="s">
        <v>107</v>
      </c>
      <c r="C7" s="49" t="s">
        <v>43</v>
      </c>
      <c r="D7" s="49" t="s">
        <v>109</v>
      </c>
      <c r="E7" s="49" t="s">
        <v>14</v>
      </c>
      <c r="F7" s="49" t="s">
        <v>62</v>
      </c>
      <c r="G7" s="49" t="s">
        <v>95</v>
      </c>
      <c r="H7" s="49" t="s">
        <v>16</v>
      </c>
      <c r="I7" s="49" t="s">
        <v>18</v>
      </c>
      <c r="J7" s="49" t="s">
        <v>57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42</v>
      </c>
      <c r="C10" s="74"/>
      <c r="D10" s="74"/>
      <c r="E10" s="74"/>
      <c r="F10" s="74"/>
      <c r="G10" s="75"/>
      <c r="H10" s="76"/>
      <c r="I10" s="76"/>
      <c r="J10" s="77">
        <f>J11</f>
        <v>228.01506879600004</v>
      </c>
      <c r="K10" s="78">
        <f>IFERROR(J10/$J$10,0)</f>
        <v>1</v>
      </c>
      <c r="L10" s="78">
        <f>J10/'סכום נכסי הקרן'!$C$42</f>
        <v>5.4980377075176751E-2</v>
      </c>
    </row>
    <row r="11" spans="2:12">
      <c r="B11" s="79" t="s">
        <v>179</v>
      </c>
      <c r="C11" s="80"/>
      <c r="D11" s="80"/>
      <c r="E11" s="80"/>
      <c r="F11" s="80"/>
      <c r="G11" s="81"/>
      <c r="H11" s="82"/>
      <c r="I11" s="82"/>
      <c r="J11" s="83">
        <f>J12+J20</f>
        <v>228.01506879600004</v>
      </c>
      <c r="K11" s="84">
        <f t="shared" ref="K11:K36" si="0">IFERROR(J11/$J$10,0)</f>
        <v>1</v>
      </c>
      <c r="L11" s="84">
        <f>J11/'סכום נכסי הקרן'!$C$42</f>
        <v>5.4980377075176751E-2</v>
      </c>
    </row>
    <row r="12" spans="2:12">
      <c r="B12" s="85" t="s">
        <v>40</v>
      </c>
      <c r="C12" s="80"/>
      <c r="D12" s="80"/>
      <c r="E12" s="80"/>
      <c r="F12" s="80"/>
      <c r="G12" s="81"/>
      <c r="H12" s="82"/>
      <c r="I12" s="82"/>
      <c r="J12" s="83">
        <f>SUM(J13:J18)</f>
        <v>152.61780122900001</v>
      </c>
      <c r="K12" s="84">
        <f t="shared" si="0"/>
        <v>0.66933208421213486</v>
      </c>
      <c r="L12" s="84">
        <f>J12/'סכום נכסי הקרן'!$C$42</f>
        <v>3.680013037849713E-2</v>
      </c>
    </row>
    <row r="13" spans="2:12">
      <c r="B13" s="86" t="s">
        <v>1130</v>
      </c>
      <c r="C13" s="87" t="s">
        <v>1131</v>
      </c>
      <c r="D13" s="87">
        <v>11</v>
      </c>
      <c r="E13" s="87" t="s">
        <v>292</v>
      </c>
      <c r="F13" s="87" t="s">
        <v>293</v>
      </c>
      <c r="G13" s="88" t="s">
        <v>121</v>
      </c>
      <c r="H13" s="89">
        <v>0</v>
      </c>
      <c r="I13" s="89">
        <v>0</v>
      </c>
      <c r="J13" s="90">
        <v>1.0260163609999999</v>
      </c>
      <c r="K13" s="91">
        <f t="shared" si="0"/>
        <v>4.4997743632371676E-3</v>
      </c>
      <c r="L13" s="91">
        <f>J13/'סכום נכסי הקרן'!$C$42</f>
        <v>2.4739929124399282E-4</v>
      </c>
    </row>
    <row r="14" spans="2:12">
      <c r="B14" s="86" t="s">
        <v>1132</v>
      </c>
      <c r="C14" s="87" t="s">
        <v>1133</v>
      </c>
      <c r="D14" s="87">
        <v>12</v>
      </c>
      <c r="E14" s="87" t="s">
        <v>292</v>
      </c>
      <c r="F14" s="87" t="s">
        <v>293</v>
      </c>
      <c r="G14" s="88" t="s">
        <v>121</v>
      </c>
      <c r="H14" s="89">
        <v>0</v>
      </c>
      <c r="I14" s="89">
        <v>0</v>
      </c>
      <c r="J14" s="90">
        <v>6.8586238699999997</v>
      </c>
      <c r="K14" s="91">
        <f t="shared" si="0"/>
        <v>3.0079695636853969E-2</v>
      </c>
      <c r="L14" s="91">
        <f>J14/'סכום נכסי הקרן'!$C$42</f>
        <v>1.6537930084207801E-3</v>
      </c>
    </row>
    <row r="15" spans="2:12">
      <c r="B15" s="86" t="s">
        <v>1134</v>
      </c>
      <c r="C15" s="87" t="s">
        <v>1135</v>
      </c>
      <c r="D15" s="87">
        <v>10</v>
      </c>
      <c r="E15" s="87" t="s">
        <v>292</v>
      </c>
      <c r="F15" s="87" t="s">
        <v>293</v>
      </c>
      <c r="G15" s="88" t="s">
        <v>121</v>
      </c>
      <c r="H15" s="89">
        <v>0</v>
      </c>
      <c r="I15" s="89">
        <v>0</v>
      </c>
      <c r="J15" s="90">
        <v>11.608656510000001</v>
      </c>
      <c r="K15" s="91">
        <f t="shared" si="0"/>
        <v>5.0911795309396879E-2</v>
      </c>
      <c r="L15" s="91">
        <f>J15/'סכום נכסי הקרן'!$C$42</f>
        <v>2.7991497036848555E-3</v>
      </c>
    </row>
    <row r="16" spans="2:12">
      <c r="B16" s="86" t="s">
        <v>1134</v>
      </c>
      <c r="C16" s="87" t="s">
        <v>1136</v>
      </c>
      <c r="D16" s="87">
        <v>10</v>
      </c>
      <c r="E16" s="87" t="s">
        <v>292</v>
      </c>
      <c r="F16" s="87" t="s">
        <v>293</v>
      </c>
      <c r="G16" s="88" t="s">
        <v>121</v>
      </c>
      <c r="H16" s="89">
        <v>0</v>
      </c>
      <c r="I16" s="89">
        <v>0</v>
      </c>
      <c r="J16" s="90">
        <v>121.28047931100001</v>
      </c>
      <c r="K16" s="91">
        <f t="shared" si="0"/>
        <v>0.53189677310102224</v>
      </c>
      <c r="L16" s="91">
        <f>J16/'סכום נכסי הקרן'!$C$42</f>
        <v>2.9243885150163934E-2</v>
      </c>
    </row>
    <row r="17" spans="2:12">
      <c r="B17" s="86" t="s">
        <v>1137</v>
      </c>
      <c r="C17" s="87" t="s">
        <v>1138</v>
      </c>
      <c r="D17" s="87">
        <v>20</v>
      </c>
      <c r="E17" s="87" t="s">
        <v>292</v>
      </c>
      <c r="F17" s="87" t="s">
        <v>293</v>
      </c>
      <c r="G17" s="88" t="s">
        <v>121</v>
      </c>
      <c r="H17" s="89">
        <v>0</v>
      </c>
      <c r="I17" s="89">
        <v>0</v>
      </c>
      <c r="J17" s="90">
        <v>10.808485177</v>
      </c>
      <c r="K17" s="91">
        <f t="shared" si="0"/>
        <v>4.7402503852366482E-2</v>
      </c>
      <c r="L17" s="91">
        <f>J17/'סכום נכסי הקרן'!$C$42</f>
        <v>2.6062075361106278E-3</v>
      </c>
    </row>
    <row r="18" spans="2:12">
      <c r="B18" s="86" t="s">
        <v>1139</v>
      </c>
      <c r="C18" s="87" t="s">
        <v>1140</v>
      </c>
      <c r="D18" s="87">
        <v>26</v>
      </c>
      <c r="E18" s="87" t="s">
        <v>292</v>
      </c>
      <c r="F18" s="87" t="s">
        <v>293</v>
      </c>
      <c r="G18" s="88" t="s">
        <v>121</v>
      </c>
      <c r="H18" s="89">
        <v>0</v>
      </c>
      <c r="I18" s="89">
        <v>0</v>
      </c>
      <c r="J18" s="90">
        <v>1.0355399999999999</v>
      </c>
      <c r="K18" s="91">
        <f t="shared" si="0"/>
        <v>4.5415419492580746E-3</v>
      </c>
      <c r="L18" s="91">
        <f>J18/'סכום נכסי הקרן'!$C$42</f>
        <v>2.4969568887294217E-4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41</v>
      </c>
      <c r="C20" s="80"/>
      <c r="D20" s="80"/>
      <c r="E20" s="80"/>
      <c r="F20" s="80"/>
      <c r="G20" s="81"/>
      <c r="H20" s="82"/>
      <c r="I20" s="82"/>
      <c r="J20" s="83">
        <f>SUM(J21:J36)</f>
        <v>75.397267567000014</v>
      </c>
      <c r="K20" s="84">
        <f t="shared" si="0"/>
        <v>0.33066791578786514</v>
      </c>
      <c r="L20" s="84">
        <f>J20/'סכום נכסי הקרן'!$C$42</f>
        <v>1.8180246696679617E-2</v>
      </c>
    </row>
    <row r="21" spans="2:12">
      <c r="B21" s="86" t="s">
        <v>1130</v>
      </c>
      <c r="C21" s="87" t="s">
        <v>1141</v>
      </c>
      <c r="D21" s="87">
        <v>11</v>
      </c>
      <c r="E21" s="87" t="s">
        <v>292</v>
      </c>
      <c r="F21" s="87" t="s">
        <v>293</v>
      </c>
      <c r="G21" s="88" t="s">
        <v>123</v>
      </c>
      <c r="H21" s="89">
        <v>0</v>
      </c>
      <c r="I21" s="89">
        <v>0</v>
      </c>
      <c r="J21" s="90">
        <v>1.2465999999999999E-5</v>
      </c>
      <c r="K21" s="91">
        <f t="shared" si="0"/>
        <v>5.4671825269377476E-8</v>
      </c>
      <c r="L21" s="91">
        <f>J21/'סכום נכסי הקרן'!$C$42</f>
        <v>3.0058775686985505E-9</v>
      </c>
    </row>
    <row r="22" spans="2:12">
      <c r="B22" s="86" t="s">
        <v>1130</v>
      </c>
      <c r="C22" s="87" t="s">
        <v>1142</v>
      </c>
      <c r="D22" s="87">
        <v>11</v>
      </c>
      <c r="E22" s="87" t="s">
        <v>292</v>
      </c>
      <c r="F22" s="87" t="s">
        <v>293</v>
      </c>
      <c r="G22" s="88" t="s">
        <v>120</v>
      </c>
      <c r="H22" s="89">
        <v>0</v>
      </c>
      <c r="I22" s="89">
        <v>0</v>
      </c>
      <c r="J22" s="90">
        <v>0.903597282</v>
      </c>
      <c r="K22" s="91">
        <f t="shared" si="0"/>
        <v>3.9628840618793851E-3</v>
      </c>
      <c r="L22" s="91">
        <f>J22/'סכום נכסי הקרן'!$C$42</f>
        <v>2.1788086002733667E-4</v>
      </c>
    </row>
    <row r="23" spans="2:12">
      <c r="B23" s="86" t="s">
        <v>1132</v>
      </c>
      <c r="C23" s="87" t="s">
        <v>1143</v>
      </c>
      <c r="D23" s="87">
        <v>12</v>
      </c>
      <c r="E23" s="87" t="s">
        <v>292</v>
      </c>
      <c r="F23" s="87" t="s">
        <v>293</v>
      </c>
      <c r="G23" s="88" t="s">
        <v>122</v>
      </c>
      <c r="H23" s="89">
        <v>0</v>
      </c>
      <c r="I23" s="89">
        <v>0</v>
      </c>
      <c r="J23" s="90">
        <v>2.9726684159999999</v>
      </c>
      <c r="K23" s="91">
        <f t="shared" si="0"/>
        <v>1.3037157726885058E-2</v>
      </c>
      <c r="L23" s="91">
        <f>J23/'סכום נכסי הקרן'!$C$42</f>
        <v>7.167878478126947E-4</v>
      </c>
    </row>
    <row r="24" spans="2:12">
      <c r="B24" s="86" t="s">
        <v>1132</v>
      </c>
      <c r="C24" s="87" t="s">
        <v>1144</v>
      </c>
      <c r="D24" s="87">
        <v>12</v>
      </c>
      <c r="E24" s="87" t="s">
        <v>292</v>
      </c>
      <c r="F24" s="87" t="s">
        <v>293</v>
      </c>
      <c r="G24" s="88" t="s">
        <v>120</v>
      </c>
      <c r="H24" s="89">
        <v>0</v>
      </c>
      <c r="I24" s="89">
        <v>0</v>
      </c>
      <c r="J24" s="90">
        <v>2.7744529400000002</v>
      </c>
      <c r="K24" s="91">
        <f t="shared" si="0"/>
        <v>1.2167849057740307E-2</v>
      </c>
      <c r="L24" s="91">
        <f>J24/'סכום נכסי הקרן'!$C$42</f>
        <v>6.6899292938839619E-4</v>
      </c>
    </row>
    <row r="25" spans="2:12">
      <c r="B25" s="86" t="s">
        <v>1132</v>
      </c>
      <c r="C25" s="87" t="s">
        <v>1145</v>
      </c>
      <c r="D25" s="87">
        <v>12</v>
      </c>
      <c r="E25" s="87" t="s">
        <v>292</v>
      </c>
      <c r="F25" s="87" t="s">
        <v>293</v>
      </c>
      <c r="G25" s="88" t="s">
        <v>123</v>
      </c>
      <c r="H25" s="89">
        <v>0</v>
      </c>
      <c r="I25" s="89">
        <v>0</v>
      </c>
      <c r="J25" s="90">
        <v>1.0336458999999999E-2</v>
      </c>
      <c r="K25" s="91">
        <f t="shared" si="0"/>
        <v>4.5332350421312714E-5</v>
      </c>
      <c r="L25" s="91">
        <f>J25/'סכום נכסי הקרן'!$C$42</f>
        <v>2.4923897198678205E-6</v>
      </c>
    </row>
    <row r="26" spans="2:12">
      <c r="B26" s="86" t="s">
        <v>1134</v>
      </c>
      <c r="C26" s="87" t="s">
        <v>1146</v>
      </c>
      <c r="D26" s="87">
        <v>10</v>
      </c>
      <c r="E26" s="87" t="s">
        <v>292</v>
      </c>
      <c r="F26" s="87" t="s">
        <v>293</v>
      </c>
      <c r="G26" s="88" t="s">
        <v>122</v>
      </c>
      <c r="H26" s="89">
        <v>0</v>
      </c>
      <c r="I26" s="89">
        <v>0</v>
      </c>
      <c r="J26" s="90">
        <v>3.7580776129999998</v>
      </c>
      <c r="K26" s="91">
        <f t="shared" si="0"/>
        <v>1.6481707252261769E-2</v>
      </c>
      <c r="L26" s="91">
        <f>J26/'סכום נכסי הקרן'!$C$42</f>
        <v>9.0617047957202736E-4</v>
      </c>
    </row>
    <row r="27" spans="2:12">
      <c r="B27" s="86" t="s">
        <v>1134</v>
      </c>
      <c r="C27" s="87" t="s">
        <v>1147</v>
      </c>
      <c r="D27" s="87">
        <v>10</v>
      </c>
      <c r="E27" s="87" t="s">
        <v>292</v>
      </c>
      <c r="F27" s="87" t="s">
        <v>293</v>
      </c>
      <c r="G27" s="88" t="s">
        <v>123</v>
      </c>
      <c r="H27" s="89">
        <v>0</v>
      </c>
      <c r="I27" s="89">
        <v>0</v>
      </c>
      <c r="J27" s="90">
        <v>2.2054434280000002</v>
      </c>
      <c r="K27" s="91">
        <f t="shared" si="0"/>
        <v>9.6723582333637821E-3</v>
      </c>
      <c r="L27" s="91">
        <f>J27/'סכום נכסי הקרן'!$C$42</f>
        <v>5.317899028765312E-4</v>
      </c>
    </row>
    <row r="28" spans="2:12">
      <c r="B28" s="86" t="s">
        <v>1134</v>
      </c>
      <c r="C28" s="87" t="s">
        <v>1148</v>
      </c>
      <c r="D28" s="87">
        <v>10</v>
      </c>
      <c r="E28" s="87" t="s">
        <v>292</v>
      </c>
      <c r="F28" s="87" t="s">
        <v>293</v>
      </c>
      <c r="G28" s="88" t="s">
        <v>124</v>
      </c>
      <c r="H28" s="89">
        <v>0</v>
      </c>
      <c r="I28" s="89">
        <v>0</v>
      </c>
      <c r="J28" s="90">
        <v>0.18373247100000001</v>
      </c>
      <c r="K28" s="91">
        <f t="shared" si="0"/>
        <v>8.0579091535560449E-4</v>
      </c>
      <c r="L28" s="91">
        <f>J28/'סכום נכסי הקרן'!$C$42</f>
        <v>4.4302688370002971E-5</v>
      </c>
    </row>
    <row r="29" spans="2:12">
      <c r="B29" s="86" t="s">
        <v>1134</v>
      </c>
      <c r="C29" s="87" t="s">
        <v>1149</v>
      </c>
      <c r="D29" s="87">
        <v>10</v>
      </c>
      <c r="E29" s="87" t="s">
        <v>292</v>
      </c>
      <c r="F29" s="87" t="s">
        <v>293</v>
      </c>
      <c r="G29" s="88" t="s">
        <v>128</v>
      </c>
      <c r="H29" s="89">
        <v>0</v>
      </c>
      <c r="I29" s="89">
        <v>0</v>
      </c>
      <c r="J29" s="90">
        <v>4.8519531999999997E-2</v>
      </c>
      <c r="K29" s="91">
        <f t="shared" si="0"/>
        <v>2.127909013040245E-4</v>
      </c>
      <c r="L29" s="91">
        <f>J29/'סכום נכסי הקרן'!$C$42</f>
        <v>1.1699323991861986E-5</v>
      </c>
    </row>
    <row r="30" spans="2:12">
      <c r="B30" s="86" t="s">
        <v>1134</v>
      </c>
      <c r="C30" s="87" t="s">
        <v>1150</v>
      </c>
      <c r="D30" s="87">
        <v>10</v>
      </c>
      <c r="E30" s="87" t="s">
        <v>292</v>
      </c>
      <c r="F30" s="87" t="s">
        <v>293</v>
      </c>
      <c r="G30" s="88" t="s">
        <v>1127</v>
      </c>
      <c r="H30" s="89">
        <v>0</v>
      </c>
      <c r="I30" s="89">
        <v>0</v>
      </c>
      <c r="J30" s="90">
        <v>0.137501609</v>
      </c>
      <c r="K30" s="91">
        <f t="shared" si="0"/>
        <v>6.0303737698590263E-4</v>
      </c>
      <c r="L30" s="91">
        <f>J30/'סכום נכסי הקרן'!$C$42</f>
        <v>3.3155222377110443E-5</v>
      </c>
    </row>
    <row r="31" spans="2:12">
      <c r="B31" s="86" t="s">
        <v>1134</v>
      </c>
      <c r="C31" s="87" t="s">
        <v>1151</v>
      </c>
      <c r="D31" s="87">
        <v>10</v>
      </c>
      <c r="E31" s="87" t="s">
        <v>292</v>
      </c>
      <c r="F31" s="87" t="s">
        <v>293</v>
      </c>
      <c r="G31" s="88" t="s">
        <v>120</v>
      </c>
      <c r="H31" s="89">
        <v>0</v>
      </c>
      <c r="I31" s="89">
        <v>0</v>
      </c>
      <c r="J31" s="90">
        <v>58.562943439999998</v>
      </c>
      <c r="K31" s="91">
        <f t="shared" si="0"/>
        <v>0.25683804035072327</v>
      </c>
      <c r="L31" s="91">
        <f>J31/'סכום נכסי הקרן'!$C$42</f>
        <v>1.4121052305732226E-2</v>
      </c>
    </row>
    <row r="32" spans="2:12">
      <c r="B32" s="86" t="s">
        <v>1134</v>
      </c>
      <c r="C32" s="87" t="s">
        <v>1152</v>
      </c>
      <c r="D32" s="87">
        <v>10</v>
      </c>
      <c r="E32" s="87" t="s">
        <v>292</v>
      </c>
      <c r="F32" s="87" t="s">
        <v>293</v>
      </c>
      <c r="G32" s="88" t="s">
        <v>126</v>
      </c>
      <c r="H32" s="89">
        <v>0</v>
      </c>
      <c r="I32" s="89">
        <v>0</v>
      </c>
      <c r="J32" s="90">
        <v>1.3181780000000001E-3</v>
      </c>
      <c r="K32" s="91">
        <f t="shared" si="0"/>
        <v>5.7811003762183118E-6</v>
      </c>
      <c r="L32" s="91">
        <f>J32/'סכום נכסי הקרן'!$C$42</f>
        <v>3.1784707859392896E-7</v>
      </c>
    </row>
    <row r="33" spans="2:12">
      <c r="B33" s="86" t="s">
        <v>1137</v>
      </c>
      <c r="C33" s="87" t="s">
        <v>1153</v>
      </c>
      <c r="D33" s="87">
        <v>20</v>
      </c>
      <c r="E33" s="87" t="s">
        <v>292</v>
      </c>
      <c r="F33" s="87" t="s">
        <v>293</v>
      </c>
      <c r="G33" s="88" t="s">
        <v>122</v>
      </c>
      <c r="H33" s="89">
        <v>0</v>
      </c>
      <c r="I33" s="89">
        <v>0</v>
      </c>
      <c r="J33" s="90">
        <v>5.7427138999999995E-2</v>
      </c>
      <c r="K33" s="91">
        <f t="shared" si="0"/>
        <v>2.518567711477822E-4</v>
      </c>
      <c r="L33" s="91">
        <f>J33/'סכום נכסי הקרן'!$C$42</f>
        <v>1.3847180246641561E-5</v>
      </c>
    </row>
    <row r="34" spans="2:12">
      <c r="B34" s="86" t="s">
        <v>1137</v>
      </c>
      <c r="C34" s="87" t="s">
        <v>1154</v>
      </c>
      <c r="D34" s="87">
        <v>20</v>
      </c>
      <c r="E34" s="87" t="s">
        <v>292</v>
      </c>
      <c r="F34" s="87" t="s">
        <v>293</v>
      </c>
      <c r="G34" s="88" t="s">
        <v>123</v>
      </c>
      <c r="H34" s="89">
        <v>0</v>
      </c>
      <c r="I34" s="89">
        <v>0</v>
      </c>
      <c r="J34" s="90">
        <v>3.6060199999999997E-3</v>
      </c>
      <c r="K34" s="91">
        <f t="shared" si="0"/>
        <v>1.5814831971593179E-5</v>
      </c>
      <c r="L34" s="91">
        <f>J34/'סכום נכסי הקרן'!$C$42</f>
        <v>8.69505425178754E-7</v>
      </c>
    </row>
    <row r="35" spans="2:12">
      <c r="B35" s="86" t="s">
        <v>1137</v>
      </c>
      <c r="C35" s="87" t="s">
        <v>1155</v>
      </c>
      <c r="D35" s="87">
        <v>20</v>
      </c>
      <c r="E35" s="87" t="s">
        <v>292</v>
      </c>
      <c r="F35" s="87" t="s">
        <v>293</v>
      </c>
      <c r="G35" s="88" t="s">
        <v>120</v>
      </c>
      <c r="H35" s="89">
        <v>0</v>
      </c>
      <c r="I35" s="89">
        <v>0</v>
      </c>
      <c r="J35" s="90">
        <v>3.1539305739999999</v>
      </c>
      <c r="K35" s="91">
        <f t="shared" si="0"/>
        <v>1.3832114652131832E-2</v>
      </c>
      <c r="L35" s="91">
        <f>J35/'סכום נכסי הקרן'!$C$42</f>
        <v>7.604948793212854E-4</v>
      </c>
    </row>
    <row r="36" spans="2:12">
      <c r="B36" s="86" t="s">
        <v>1139</v>
      </c>
      <c r="C36" s="87" t="s">
        <v>1156</v>
      </c>
      <c r="D36" s="87">
        <v>26</v>
      </c>
      <c r="E36" s="87" t="s">
        <v>292</v>
      </c>
      <c r="F36" s="87" t="s">
        <v>293</v>
      </c>
      <c r="G36" s="88" t="s">
        <v>120</v>
      </c>
      <c r="H36" s="89">
        <v>0</v>
      </c>
      <c r="I36" s="89">
        <v>0</v>
      </c>
      <c r="J36" s="90">
        <v>0.62370000000000003</v>
      </c>
      <c r="K36" s="91">
        <f t="shared" si="0"/>
        <v>2.7353455334919573E-3</v>
      </c>
      <c r="L36" s="91">
        <f>J36/'סכום נכסי הקרן'!$C$42</f>
        <v>1.5039032886228831E-4</v>
      </c>
    </row>
    <row r="37" spans="2:12">
      <c r="B37" s="92"/>
      <c r="C37" s="87"/>
      <c r="D37" s="87"/>
      <c r="E37" s="87"/>
      <c r="F37" s="87"/>
      <c r="G37" s="87"/>
      <c r="H37" s="87"/>
      <c r="I37" s="87"/>
      <c r="J37" s="87"/>
      <c r="K37" s="91"/>
      <c r="L37" s="87"/>
    </row>
    <row r="38" spans="2:12">
      <c r="B38" s="93"/>
      <c r="C38" s="93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93"/>
      <c r="C39" s="93"/>
      <c r="D39" s="94"/>
      <c r="E39" s="94"/>
      <c r="F39" s="94"/>
      <c r="G39" s="94"/>
      <c r="H39" s="94"/>
      <c r="I39" s="94"/>
      <c r="J39" s="94"/>
      <c r="K39" s="94"/>
      <c r="L39" s="94"/>
    </row>
    <row r="40" spans="2:12">
      <c r="B40" s="95" t="s">
        <v>198</v>
      </c>
      <c r="C40" s="93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96"/>
      <c r="C41" s="93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93"/>
      <c r="C42" s="93"/>
      <c r="D42" s="94"/>
      <c r="E42" s="94"/>
      <c r="F42" s="94"/>
      <c r="G42" s="94"/>
      <c r="H42" s="94"/>
      <c r="I42" s="94"/>
      <c r="J42" s="94"/>
      <c r="K42" s="94"/>
      <c r="L42" s="94"/>
    </row>
    <row r="43" spans="2:12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</row>
    <row r="44" spans="2:12">
      <c r="B44" s="93"/>
      <c r="C44" s="93"/>
      <c r="D44" s="94"/>
      <c r="E44" s="94"/>
      <c r="F44" s="94"/>
      <c r="G44" s="94"/>
      <c r="H44" s="94"/>
      <c r="I44" s="94"/>
      <c r="J44" s="94"/>
      <c r="K44" s="94"/>
      <c r="L44" s="94"/>
    </row>
    <row r="45" spans="2:12">
      <c r="B45" s="93"/>
      <c r="C45" s="93"/>
      <c r="D45" s="94"/>
      <c r="E45" s="94"/>
      <c r="F45" s="94"/>
      <c r="G45" s="94"/>
      <c r="H45" s="94"/>
      <c r="I45" s="94"/>
      <c r="J45" s="94"/>
      <c r="K45" s="94"/>
      <c r="L45" s="94"/>
    </row>
    <row r="46" spans="2:12">
      <c r="B46" s="93"/>
      <c r="C46" s="93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3"/>
      <c r="C47" s="93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3"/>
      <c r="C48" s="93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3"/>
      <c r="C49" s="93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3"/>
      <c r="C50" s="93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3"/>
      <c r="C51" s="93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3"/>
      <c r="C52" s="93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3"/>
      <c r="C53" s="93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3"/>
      <c r="C54" s="93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3"/>
      <c r="C55" s="93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3"/>
      <c r="C58" s="93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134</v>
      </c>
      <c r="C1" s="46" t="s" vm="1">
        <v>205</v>
      </c>
    </row>
    <row r="2" spans="2:11">
      <c r="B2" s="46" t="s">
        <v>133</v>
      </c>
      <c r="C2" s="46" t="s">
        <v>206</v>
      </c>
    </row>
    <row r="3" spans="2:11">
      <c r="B3" s="46" t="s">
        <v>135</v>
      </c>
      <c r="C3" s="46" t="s">
        <v>207</v>
      </c>
    </row>
    <row r="4" spans="2:11">
      <c r="B4" s="46" t="s">
        <v>136</v>
      </c>
      <c r="C4" s="46">
        <v>2148</v>
      </c>
    </row>
    <row r="6" spans="2:11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ht="26.25" customHeight="1">
      <c r="B7" s="133" t="s">
        <v>93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1" s="3" customFormat="1" ht="63">
      <c r="B8" s="21" t="s">
        <v>108</v>
      </c>
      <c r="C8" s="29" t="s">
        <v>43</v>
      </c>
      <c r="D8" s="29" t="s">
        <v>61</v>
      </c>
      <c r="E8" s="29" t="s">
        <v>95</v>
      </c>
      <c r="F8" s="29" t="s">
        <v>96</v>
      </c>
      <c r="G8" s="29" t="s">
        <v>183</v>
      </c>
      <c r="H8" s="29" t="s">
        <v>182</v>
      </c>
      <c r="I8" s="29" t="s">
        <v>103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46</v>
      </c>
      <c r="C11" s="74"/>
      <c r="D11" s="75"/>
      <c r="E11" s="75"/>
      <c r="F11" s="97"/>
      <c r="G11" s="77"/>
      <c r="H11" s="98"/>
      <c r="I11" s="77">
        <v>-14.832355485000001</v>
      </c>
      <c r="J11" s="78">
        <f>IFERROR(I11/$I$11,0)</f>
        <v>1</v>
      </c>
      <c r="K11" s="78">
        <f>I11/'סכום נכסי הקרן'!$C$42</f>
        <v>-3.5764675632379605E-3</v>
      </c>
    </row>
    <row r="12" spans="2:11" ht="19.5" customHeight="1">
      <c r="B12" s="79" t="s">
        <v>33</v>
      </c>
      <c r="C12" s="80"/>
      <c r="D12" s="81"/>
      <c r="E12" s="81"/>
      <c r="F12" s="99"/>
      <c r="G12" s="83"/>
      <c r="H12" s="100"/>
      <c r="I12" s="83">
        <v>-15.296416555000004</v>
      </c>
      <c r="J12" s="84">
        <f t="shared" ref="J12:J75" si="0">IFERROR(I12/$I$11,0)</f>
        <v>1.0312870784730928</v>
      </c>
      <c r="K12" s="84">
        <f>I12/'סכום נכסי הקרן'!$C$42</f>
        <v>-3.6883647845454576E-3</v>
      </c>
    </row>
    <row r="13" spans="2:11">
      <c r="B13" s="85" t="s">
        <v>916</v>
      </c>
      <c r="C13" s="80"/>
      <c r="D13" s="81"/>
      <c r="E13" s="81"/>
      <c r="F13" s="99"/>
      <c r="G13" s="83"/>
      <c r="H13" s="100"/>
      <c r="I13" s="83">
        <v>-12.753459030000004</v>
      </c>
      <c r="J13" s="84">
        <f t="shared" si="0"/>
        <v>0.85984043754194062</v>
      </c>
      <c r="K13" s="84">
        <f>I13/'סכום נכסי הקרן'!$C$42</f>
        <v>-3.0751914344290861E-3</v>
      </c>
    </row>
    <row r="14" spans="2:11">
      <c r="B14" s="86" t="s">
        <v>917</v>
      </c>
      <c r="C14" s="87" t="s">
        <v>918</v>
      </c>
      <c r="D14" s="88" t="s">
        <v>480</v>
      </c>
      <c r="E14" s="88" t="s">
        <v>120</v>
      </c>
      <c r="F14" s="101">
        <v>44817</v>
      </c>
      <c r="G14" s="90">
        <v>5248.9305000000004</v>
      </c>
      <c r="H14" s="102">
        <v>-9.2288379999999997</v>
      </c>
      <c r="I14" s="90">
        <v>-0.48441531300000001</v>
      </c>
      <c r="J14" s="91">
        <f t="shared" si="0"/>
        <v>3.2659365094768023E-2</v>
      </c>
      <c r="K14" s="91">
        <f>I14/'סכום נכסי הקרן'!$C$42</f>
        <v>-1.1680515989738388E-4</v>
      </c>
    </row>
    <row r="15" spans="2:11">
      <c r="B15" s="86" t="s">
        <v>919</v>
      </c>
      <c r="C15" s="87" t="s">
        <v>920</v>
      </c>
      <c r="D15" s="88" t="s">
        <v>480</v>
      </c>
      <c r="E15" s="88" t="s">
        <v>120</v>
      </c>
      <c r="F15" s="101">
        <v>44951</v>
      </c>
      <c r="G15" s="90">
        <v>8727.3423480000001</v>
      </c>
      <c r="H15" s="102">
        <v>-8.1840799999999998</v>
      </c>
      <c r="I15" s="90">
        <v>-0.71425271299999993</v>
      </c>
      <c r="J15" s="91">
        <f t="shared" si="0"/>
        <v>4.8155042786179547E-2</v>
      </c>
      <c r="K15" s="91">
        <f>I15/'סכום נכסי הקרן'!$C$42</f>
        <v>-1.7222494853110729E-4</v>
      </c>
    </row>
    <row r="16" spans="2:11" s="6" customFormat="1">
      <c r="B16" s="86" t="s">
        <v>921</v>
      </c>
      <c r="C16" s="87" t="s">
        <v>922</v>
      </c>
      <c r="D16" s="88" t="s">
        <v>480</v>
      </c>
      <c r="E16" s="88" t="s">
        <v>120</v>
      </c>
      <c r="F16" s="101">
        <v>44816</v>
      </c>
      <c r="G16" s="90">
        <v>2784.3609000000001</v>
      </c>
      <c r="H16" s="102">
        <v>-8.3749749999999992</v>
      </c>
      <c r="I16" s="90">
        <v>-0.23318952800000001</v>
      </c>
      <c r="J16" s="91">
        <f t="shared" si="0"/>
        <v>1.5721678747237764E-2</v>
      </c>
      <c r="K16" s="91">
        <f>I16/'סכום נכסי הקרן'!$C$42</f>
        <v>-5.6228074079143479E-5</v>
      </c>
    </row>
    <row r="17" spans="2:11" s="6" customFormat="1">
      <c r="B17" s="86" t="s">
        <v>923</v>
      </c>
      <c r="C17" s="87" t="s">
        <v>924</v>
      </c>
      <c r="D17" s="88" t="s">
        <v>480</v>
      </c>
      <c r="E17" s="88" t="s">
        <v>120</v>
      </c>
      <c r="F17" s="101">
        <v>44816</v>
      </c>
      <c r="G17" s="90">
        <v>2599.51818</v>
      </c>
      <c r="H17" s="102">
        <v>-8.3424010000000006</v>
      </c>
      <c r="I17" s="90">
        <v>-0.21686221999999999</v>
      </c>
      <c r="J17" s="91">
        <f t="shared" si="0"/>
        <v>1.462088878730781E-2</v>
      </c>
      <c r="K17" s="91">
        <f>I17/'סכום נכסי הקרן'!$C$42</f>
        <v>-5.2291134493515979E-5</v>
      </c>
    </row>
    <row r="18" spans="2:11" s="6" customFormat="1">
      <c r="B18" s="86" t="s">
        <v>925</v>
      </c>
      <c r="C18" s="87" t="s">
        <v>926</v>
      </c>
      <c r="D18" s="88" t="s">
        <v>480</v>
      </c>
      <c r="E18" s="88" t="s">
        <v>120</v>
      </c>
      <c r="F18" s="101">
        <v>44900</v>
      </c>
      <c r="G18" s="90">
        <v>4947.5816150000001</v>
      </c>
      <c r="H18" s="102">
        <v>-7.8495699999999999</v>
      </c>
      <c r="I18" s="90">
        <v>-0.38836388499999996</v>
      </c>
      <c r="J18" s="91">
        <f t="shared" si="0"/>
        <v>2.6183561025944487E-2</v>
      </c>
      <c r="K18" s="91">
        <f>I18/'סכום נכסי הקרן'!$C$42</f>
        <v>-9.364465669935211E-5</v>
      </c>
    </row>
    <row r="19" spans="2:11">
      <c r="B19" s="86" t="s">
        <v>927</v>
      </c>
      <c r="C19" s="87" t="s">
        <v>928</v>
      </c>
      <c r="D19" s="88" t="s">
        <v>480</v>
      </c>
      <c r="E19" s="88" t="s">
        <v>120</v>
      </c>
      <c r="F19" s="101">
        <v>44900</v>
      </c>
      <c r="G19" s="90">
        <v>7967.8967200000006</v>
      </c>
      <c r="H19" s="102">
        <v>-7.827007</v>
      </c>
      <c r="I19" s="90">
        <v>-0.62364786500000002</v>
      </c>
      <c r="J19" s="91">
        <f t="shared" si="0"/>
        <v>4.2046448093203855E-2</v>
      </c>
      <c r="K19" s="91">
        <f>I19/'סכום נכסי הקרן'!$C$42</f>
        <v>-1.5037775775471218E-4</v>
      </c>
    </row>
    <row r="20" spans="2:11">
      <c r="B20" s="86" t="s">
        <v>929</v>
      </c>
      <c r="C20" s="87" t="s">
        <v>930</v>
      </c>
      <c r="D20" s="88" t="s">
        <v>480</v>
      </c>
      <c r="E20" s="88" t="s">
        <v>120</v>
      </c>
      <c r="F20" s="101">
        <v>44900</v>
      </c>
      <c r="G20" s="90">
        <v>3737.0376000000001</v>
      </c>
      <c r="H20" s="102">
        <v>-7.7625950000000001</v>
      </c>
      <c r="I20" s="90">
        <v>-0.29009107899999997</v>
      </c>
      <c r="J20" s="91">
        <f t="shared" si="0"/>
        <v>1.955799126398837E-2</v>
      </c>
      <c r="K20" s="91">
        <f>I20/'סכום נכסי הקרן'!$C$42</f>
        <v>-6.9948521357745795E-5</v>
      </c>
    </row>
    <row r="21" spans="2:11">
      <c r="B21" s="86" t="s">
        <v>931</v>
      </c>
      <c r="C21" s="87" t="s">
        <v>932</v>
      </c>
      <c r="D21" s="88" t="s">
        <v>480</v>
      </c>
      <c r="E21" s="88" t="s">
        <v>120</v>
      </c>
      <c r="F21" s="101">
        <v>44881</v>
      </c>
      <c r="G21" s="90">
        <v>1591.7514289999997</v>
      </c>
      <c r="H21" s="102">
        <v>-7.5780830000000003</v>
      </c>
      <c r="I21" s="90">
        <v>-0.120624246</v>
      </c>
      <c r="J21" s="91">
        <f t="shared" si="0"/>
        <v>8.132507754549682E-3</v>
      </c>
      <c r="K21" s="91">
        <f>I21/'סכום נכסי הקרן'!$C$42</f>
        <v>-2.9085650191928116E-5</v>
      </c>
    </row>
    <row r="22" spans="2:11">
      <c r="B22" s="86" t="s">
        <v>933</v>
      </c>
      <c r="C22" s="87" t="s">
        <v>934</v>
      </c>
      <c r="D22" s="88" t="s">
        <v>480</v>
      </c>
      <c r="E22" s="88" t="s">
        <v>120</v>
      </c>
      <c r="F22" s="101">
        <v>44949</v>
      </c>
      <c r="G22" s="90">
        <v>4682.4589999999998</v>
      </c>
      <c r="H22" s="102">
        <v>-7.5505560000000003</v>
      </c>
      <c r="I22" s="90">
        <v>-0.35355169999999997</v>
      </c>
      <c r="J22" s="91">
        <f t="shared" si="0"/>
        <v>2.3836517426887974E-2</v>
      </c>
      <c r="K22" s="91">
        <f>I22/'סכום נכסי הקרן'!$C$42</f>
        <v>-8.5250531397821212E-5</v>
      </c>
    </row>
    <row r="23" spans="2:11">
      <c r="B23" s="86" t="s">
        <v>935</v>
      </c>
      <c r="C23" s="87" t="s">
        <v>936</v>
      </c>
      <c r="D23" s="88" t="s">
        <v>480</v>
      </c>
      <c r="E23" s="88" t="s">
        <v>120</v>
      </c>
      <c r="F23" s="101">
        <v>44949</v>
      </c>
      <c r="G23" s="90">
        <v>6560.7166450000004</v>
      </c>
      <c r="H23" s="102">
        <v>-7.4723850000000001</v>
      </c>
      <c r="I23" s="90">
        <v>-0.490242016</v>
      </c>
      <c r="J23" s="91">
        <f t="shared" si="0"/>
        <v>3.3052202429734306E-2</v>
      </c>
      <c r="K23" s="91">
        <f>I23/'סכום נכסי הקרן'!$C$42</f>
        <v>-1.1821012988351965E-4</v>
      </c>
    </row>
    <row r="24" spans="2:11">
      <c r="B24" s="86" t="s">
        <v>937</v>
      </c>
      <c r="C24" s="87" t="s">
        <v>938</v>
      </c>
      <c r="D24" s="88" t="s">
        <v>480</v>
      </c>
      <c r="E24" s="88" t="s">
        <v>120</v>
      </c>
      <c r="F24" s="101">
        <v>44810</v>
      </c>
      <c r="G24" s="90">
        <v>1875.2718099999997</v>
      </c>
      <c r="H24" s="102">
        <v>-7.3087609999999996</v>
      </c>
      <c r="I24" s="90">
        <v>-0.13705912799999997</v>
      </c>
      <c r="J24" s="91">
        <f t="shared" si="0"/>
        <v>9.2405503723672362E-3</v>
      </c>
      <c r="K24" s="91">
        <f>I24/'סכום נכסי הקרן'!$C$42</f>
        <v>-3.3048528673237877E-5</v>
      </c>
    </row>
    <row r="25" spans="2:11">
      <c r="B25" s="86" t="s">
        <v>939</v>
      </c>
      <c r="C25" s="87" t="s">
        <v>940</v>
      </c>
      <c r="D25" s="88" t="s">
        <v>480</v>
      </c>
      <c r="E25" s="88" t="s">
        <v>120</v>
      </c>
      <c r="F25" s="101">
        <v>44810</v>
      </c>
      <c r="G25" s="90">
        <v>1876.3322000000001</v>
      </c>
      <c r="H25" s="102">
        <v>-7.2481159999999996</v>
      </c>
      <c r="I25" s="90">
        <v>-0.13599873800000001</v>
      </c>
      <c r="J25" s="91">
        <f t="shared" si="0"/>
        <v>9.1690586931749227E-3</v>
      </c>
      <c r="K25" s="91">
        <f>I25/'סכום נכסי הקרן'!$C$42</f>
        <v>-3.2792841001565155E-5</v>
      </c>
    </row>
    <row r="26" spans="2:11">
      <c r="B26" s="86" t="s">
        <v>941</v>
      </c>
      <c r="C26" s="87" t="s">
        <v>942</v>
      </c>
      <c r="D26" s="88" t="s">
        <v>480</v>
      </c>
      <c r="E26" s="88" t="s">
        <v>120</v>
      </c>
      <c r="F26" s="101">
        <v>44949</v>
      </c>
      <c r="G26" s="90">
        <v>4698.2253250000003</v>
      </c>
      <c r="H26" s="102">
        <v>-7.3417870000000001</v>
      </c>
      <c r="I26" s="90">
        <v>-0.34493370499999998</v>
      </c>
      <c r="J26" s="91">
        <f t="shared" si="0"/>
        <v>2.3255490697268705E-2</v>
      </c>
      <c r="K26" s="91">
        <f>I26/'סכום נכסי הקרן'!$C$42</f>
        <v>-8.3172508145963671E-5</v>
      </c>
    </row>
    <row r="27" spans="2:11">
      <c r="B27" s="86" t="s">
        <v>943</v>
      </c>
      <c r="C27" s="87" t="s">
        <v>944</v>
      </c>
      <c r="D27" s="88" t="s">
        <v>480</v>
      </c>
      <c r="E27" s="88" t="s">
        <v>120</v>
      </c>
      <c r="F27" s="101">
        <v>44879</v>
      </c>
      <c r="G27" s="90">
        <v>4984.1120499999997</v>
      </c>
      <c r="H27" s="102">
        <v>-7.138477</v>
      </c>
      <c r="I27" s="90">
        <v>-0.35578968099999997</v>
      </c>
      <c r="J27" s="91">
        <f t="shared" si="0"/>
        <v>2.3987402497183338E-2</v>
      </c>
      <c r="K27" s="91">
        <f>I27/'סכום נכסי הקרן'!$C$42</f>
        <v>-8.5790166957509453E-5</v>
      </c>
    </row>
    <row r="28" spans="2:11">
      <c r="B28" s="86" t="s">
        <v>945</v>
      </c>
      <c r="C28" s="87" t="s">
        <v>946</v>
      </c>
      <c r="D28" s="88" t="s">
        <v>480</v>
      </c>
      <c r="E28" s="88" t="s">
        <v>120</v>
      </c>
      <c r="F28" s="101">
        <v>44889</v>
      </c>
      <c r="G28" s="90">
        <v>4337.9927200000002</v>
      </c>
      <c r="H28" s="102">
        <v>-7.0665060000000004</v>
      </c>
      <c r="I28" s="90">
        <v>-0.30654453399999998</v>
      </c>
      <c r="J28" s="91">
        <f t="shared" si="0"/>
        <v>2.0667286076713118E-2</v>
      </c>
      <c r="K28" s="91">
        <f>I28/'סכום נכסי הקרן'!$C$42</f>
        <v>-7.3915878273524003E-5</v>
      </c>
    </row>
    <row r="29" spans="2:11">
      <c r="B29" s="86" t="s">
        <v>947</v>
      </c>
      <c r="C29" s="87" t="s">
        <v>948</v>
      </c>
      <c r="D29" s="88" t="s">
        <v>480</v>
      </c>
      <c r="E29" s="88" t="s">
        <v>120</v>
      </c>
      <c r="F29" s="101">
        <v>44879</v>
      </c>
      <c r="G29" s="90">
        <v>3951.7833179999998</v>
      </c>
      <c r="H29" s="102">
        <v>-7.0812819999999999</v>
      </c>
      <c r="I29" s="90">
        <v>-0.27983692100000002</v>
      </c>
      <c r="J29" s="91">
        <f t="shared" si="0"/>
        <v>1.8866654138852041E-2</v>
      </c>
      <c r="K29" s="91">
        <f>I29/'סכום נכסי הקרן'!$C$42</f>
        <v>-6.7475976554433537E-5</v>
      </c>
    </row>
    <row r="30" spans="2:11">
      <c r="B30" s="86" t="s">
        <v>949</v>
      </c>
      <c r="C30" s="87" t="s">
        <v>950</v>
      </c>
      <c r="D30" s="88" t="s">
        <v>480</v>
      </c>
      <c r="E30" s="88" t="s">
        <v>120</v>
      </c>
      <c r="F30" s="101">
        <v>44959</v>
      </c>
      <c r="G30" s="90">
        <v>941.51470000000006</v>
      </c>
      <c r="H30" s="102">
        <v>-6.1380140000000001</v>
      </c>
      <c r="I30" s="90">
        <v>-5.779030000000001E-2</v>
      </c>
      <c r="J30" s="91">
        <f t="shared" si="0"/>
        <v>3.8962321297142245E-3</v>
      </c>
      <c r="K30" s="91">
        <f>I30/'סכום נכסי הקרן'!$C$42</f>
        <v>-1.3934747830768481E-5</v>
      </c>
    </row>
    <row r="31" spans="2:11">
      <c r="B31" s="86" t="s">
        <v>951</v>
      </c>
      <c r="C31" s="87" t="s">
        <v>952</v>
      </c>
      <c r="D31" s="88" t="s">
        <v>480</v>
      </c>
      <c r="E31" s="88" t="s">
        <v>120</v>
      </c>
      <c r="F31" s="101">
        <v>44879</v>
      </c>
      <c r="G31" s="90">
        <v>3296.2781249999998</v>
      </c>
      <c r="H31" s="102">
        <v>-6.9797529999999997</v>
      </c>
      <c r="I31" s="90">
        <v>-0.23007207399999999</v>
      </c>
      <c r="J31" s="91">
        <f t="shared" si="0"/>
        <v>1.5511499453520546E-2</v>
      </c>
      <c r="K31" s="91">
        <f>I31/'סכום נכסי הקרן'!$C$42</f>
        <v>-5.5476374652699586E-5</v>
      </c>
    </row>
    <row r="32" spans="2:11">
      <c r="B32" s="86" t="s">
        <v>953</v>
      </c>
      <c r="C32" s="87" t="s">
        <v>954</v>
      </c>
      <c r="D32" s="88" t="s">
        <v>480</v>
      </c>
      <c r="E32" s="88" t="s">
        <v>120</v>
      </c>
      <c r="F32" s="101">
        <v>44958</v>
      </c>
      <c r="G32" s="90">
        <v>3976.6299300000001</v>
      </c>
      <c r="H32" s="102">
        <v>-5.5488939999999998</v>
      </c>
      <c r="I32" s="90">
        <v>-0.220658991</v>
      </c>
      <c r="J32" s="91">
        <f t="shared" si="0"/>
        <v>1.4876867751932794E-2</v>
      </c>
      <c r="K32" s="91">
        <f>I32/'סכום נכסי הקרן'!$C$42</f>
        <v>-5.3206634957368475E-5</v>
      </c>
    </row>
    <row r="33" spans="2:11">
      <c r="B33" s="86" t="s">
        <v>955</v>
      </c>
      <c r="C33" s="87" t="s">
        <v>956</v>
      </c>
      <c r="D33" s="88" t="s">
        <v>480</v>
      </c>
      <c r="E33" s="88" t="s">
        <v>120</v>
      </c>
      <c r="F33" s="101">
        <v>44958</v>
      </c>
      <c r="G33" s="90">
        <v>4734.5018250000003</v>
      </c>
      <c r="H33" s="102">
        <v>-5.5395630000000002</v>
      </c>
      <c r="I33" s="90">
        <v>-0.26227069999999997</v>
      </c>
      <c r="J33" s="91">
        <f t="shared" si="0"/>
        <v>1.7682336447857862E-2</v>
      </c>
      <c r="K33" s="91">
        <f>I33/'סכום נכסי הקרן'!$C$42</f>
        <v>-6.3240302748023981E-5</v>
      </c>
    </row>
    <row r="34" spans="2:11">
      <c r="B34" s="86" t="s">
        <v>957</v>
      </c>
      <c r="C34" s="87" t="s">
        <v>958</v>
      </c>
      <c r="D34" s="88" t="s">
        <v>480</v>
      </c>
      <c r="E34" s="88" t="s">
        <v>120</v>
      </c>
      <c r="F34" s="101">
        <v>44963</v>
      </c>
      <c r="G34" s="90">
        <v>9474.8636999999999</v>
      </c>
      <c r="H34" s="102">
        <v>-5.4690630000000002</v>
      </c>
      <c r="I34" s="90">
        <v>-0.51818630099999996</v>
      </c>
      <c r="J34" s="91">
        <f t="shared" si="0"/>
        <v>3.4936211010047805E-2</v>
      </c>
      <c r="K34" s="91">
        <f>I34/'סכום נכסי הקרן'!$C$42</f>
        <v>-1.2494822545987288E-4</v>
      </c>
    </row>
    <row r="35" spans="2:11">
      <c r="B35" s="86" t="s">
        <v>959</v>
      </c>
      <c r="C35" s="87" t="s">
        <v>960</v>
      </c>
      <c r="D35" s="88" t="s">
        <v>480</v>
      </c>
      <c r="E35" s="88" t="s">
        <v>120</v>
      </c>
      <c r="F35" s="101">
        <v>44882</v>
      </c>
      <c r="G35" s="90">
        <v>4265.3211080000001</v>
      </c>
      <c r="H35" s="102">
        <v>-6.2648060000000001</v>
      </c>
      <c r="I35" s="90">
        <v>-0.26721409499999998</v>
      </c>
      <c r="J35" s="91">
        <f t="shared" si="0"/>
        <v>1.8015621003031803E-2</v>
      </c>
      <c r="K35" s="91">
        <f>I35/'סכום נכסי הקרן'!$C$42</f>
        <v>-6.443228414893177E-5</v>
      </c>
    </row>
    <row r="36" spans="2:11">
      <c r="B36" s="86" t="s">
        <v>961</v>
      </c>
      <c r="C36" s="87" t="s">
        <v>962</v>
      </c>
      <c r="D36" s="88" t="s">
        <v>480</v>
      </c>
      <c r="E36" s="88" t="s">
        <v>120</v>
      </c>
      <c r="F36" s="101">
        <v>44894</v>
      </c>
      <c r="G36" s="90">
        <v>4372.6184000000003</v>
      </c>
      <c r="H36" s="102">
        <v>-6.2134239999999998</v>
      </c>
      <c r="I36" s="90">
        <v>-0.27168930400000002</v>
      </c>
      <c r="J36" s="91">
        <f t="shared" si="0"/>
        <v>1.8317340376230878E-2</v>
      </c>
      <c r="K36" s="91">
        <f>I36/'סכום נכסי הקרן'!$C$42</f>
        <v>-6.5511373700378751E-5</v>
      </c>
    </row>
    <row r="37" spans="2:11">
      <c r="B37" s="86" t="s">
        <v>963</v>
      </c>
      <c r="C37" s="87" t="s">
        <v>964</v>
      </c>
      <c r="D37" s="88" t="s">
        <v>480</v>
      </c>
      <c r="E37" s="88" t="s">
        <v>120</v>
      </c>
      <c r="F37" s="101">
        <v>44943</v>
      </c>
      <c r="G37" s="90">
        <v>4932.2286000000004</v>
      </c>
      <c r="H37" s="102">
        <v>-6.0165389999999999</v>
      </c>
      <c r="I37" s="90">
        <v>-0.29674947899999998</v>
      </c>
      <c r="J37" s="91">
        <f t="shared" si="0"/>
        <v>2.0006901756103642E-2</v>
      </c>
      <c r="K37" s="91">
        <f>I37/'סכום נכסי הקרן'!$C$42</f>
        <v>-7.1554035171593258E-5</v>
      </c>
    </row>
    <row r="38" spans="2:11">
      <c r="B38" s="86" t="s">
        <v>965</v>
      </c>
      <c r="C38" s="87" t="s">
        <v>966</v>
      </c>
      <c r="D38" s="88" t="s">
        <v>480</v>
      </c>
      <c r="E38" s="88" t="s">
        <v>120</v>
      </c>
      <c r="F38" s="101">
        <v>44825</v>
      </c>
      <c r="G38" s="90">
        <v>2746.4020999999998</v>
      </c>
      <c r="H38" s="102">
        <v>-5.8796650000000001</v>
      </c>
      <c r="I38" s="90">
        <v>-0.16147924</v>
      </c>
      <c r="J38" s="91">
        <f t="shared" si="0"/>
        <v>1.0886958592875175E-2</v>
      </c>
      <c r="K38" s="91">
        <f>I38/'סכום נכסי הקרן'!$C$42</f>
        <v>-3.8936854269732855E-5</v>
      </c>
    </row>
    <row r="39" spans="2:11">
      <c r="B39" s="86" t="s">
        <v>967</v>
      </c>
      <c r="C39" s="87" t="s">
        <v>968</v>
      </c>
      <c r="D39" s="88" t="s">
        <v>480</v>
      </c>
      <c r="E39" s="88" t="s">
        <v>120</v>
      </c>
      <c r="F39" s="101">
        <v>44825</v>
      </c>
      <c r="G39" s="90">
        <v>3909.4067850000006</v>
      </c>
      <c r="H39" s="102">
        <v>-5.7805090000000003</v>
      </c>
      <c r="I39" s="90">
        <v>-0.22598362</v>
      </c>
      <c r="J39" s="91">
        <f t="shared" si="0"/>
        <v>1.5235855170039432E-2</v>
      </c>
      <c r="K39" s="91">
        <f>I39/'סכום נכסי הקרן'!$C$42</f>
        <v>-5.4490541813837409E-5</v>
      </c>
    </row>
    <row r="40" spans="2:11">
      <c r="B40" s="86" t="s">
        <v>969</v>
      </c>
      <c r="C40" s="87" t="s">
        <v>970</v>
      </c>
      <c r="D40" s="88" t="s">
        <v>480</v>
      </c>
      <c r="E40" s="88" t="s">
        <v>120</v>
      </c>
      <c r="F40" s="101">
        <v>44887</v>
      </c>
      <c r="G40" s="90">
        <v>10297.891240000001</v>
      </c>
      <c r="H40" s="102">
        <v>-5.5612750000000002</v>
      </c>
      <c r="I40" s="90">
        <v>-0.57269407400000005</v>
      </c>
      <c r="J40" s="91">
        <f t="shared" si="0"/>
        <v>3.8611134595524427E-2</v>
      </c>
      <c r="K40" s="91">
        <f>I40/'סכום נכסי הקרן'!$C$42</f>
        <v>-1.3809147046070817E-4</v>
      </c>
    </row>
    <row r="41" spans="2:11">
      <c r="B41" s="86" t="s">
        <v>971</v>
      </c>
      <c r="C41" s="87" t="s">
        <v>972</v>
      </c>
      <c r="D41" s="88" t="s">
        <v>480</v>
      </c>
      <c r="E41" s="88" t="s">
        <v>120</v>
      </c>
      <c r="F41" s="101">
        <v>44886</v>
      </c>
      <c r="G41" s="90">
        <v>3340.2285000000002</v>
      </c>
      <c r="H41" s="102">
        <v>-5.5356240000000003</v>
      </c>
      <c r="I41" s="90">
        <v>-0.18490248299999998</v>
      </c>
      <c r="J41" s="91">
        <f t="shared" si="0"/>
        <v>1.2466157731116432E-2</v>
      </c>
      <c r="K41" s="91">
        <f>I41/'סכום נכסי הקרן'!$C$42</f>
        <v>-4.4584808763546048E-5</v>
      </c>
    </row>
    <row r="42" spans="2:11">
      <c r="B42" s="86" t="s">
        <v>973</v>
      </c>
      <c r="C42" s="87" t="s">
        <v>974</v>
      </c>
      <c r="D42" s="88" t="s">
        <v>480</v>
      </c>
      <c r="E42" s="88" t="s">
        <v>120</v>
      </c>
      <c r="F42" s="101">
        <v>44886</v>
      </c>
      <c r="G42" s="90">
        <v>9021.1966950000005</v>
      </c>
      <c r="H42" s="102">
        <v>-5.44313</v>
      </c>
      <c r="I42" s="90">
        <v>-0.49103544600000004</v>
      </c>
      <c r="J42" s="91">
        <f t="shared" si="0"/>
        <v>3.3105695619052918E-2</v>
      </c>
      <c r="K42" s="91">
        <f>I42/'סכום נכסי הקרן'!$C$42</f>
        <v>-1.1840144653997181E-4</v>
      </c>
    </row>
    <row r="43" spans="2:11">
      <c r="B43" s="86" t="s">
        <v>973</v>
      </c>
      <c r="C43" s="87" t="s">
        <v>975</v>
      </c>
      <c r="D43" s="88" t="s">
        <v>480</v>
      </c>
      <c r="E43" s="88" t="s">
        <v>120</v>
      </c>
      <c r="F43" s="101">
        <v>44886</v>
      </c>
      <c r="G43" s="90">
        <v>955.18815000000006</v>
      </c>
      <c r="H43" s="102">
        <v>-5.44313</v>
      </c>
      <c r="I43" s="90">
        <v>-5.1992131000000004E-2</v>
      </c>
      <c r="J43" s="91">
        <f t="shared" si="0"/>
        <v>3.5053185620166519E-3</v>
      </c>
      <c r="K43" s="91">
        <f>I43/'סכום נכסי הקרן'!$C$42</f>
        <v>-1.2536658135868487E-5</v>
      </c>
    </row>
    <row r="44" spans="2:11">
      <c r="B44" s="86" t="s">
        <v>976</v>
      </c>
      <c r="C44" s="87" t="s">
        <v>977</v>
      </c>
      <c r="D44" s="88" t="s">
        <v>480</v>
      </c>
      <c r="E44" s="88" t="s">
        <v>120</v>
      </c>
      <c r="F44" s="101">
        <v>44964</v>
      </c>
      <c r="G44" s="90">
        <v>7734.9391770000002</v>
      </c>
      <c r="H44" s="102">
        <v>-4.55396</v>
      </c>
      <c r="I44" s="90">
        <v>-0.35224603499999996</v>
      </c>
      <c r="J44" s="91">
        <f t="shared" si="0"/>
        <v>2.3748489264313229E-2</v>
      </c>
      <c r="K44" s="91">
        <f>I44/'סכום נכסי הקרן'!$C$42</f>
        <v>-8.4935701529721195E-5</v>
      </c>
    </row>
    <row r="45" spans="2:11">
      <c r="B45" s="86" t="s">
        <v>978</v>
      </c>
      <c r="C45" s="87" t="s">
        <v>979</v>
      </c>
      <c r="D45" s="88" t="s">
        <v>480</v>
      </c>
      <c r="E45" s="88" t="s">
        <v>120</v>
      </c>
      <c r="F45" s="101">
        <v>44964</v>
      </c>
      <c r="G45" s="90">
        <v>4848.3932640000003</v>
      </c>
      <c r="H45" s="102">
        <v>-4.5509069999999996</v>
      </c>
      <c r="I45" s="90">
        <v>-0.22064584900000003</v>
      </c>
      <c r="J45" s="91">
        <f t="shared" si="0"/>
        <v>1.4875981715995126E-2</v>
      </c>
      <c r="K45" s="91">
        <f>I45/'סכום נכסי הקרן'!$C$42</f>
        <v>-5.3203466078577546E-5</v>
      </c>
    </row>
    <row r="46" spans="2:11">
      <c r="B46" s="86" t="s">
        <v>978</v>
      </c>
      <c r="C46" s="87" t="s">
        <v>980</v>
      </c>
      <c r="D46" s="88" t="s">
        <v>480</v>
      </c>
      <c r="E46" s="88" t="s">
        <v>120</v>
      </c>
      <c r="F46" s="101">
        <v>44964</v>
      </c>
      <c r="G46" s="90">
        <v>1911.0460200000002</v>
      </c>
      <c r="H46" s="102">
        <v>-4.5509069999999996</v>
      </c>
      <c r="I46" s="90">
        <v>-8.6969920000000006E-2</v>
      </c>
      <c r="J46" s="91">
        <f t="shared" si="0"/>
        <v>5.863527211706388E-3</v>
      </c>
      <c r="K46" s="91">
        <f>I46/'סכום נכסי הקרן'!$C$42</f>
        <v>-2.0970714878831019E-5</v>
      </c>
    </row>
    <row r="47" spans="2:11">
      <c r="B47" s="86" t="s">
        <v>981</v>
      </c>
      <c r="C47" s="87" t="s">
        <v>982</v>
      </c>
      <c r="D47" s="88" t="s">
        <v>480</v>
      </c>
      <c r="E47" s="88" t="s">
        <v>120</v>
      </c>
      <c r="F47" s="101">
        <v>44964</v>
      </c>
      <c r="G47" s="90">
        <v>1911.6599300000003</v>
      </c>
      <c r="H47" s="102">
        <v>-4.5173310000000004</v>
      </c>
      <c r="I47" s="90">
        <v>-8.6356010000000011E-2</v>
      </c>
      <c r="J47" s="91">
        <f t="shared" si="0"/>
        <v>5.8221372921739949E-3</v>
      </c>
      <c r="K47" s="91">
        <f>I47/'סכום נכסי הקרן'!$C$42</f>
        <v>-2.0822685174178385E-5</v>
      </c>
    </row>
    <row r="48" spans="2:11">
      <c r="B48" s="86" t="s">
        <v>983</v>
      </c>
      <c r="C48" s="87" t="s">
        <v>984</v>
      </c>
      <c r="D48" s="88" t="s">
        <v>480</v>
      </c>
      <c r="E48" s="88" t="s">
        <v>120</v>
      </c>
      <c r="F48" s="101">
        <v>44964</v>
      </c>
      <c r="G48" s="90">
        <v>5736.4866599999996</v>
      </c>
      <c r="H48" s="102">
        <v>-4.4898759999999998</v>
      </c>
      <c r="I48" s="90">
        <v>-0.25756115899999998</v>
      </c>
      <c r="J48" s="91">
        <f t="shared" si="0"/>
        <v>1.7364818370249571E-2</v>
      </c>
      <c r="K48" s="91">
        <f>I48/'סכום נכסי הקרן'!$C$42</f>
        <v>-6.2104709642716254E-5</v>
      </c>
    </row>
    <row r="49" spans="2:11">
      <c r="B49" s="86" t="s">
        <v>985</v>
      </c>
      <c r="C49" s="87" t="s">
        <v>986</v>
      </c>
      <c r="D49" s="88" t="s">
        <v>480</v>
      </c>
      <c r="E49" s="88" t="s">
        <v>120</v>
      </c>
      <c r="F49" s="101">
        <v>44964</v>
      </c>
      <c r="G49" s="90">
        <v>5522.0879999999997</v>
      </c>
      <c r="H49" s="102">
        <v>-4.31846</v>
      </c>
      <c r="I49" s="90">
        <v>-0.23846916600000001</v>
      </c>
      <c r="J49" s="91">
        <f t="shared" si="0"/>
        <v>1.6077632864258444E-2</v>
      </c>
      <c r="K49" s="91">
        <f>I49/'סכום נכסי הקרן'!$C$42</f>
        <v>-5.7501132432668947E-5</v>
      </c>
    </row>
    <row r="50" spans="2:11">
      <c r="B50" s="86" t="s">
        <v>985</v>
      </c>
      <c r="C50" s="87" t="s">
        <v>987</v>
      </c>
      <c r="D50" s="88" t="s">
        <v>480</v>
      </c>
      <c r="E50" s="88" t="s">
        <v>120</v>
      </c>
      <c r="F50" s="101">
        <v>44964</v>
      </c>
      <c r="G50" s="90">
        <v>8189.4425119999996</v>
      </c>
      <c r="H50" s="102">
        <v>-4.31846</v>
      </c>
      <c r="I50" s="90">
        <v>-0.35365780600000002</v>
      </c>
      <c r="J50" s="91">
        <f t="shared" si="0"/>
        <v>2.3843671111958925E-2</v>
      </c>
      <c r="K50" s="91">
        <f>I50/'סכום נכסי הקרן'!$C$42</f>
        <v>-8.5276116320435083E-5</v>
      </c>
    </row>
    <row r="51" spans="2:11">
      <c r="B51" s="86" t="s">
        <v>988</v>
      </c>
      <c r="C51" s="87" t="s">
        <v>989</v>
      </c>
      <c r="D51" s="88" t="s">
        <v>480</v>
      </c>
      <c r="E51" s="88" t="s">
        <v>120</v>
      </c>
      <c r="F51" s="101">
        <v>44852</v>
      </c>
      <c r="G51" s="90">
        <v>9133.8038639999995</v>
      </c>
      <c r="H51" s="102">
        <v>-4.3506479999999996</v>
      </c>
      <c r="I51" s="90">
        <v>-0.39737966399999997</v>
      </c>
      <c r="J51" s="91">
        <f t="shared" si="0"/>
        <v>2.679140642238996E-2</v>
      </c>
      <c r="K51" s="91">
        <f>I51/'סכום נכסי הקרן'!$C$42</f>
        <v>-9.5818596043202868E-5</v>
      </c>
    </row>
    <row r="52" spans="2:11">
      <c r="B52" s="86" t="s">
        <v>990</v>
      </c>
      <c r="C52" s="87" t="s">
        <v>991</v>
      </c>
      <c r="D52" s="88" t="s">
        <v>480</v>
      </c>
      <c r="E52" s="88" t="s">
        <v>120</v>
      </c>
      <c r="F52" s="101">
        <v>44865</v>
      </c>
      <c r="G52" s="90">
        <v>1306.0611550000001</v>
      </c>
      <c r="H52" s="102">
        <v>-4.1592159999999998</v>
      </c>
      <c r="I52" s="90">
        <v>-5.4321908999999995E-2</v>
      </c>
      <c r="J52" s="91">
        <f t="shared" si="0"/>
        <v>3.6623926021012564E-3</v>
      </c>
      <c r="K52" s="91">
        <f>I52/'סכום נכסי הקרן'!$C$42</f>
        <v>-1.3098428345257814E-5</v>
      </c>
    </row>
    <row r="53" spans="2:11">
      <c r="B53" s="86" t="s">
        <v>990</v>
      </c>
      <c r="C53" s="87" t="s">
        <v>992</v>
      </c>
      <c r="D53" s="88" t="s">
        <v>480</v>
      </c>
      <c r="E53" s="88" t="s">
        <v>120</v>
      </c>
      <c r="F53" s="101">
        <v>44865</v>
      </c>
      <c r="G53" s="90">
        <v>2904.0733500000001</v>
      </c>
      <c r="H53" s="102">
        <v>-4.1592159999999998</v>
      </c>
      <c r="I53" s="90">
        <v>-0.120786693</v>
      </c>
      <c r="J53" s="91">
        <f t="shared" si="0"/>
        <v>8.1434599596909539E-3</v>
      </c>
      <c r="K53" s="91">
        <f>I53/'סכום נכסי הקרן'!$C$42</f>
        <v>-2.9124820398361805E-5</v>
      </c>
    </row>
    <row r="54" spans="2:11">
      <c r="B54" s="86" t="s">
        <v>990</v>
      </c>
      <c r="C54" s="87" t="s">
        <v>993</v>
      </c>
      <c r="D54" s="88" t="s">
        <v>480</v>
      </c>
      <c r="E54" s="88" t="s">
        <v>120</v>
      </c>
      <c r="F54" s="101">
        <v>44865</v>
      </c>
      <c r="G54" s="90">
        <v>4465.2968000000001</v>
      </c>
      <c r="H54" s="102">
        <v>-4.1592159999999998</v>
      </c>
      <c r="I54" s="90">
        <v>-0.18572135300000001</v>
      </c>
      <c r="J54" s="91">
        <f t="shared" si="0"/>
        <v>1.2521366089682821E-2</v>
      </c>
      <c r="K54" s="91">
        <f>I54/'סכום נכסי הקרן'!$C$42</f>
        <v>-4.478225966717835E-5</v>
      </c>
    </row>
    <row r="55" spans="2:11">
      <c r="B55" s="86" t="s">
        <v>994</v>
      </c>
      <c r="C55" s="87" t="s">
        <v>995</v>
      </c>
      <c r="D55" s="88" t="s">
        <v>480</v>
      </c>
      <c r="E55" s="88" t="s">
        <v>120</v>
      </c>
      <c r="F55" s="101">
        <v>44865</v>
      </c>
      <c r="G55" s="90">
        <v>4166.944821</v>
      </c>
      <c r="H55" s="102">
        <v>-4.0482399999999998</v>
      </c>
      <c r="I55" s="90">
        <v>-0.16868790699999997</v>
      </c>
      <c r="J55" s="91">
        <f t="shared" si="0"/>
        <v>1.1372968182335873E-2</v>
      </c>
      <c r="K55" s="91">
        <f>I55/'סכום נכסי הקרן'!$C$42</f>
        <v>-4.0675051801861634E-5</v>
      </c>
    </row>
    <row r="56" spans="2:11">
      <c r="B56" s="86" t="s">
        <v>996</v>
      </c>
      <c r="C56" s="87" t="s">
        <v>997</v>
      </c>
      <c r="D56" s="88" t="s">
        <v>480</v>
      </c>
      <c r="E56" s="88" t="s">
        <v>120</v>
      </c>
      <c r="F56" s="101">
        <v>44853</v>
      </c>
      <c r="G56" s="90">
        <v>4661.2511999999997</v>
      </c>
      <c r="H56" s="102">
        <v>-3.7877869999999998</v>
      </c>
      <c r="I56" s="90">
        <v>-0.17655828399999998</v>
      </c>
      <c r="J56" s="91">
        <f t="shared" si="0"/>
        <v>1.1903590375686035E-2</v>
      </c>
      <c r="K56" s="91">
        <f>I56/'סכום נכסי הקרן'!$C$42</f>
        <v>-4.2572804864712671E-5</v>
      </c>
    </row>
    <row r="57" spans="2:11">
      <c r="B57" s="86" t="s">
        <v>998</v>
      </c>
      <c r="C57" s="87" t="s">
        <v>999</v>
      </c>
      <c r="D57" s="88" t="s">
        <v>480</v>
      </c>
      <c r="E57" s="88" t="s">
        <v>120</v>
      </c>
      <c r="F57" s="101">
        <v>44867</v>
      </c>
      <c r="G57" s="90">
        <v>2427.8745250000002</v>
      </c>
      <c r="H57" s="102">
        <v>-3.8130950000000001</v>
      </c>
      <c r="I57" s="90">
        <v>-9.2577163000000004E-2</v>
      </c>
      <c r="J57" s="91">
        <f t="shared" si="0"/>
        <v>6.2415685151035877E-3</v>
      </c>
      <c r="K57" s="91">
        <f>I57/'סכום נכסי הקרן'!$C$42</f>
        <v>-2.2322767337995303E-5</v>
      </c>
    </row>
    <row r="58" spans="2:11">
      <c r="B58" s="86" t="s">
        <v>1000</v>
      </c>
      <c r="C58" s="87" t="s">
        <v>1001</v>
      </c>
      <c r="D58" s="88" t="s">
        <v>480</v>
      </c>
      <c r="E58" s="88" t="s">
        <v>120</v>
      </c>
      <c r="F58" s="101">
        <v>44867</v>
      </c>
      <c r="G58" s="90">
        <v>1943.8064899999999</v>
      </c>
      <c r="H58" s="102">
        <v>-3.7326169999999999</v>
      </c>
      <c r="I58" s="90">
        <v>-7.2554859999999999E-2</v>
      </c>
      <c r="J58" s="91">
        <f t="shared" si="0"/>
        <v>4.8916613462625623E-3</v>
      </c>
      <c r="K58" s="91">
        <f>I58/'סכום נכסי הקרן'!$C$42</f>
        <v>-1.7494868135252988E-5</v>
      </c>
    </row>
    <row r="59" spans="2:11">
      <c r="B59" s="86" t="s">
        <v>1002</v>
      </c>
      <c r="C59" s="87" t="s">
        <v>1003</v>
      </c>
      <c r="D59" s="88" t="s">
        <v>480</v>
      </c>
      <c r="E59" s="88" t="s">
        <v>120</v>
      </c>
      <c r="F59" s="101">
        <v>44859</v>
      </c>
      <c r="G59" s="90">
        <v>972.76830000000007</v>
      </c>
      <c r="H59" s="102">
        <v>-3.395391</v>
      </c>
      <c r="I59" s="90">
        <v>-3.3029288000000004E-2</v>
      </c>
      <c r="J59" s="91">
        <f t="shared" si="0"/>
        <v>2.2268403716053467E-3</v>
      </c>
      <c r="K59" s="91">
        <f>I59/'סכום נכסי הקרן'!$C$42</f>
        <v>-7.9642223575552881E-6</v>
      </c>
    </row>
    <row r="60" spans="2:11">
      <c r="B60" s="86" t="s">
        <v>1004</v>
      </c>
      <c r="C60" s="87" t="s">
        <v>1005</v>
      </c>
      <c r="D60" s="88" t="s">
        <v>480</v>
      </c>
      <c r="E60" s="88" t="s">
        <v>120</v>
      </c>
      <c r="F60" s="101">
        <v>44972</v>
      </c>
      <c r="G60" s="90">
        <v>3406.6423999999997</v>
      </c>
      <c r="H60" s="102">
        <v>-2.6334499999999998</v>
      </c>
      <c r="I60" s="90">
        <v>-8.9712227000000005E-2</v>
      </c>
      <c r="J60" s="91">
        <f t="shared" si="0"/>
        <v>6.0484140290951232E-3</v>
      </c>
      <c r="K60" s="91">
        <f>I60/'סכום נכסי הקרן'!$C$42</f>
        <v>-2.163195658409213E-5</v>
      </c>
    </row>
    <row r="61" spans="2:11">
      <c r="B61" s="86" t="s">
        <v>1006</v>
      </c>
      <c r="C61" s="87" t="s">
        <v>1007</v>
      </c>
      <c r="D61" s="88" t="s">
        <v>480</v>
      </c>
      <c r="E61" s="88" t="s">
        <v>120</v>
      </c>
      <c r="F61" s="101">
        <v>44972</v>
      </c>
      <c r="G61" s="90">
        <v>1947.769</v>
      </c>
      <c r="H61" s="102">
        <v>-2.5746340000000001</v>
      </c>
      <c r="I61" s="90">
        <v>-5.014793E-2</v>
      </c>
      <c r="J61" s="91">
        <f t="shared" si="0"/>
        <v>3.3809822081674575E-3</v>
      </c>
      <c r="K61" s="91">
        <f>I61/'סכום נכסי הקרן'!$C$42</f>
        <v>-1.2091973199395566E-5</v>
      </c>
    </row>
    <row r="62" spans="2:11">
      <c r="B62" s="86" t="s">
        <v>1008</v>
      </c>
      <c r="C62" s="87" t="s">
        <v>1009</v>
      </c>
      <c r="D62" s="88" t="s">
        <v>480</v>
      </c>
      <c r="E62" s="88" t="s">
        <v>120</v>
      </c>
      <c r="F62" s="101">
        <v>44929</v>
      </c>
      <c r="G62" s="90">
        <v>92874.55</v>
      </c>
      <c r="H62" s="102">
        <v>-3.0847419999999999</v>
      </c>
      <c r="I62" s="90">
        <v>-2.8649400000000003</v>
      </c>
      <c r="J62" s="91">
        <f t="shared" si="0"/>
        <v>0.19315475568916357</v>
      </c>
      <c r="K62" s="91">
        <f>I62/'סכום נכסי הקרן'!$C$42</f>
        <v>-6.9081171840744643E-4</v>
      </c>
    </row>
    <row r="63" spans="2:11">
      <c r="B63" s="86" t="s">
        <v>1010</v>
      </c>
      <c r="C63" s="87" t="s">
        <v>1011</v>
      </c>
      <c r="D63" s="88" t="s">
        <v>480</v>
      </c>
      <c r="E63" s="88" t="s">
        <v>120</v>
      </c>
      <c r="F63" s="101">
        <v>44993</v>
      </c>
      <c r="G63" s="90">
        <v>3467.19625</v>
      </c>
      <c r="H63" s="102">
        <v>-0.74103200000000002</v>
      </c>
      <c r="I63" s="90">
        <v>-2.5693026000000001E-2</v>
      </c>
      <c r="J63" s="91">
        <f t="shared" si="0"/>
        <v>1.7322283049366922E-3</v>
      </c>
      <c r="K63" s="91">
        <f>I63/'סכום נכסי הקרן'!$C$42</f>
        <v>-6.1952583447287544E-6</v>
      </c>
    </row>
    <row r="64" spans="2:11">
      <c r="B64" s="86" t="s">
        <v>1012</v>
      </c>
      <c r="C64" s="87" t="s">
        <v>1013</v>
      </c>
      <c r="D64" s="88" t="s">
        <v>480</v>
      </c>
      <c r="E64" s="88" t="s">
        <v>120</v>
      </c>
      <c r="F64" s="101">
        <v>44993</v>
      </c>
      <c r="G64" s="90">
        <v>5507.7228480000003</v>
      </c>
      <c r="H64" s="102">
        <v>-0.30243799999999998</v>
      </c>
      <c r="I64" s="90">
        <v>-1.6657449000000001E-2</v>
      </c>
      <c r="J64" s="91">
        <f t="shared" si="0"/>
        <v>1.1230481238698549E-3</v>
      </c>
      <c r="K64" s="91">
        <f>I64/'סכום נכסי הקרן'!$C$42</f>
        <v>-4.0165451869757826E-6</v>
      </c>
    </row>
    <row r="65" spans="2:11">
      <c r="B65" s="86" t="s">
        <v>1014</v>
      </c>
      <c r="C65" s="87" t="s">
        <v>1015</v>
      </c>
      <c r="D65" s="88" t="s">
        <v>480</v>
      </c>
      <c r="E65" s="88" t="s">
        <v>120</v>
      </c>
      <c r="F65" s="101">
        <v>44986</v>
      </c>
      <c r="G65" s="90">
        <v>4647.7927980000004</v>
      </c>
      <c r="H65" s="102">
        <v>-0.31822299999999998</v>
      </c>
      <c r="I65" s="90">
        <v>-1.4790342999999999E-2</v>
      </c>
      <c r="J65" s="91">
        <f t="shared" si="0"/>
        <v>9.9716751091608546E-4</v>
      </c>
      <c r="K65" s="91">
        <f>I65/'סכום נכסי הקרן'!$C$42</f>
        <v>-3.5663372579061148E-6</v>
      </c>
    </row>
    <row r="66" spans="2:11">
      <c r="B66" s="86" t="s">
        <v>1016</v>
      </c>
      <c r="C66" s="87" t="s">
        <v>1017</v>
      </c>
      <c r="D66" s="88" t="s">
        <v>480</v>
      </c>
      <c r="E66" s="88" t="s">
        <v>120</v>
      </c>
      <c r="F66" s="101">
        <v>44993</v>
      </c>
      <c r="G66" s="90">
        <v>3983.6061800000002</v>
      </c>
      <c r="H66" s="102">
        <v>-0.54893000000000003</v>
      </c>
      <c r="I66" s="90">
        <v>-2.1867194999999996E-2</v>
      </c>
      <c r="J66" s="91">
        <f t="shared" si="0"/>
        <v>1.4742901100310295E-3</v>
      </c>
      <c r="K66" s="91">
        <f>I66/'סכום נכסי הקרן'!$C$42</f>
        <v>-5.2727507573285011E-6</v>
      </c>
    </row>
    <row r="67" spans="2:11">
      <c r="B67" s="86" t="s">
        <v>1018</v>
      </c>
      <c r="C67" s="87" t="s">
        <v>1019</v>
      </c>
      <c r="D67" s="88" t="s">
        <v>480</v>
      </c>
      <c r="E67" s="88" t="s">
        <v>120</v>
      </c>
      <c r="F67" s="101">
        <v>44980</v>
      </c>
      <c r="G67" s="90">
        <v>2990.0486550000001</v>
      </c>
      <c r="H67" s="102">
        <v>-0.173679</v>
      </c>
      <c r="I67" s="90">
        <v>-5.1930739999999998E-3</v>
      </c>
      <c r="J67" s="91">
        <f t="shared" si="0"/>
        <v>3.5011795700634125E-4</v>
      </c>
      <c r="K67" s="91">
        <f>I67/'סכום נכסי הקרן'!$C$42</f>
        <v>-1.2521855165403223E-6</v>
      </c>
    </row>
    <row r="68" spans="2:11">
      <c r="B68" s="86" t="s">
        <v>1020</v>
      </c>
      <c r="C68" s="87" t="s">
        <v>1021</v>
      </c>
      <c r="D68" s="88" t="s">
        <v>480</v>
      </c>
      <c r="E68" s="88" t="s">
        <v>120</v>
      </c>
      <c r="F68" s="101">
        <v>44991</v>
      </c>
      <c r="G68" s="90">
        <v>3991.4195800000002</v>
      </c>
      <c r="H68" s="102">
        <v>-1.6331999999999999E-2</v>
      </c>
      <c r="I68" s="90">
        <v>-6.5189799999999982E-4</v>
      </c>
      <c r="J68" s="91">
        <f t="shared" si="0"/>
        <v>4.3951077133990343E-5</v>
      </c>
      <c r="K68" s="91">
        <f>I68/'סכום נכסי הקרן'!$C$42</f>
        <v>-1.5718960173908609E-7</v>
      </c>
    </row>
    <row r="69" spans="2:11">
      <c r="B69" s="86" t="s">
        <v>1022</v>
      </c>
      <c r="C69" s="87" t="s">
        <v>1023</v>
      </c>
      <c r="D69" s="88" t="s">
        <v>480</v>
      </c>
      <c r="E69" s="88" t="s">
        <v>120</v>
      </c>
      <c r="F69" s="101">
        <v>44991</v>
      </c>
      <c r="G69" s="90">
        <v>3496.4965000000002</v>
      </c>
      <c r="H69" s="102">
        <v>-7.5230000000000005E-2</v>
      </c>
      <c r="I69" s="90">
        <v>-2.6304079999999999E-3</v>
      </c>
      <c r="J69" s="91">
        <f t="shared" si="0"/>
        <v>1.7734256724497591E-4</v>
      </c>
      <c r="K69" s="91">
        <f>I69/'סכום נכסי הקרן'!$C$42</f>
        <v>-6.3425993933300312E-7</v>
      </c>
    </row>
    <row r="70" spans="2:11">
      <c r="B70" s="86" t="s">
        <v>1024</v>
      </c>
      <c r="C70" s="87" t="s">
        <v>1025</v>
      </c>
      <c r="D70" s="88" t="s">
        <v>480</v>
      </c>
      <c r="E70" s="88" t="s">
        <v>120</v>
      </c>
      <c r="F70" s="101">
        <v>44987</v>
      </c>
      <c r="G70" s="90">
        <v>501.592375</v>
      </c>
      <c r="H70" s="102">
        <v>0.42128700000000002</v>
      </c>
      <c r="I70" s="90">
        <v>2.1131419999999997E-3</v>
      </c>
      <c r="J70" s="91">
        <f t="shared" si="0"/>
        <v>-1.4246840308924807E-4</v>
      </c>
      <c r="K70" s="91">
        <f>I70/'סכום נכסי הקרן'!$C$42</f>
        <v>5.0953362243500663E-7</v>
      </c>
    </row>
    <row r="71" spans="2:11">
      <c r="B71" s="86" t="s">
        <v>1026</v>
      </c>
      <c r="C71" s="87" t="s">
        <v>1027</v>
      </c>
      <c r="D71" s="88" t="s">
        <v>480</v>
      </c>
      <c r="E71" s="88" t="s">
        <v>120</v>
      </c>
      <c r="F71" s="101">
        <v>44987</v>
      </c>
      <c r="G71" s="90">
        <v>3010.3914</v>
      </c>
      <c r="H71" s="102">
        <v>0.44897799999999999</v>
      </c>
      <c r="I71" s="90">
        <v>1.3516004999999999E-2</v>
      </c>
      <c r="J71" s="91">
        <f t="shared" si="0"/>
        <v>-9.1125142015836727E-4</v>
      </c>
      <c r="K71" s="91">
        <f>I71/'סכום נכסי הקרן'!$C$42</f>
        <v>3.2590611461509266E-6</v>
      </c>
    </row>
    <row r="72" spans="2:11">
      <c r="B72" s="86" t="s">
        <v>1028</v>
      </c>
      <c r="C72" s="87" t="s">
        <v>1029</v>
      </c>
      <c r="D72" s="88" t="s">
        <v>480</v>
      </c>
      <c r="E72" s="88" t="s">
        <v>120</v>
      </c>
      <c r="F72" s="101">
        <v>45001</v>
      </c>
      <c r="G72" s="90">
        <v>5216.0562</v>
      </c>
      <c r="H72" s="102">
        <v>0.37504900000000002</v>
      </c>
      <c r="I72" s="90">
        <v>1.9562744999999999E-2</v>
      </c>
      <c r="J72" s="91">
        <f t="shared" si="0"/>
        <v>-1.3189236881346225E-3</v>
      </c>
      <c r="K72" s="91">
        <f>I72/'סכום נכסי הקרן'!$C$42</f>
        <v>4.7170877889996576E-6</v>
      </c>
    </row>
    <row r="73" spans="2:11">
      <c r="B73" s="86" t="s">
        <v>1030</v>
      </c>
      <c r="C73" s="87" t="s">
        <v>1031</v>
      </c>
      <c r="D73" s="88" t="s">
        <v>480</v>
      </c>
      <c r="E73" s="88" t="s">
        <v>120</v>
      </c>
      <c r="F73" s="101">
        <v>45001</v>
      </c>
      <c r="G73" s="90">
        <v>4020.5524</v>
      </c>
      <c r="H73" s="102">
        <v>0.37504900000000002</v>
      </c>
      <c r="I73" s="90">
        <v>1.5079024999999999E-2</v>
      </c>
      <c r="J73" s="91">
        <f t="shared" si="0"/>
        <v>-1.0166305018275389E-3</v>
      </c>
      <c r="K73" s="91">
        <f>I73/'סכום נכסי הקרן'!$C$42</f>
        <v>3.6359460135845228E-6</v>
      </c>
    </row>
    <row r="74" spans="2:11">
      <c r="B74" s="86" t="s">
        <v>1032</v>
      </c>
      <c r="C74" s="87" t="s">
        <v>1033</v>
      </c>
      <c r="D74" s="88" t="s">
        <v>480</v>
      </c>
      <c r="E74" s="88" t="s">
        <v>120</v>
      </c>
      <c r="F74" s="101">
        <v>44987</v>
      </c>
      <c r="G74" s="90">
        <v>579.72270000000003</v>
      </c>
      <c r="H74" s="102">
        <v>0.70639799999999997</v>
      </c>
      <c r="I74" s="90">
        <v>4.095151E-3</v>
      </c>
      <c r="J74" s="91">
        <f t="shared" si="0"/>
        <v>-2.760957963919781E-4</v>
      </c>
      <c r="K74" s="91">
        <f>I74/'סכום נכסי הקרן'!$C$42</f>
        <v>9.8744766014226209E-7</v>
      </c>
    </row>
    <row r="75" spans="2:11">
      <c r="B75" s="86" t="s">
        <v>1034</v>
      </c>
      <c r="C75" s="87" t="s">
        <v>1035</v>
      </c>
      <c r="D75" s="88" t="s">
        <v>480</v>
      </c>
      <c r="E75" s="88" t="s">
        <v>120</v>
      </c>
      <c r="F75" s="101">
        <v>45008</v>
      </c>
      <c r="G75" s="90">
        <v>7939.8</v>
      </c>
      <c r="H75" s="102">
        <v>-0.105544</v>
      </c>
      <c r="I75" s="90">
        <v>-8.3800000000000003E-3</v>
      </c>
      <c r="J75" s="91">
        <f t="shared" si="0"/>
        <v>5.6498106510963252E-4</v>
      </c>
      <c r="K75" s="91">
        <f>I75/'סכום נכסי הקרן'!$C$42</f>
        <v>-2.0206364532082348E-6</v>
      </c>
    </row>
    <row r="76" spans="2:11">
      <c r="B76" s="86" t="s">
        <v>1036</v>
      </c>
      <c r="C76" s="87" t="s">
        <v>1037</v>
      </c>
      <c r="D76" s="88" t="s">
        <v>480</v>
      </c>
      <c r="E76" s="88" t="s">
        <v>120</v>
      </c>
      <c r="F76" s="101">
        <v>44985</v>
      </c>
      <c r="G76" s="90">
        <v>5040.3406249999998</v>
      </c>
      <c r="H76" s="102">
        <v>0.96260599999999996</v>
      </c>
      <c r="I76" s="90">
        <v>4.8518602000000001E-2</v>
      </c>
      <c r="J76" s="91">
        <f t="shared" ref="J76:J126" si="1">IFERROR(I76/$I$11,0)</f>
        <v>-3.2711326295453871E-3</v>
      </c>
      <c r="K76" s="91">
        <f>I76/'סכום נכסי הקרן'!$C$42</f>
        <v>1.1699099744618373E-5</v>
      </c>
    </row>
    <row r="77" spans="2:11">
      <c r="B77" s="86" t="s">
        <v>1038</v>
      </c>
      <c r="C77" s="87" t="s">
        <v>1039</v>
      </c>
      <c r="D77" s="88" t="s">
        <v>480</v>
      </c>
      <c r="E77" s="88" t="s">
        <v>120</v>
      </c>
      <c r="F77" s="101">
        <v>44991</v>
      </c>
      <c r="G77" s="90">
        <v>3024.2043749999998</v>
      </c>
      <c r="H77" s="102">
        <v>0.99207100000000004</v>
      </c>
      <c r="I77" s="90">
        <v>3.0002251000000001E-2</v>
      </c>
      <c r="J77" s="91">
        <f t="shared" si="1"/>
        <v>-2.0227570078361025E-3</v>
      </c>
      <c r="K77" s="91">
        <f>I77/'סכום נכסי הקרן'!$C$42</f>
        <v>7.2343248268380929E-6</v>
      </c>
    </row>
    <row r="78" spans="2:11">
      <c r="B78" s="86" t="s">
        <v>1040</v>
      </c>
      <c r="C78" s="87" t="s">
        <v>1041</v>
      </c>
      <c r="D78" s="88" t="s">
        <v>480</v>
      </c>
      <c r="E78" s="88" t="s">
        <v>120</v>
      </c>
      <c r="F78" s="101">
        <v>44991</v>
      </c>
      <c r="G78" s="90">
        <v>4340.0925550000002</v>
      </c>
      <c r="H78" s="102">
        <v>1.1152489999999999</v>
      </c>
      <c r="I78" s="90">
        <v>4.8402844E-2</v>
      </c>
      <c r="J78" s="91">
        <f t="shared" si="1"/>
        <v>-3.2633282049469433E-3</v>
      </c>
      <c r="K78" s="91">
        <f>I78/'סכום נכסי הקרן'!$C$42</f>
        <v>1.1671187473192302E-5</v>
      </c>
    </row>
    <row r="79" spans="2:11">
      <c r="B79" s="86" t="s">
        <v>1042</v>
      </c>
      <c r="C79" s="87" t="s">
        <v>1043</v>
      </c>
      <c r="D79" s="88" t="s">
        <v>480</v>
      </c>
      <c r="E79" s="88" t="s">
        <v>120</v>
      </c>
      <c r="F79" s="101">
        <v>45007</v>
      </c>
      <c r="G79" s="90">
        <v>1513.9857750000001</v>
      </c>
      <c r="H79" s="102">
        <v>1.1299630000000001</v>
      </c>
      <c r="I79" s="90">
        <v>1.7107486000000002E-2</v>
      </c>
      <c r="J79" s="91">
        <f t="shared" si="1"/>
        <v>-1.1533896970916618E-3</v>
      </c>
      <c r="K79" s="91">
        <f>I79/'סכום נכסי הקרן'!$C$42</f>
        <v>4.1250608394211859E-6</v>
      </c>
    </row>
    <row r="80" spans="2:11">
      <c r="B80" s="86" t="s">
        <v>1042</v>
      </c>
      <c r="C80" s="87" t="s">
        <v>1044</v>
      </c>
      <c r="D80" s="88" t="s">
        <v>480</v>
      </c>
      <c r="E80" s="88" t="s">
        <v>120</v>
      </c>
      <c r="F80" s="101">
        <v>45007</v>
      </c>
      <c r="G80" s="90">
        <v>1163.9505999999999</v>
      </c>
      <c r="H80" s="102">
        <v>1.1299630000000001</v>
      </c>
      <c r="I80" s="90">
        <v>1.3152216E-2</v>
      </c>
      <c r="J80" s="91">
        <f t="shared" si="1"/>
        <v>-8.8672470217565039E-4</v>
      </c>
      <c r="K80" s="91">
        <f>I80/'סכום נכסי הקרן'!$C$42</f>
        <v>3.1713421348530543E-6</v>
      </c>
    </row>
    <row r="81" spans="2:11">
      <c r="B81" s="86" t="s">
        <v>1045</v>
      </c>
      <c r="C81" s="87" t="s">
        <v>1046</v>
      </c>
      <c r="D81" s="88" t="s">
        <v>480</v>
      </c>
      <c r="E81" s="88" t="s">
        <v>120</v>
      </c>
      <c r="F81" s="101">
        <v>44959</v>
      </c>
      <c r="G81" s="90">
        <v>8084.9836500000001</v>
      </c>
      <c r="H81" s="102">
        <v>5.750807</v>
      </c>
      <c r="I81" s="90">
        <v>0.46495179200000003</v>
      </c>
      <c r="J81" s="91">
        <f t="shared" si="1"/>
        <v>-3.1347131106061139E-2</v>
      </c>
      <c r="K81" s="91">
        <f>I81/'סכום נכסי הקרן'!$C$42</f>
        <v>1.1211199760139534E-4</v>
      </c>
    </row>
    <row r="82" spans="2:11">
      <c r="B82" s="86" t="s">
        <v>1047</v>
      </c>
      <c r="C82" s="87" t="s">
        <v>1048</v>
      </c>
      <c r="D82" s="88" t="s">
        <v>480</v>
      </c>
      <c r="E82" s="88" t="s">
        <v>120</v>
      </c>
      <c r="F82" s="101">
        <v>44943</v>
      </c>
      <c r="G82" s="90">
        <v>6398.1885000000002</v>
      </c>
      <c r="H82" s="102">
        <v>5.7536189999999996</v>
      </c>
      <c r="I82" s="90">
        <v>0.3681274000000001</v>
      </c>
      <c r="J82" s="91">
        <f t="shared" si="1"/>
        <v>-2.4819213669217157E-2</v>
      </c>
      <c r="K82" s="91">
        <f>I82/'סכום נכסי הקרן'!$C$42</f>
        <v>8.8765112633027371E-5</v>
      </c>
    </row>
    <row r="83" spans="2:11">
      <c r="B83" s="86" t="s">
        <v>1049</v>
      </c>
      <c r="C83" s="87" t="s">
        <v>1050</v>
      </c>
      <c r="D83" s="88" t="s">
        <v>480</v>
      </c>
      <c r="E83" s="88" t="s">
        <v>120</v>
      </c>
      <c r="F83" s="101">
        <v>44958</v>
      </c>
      <c r="G83" s="90">
        <v>14460</v>
      </c>
      <c r="H83" s="102">
        <v>5.0376209999999997</v>
      </c>
      <c r="I83" s="90">
        <v>0.72844000000000009</v>
      </c>
      <c r="J83" s="91">
        <f t="shared" si="1"/>
        <v>-4.9111552156140902E-2</v>
      </c>
      <c r="K83" s="91">
        <f>I83/'סכום נכסי הקרן'!$C$42</f>
        <v>1.7564587326670725E-4</v>
      </c>
    </row>
    <row r="84" spans="2:11">
      <c r="B84" s="86" t="s">
        <v>1051</v>
      </c>
      <c r="C84" s="87" t="s">
        <v>1052</v>
      </c>
      <c r="D84" s="88" t="s">
        <v>480</v>
      </c>
      <c r="E84" s="88" t="s">
        <v>120</v>
      </c>
      <c r="F84" s="101">
        <v>44964</v>
      </c>
      <c r="G84" s="90">
        <v>28920</v>
      </c>
      <c r="H84" s="102">
        <v>3.911791</v>
      </c>
      <c r="I84" s="90">
        <v>1.1312899999999999</v>
      </c>
      <c r="J84" s="91">
        <f t="shared" si="1"/>
        <v>-7.6271769588052041E-2</v>
      </c>
      <c r="K84" s="91">
        <f>I84/'סכום נכסי הקרן'!$C$42</f>
        <v>2.7278350992242765E-4</v>
      </c>
    </row>
    <row r="85" spans="2:11">
      <c r="B85" s="86" t="s">
        <v>1053</v>
      </c>
      <c r="C85" s="87" t="s">
        <v>1054</v>
      </c>
      <c r="D85" s="88" t="s">
        <v>480</v>
      </c>
      <c r="E85" s="88" t="s">
        <v>120</v>
      </c>
      <c r="F85" s="101">
        <v>44991</v>
      </c>
      <c r="G85" s="90">
        <v>4083.0882750000001</v>
      </c>
      <c r="H85" s="102">
        <v>0.81101900000000005</v>
      </c>
      <c r="I85" s="90">
        <v>3.3114617000000006E-2</v>
      </c>
      <c r="J85" s="91">
        <f t="shared" si="1"/>
        <v>-2.2325932677037643E-3</v>
      </c>
      <c r="K85" s="91">
        <f>I85/'סכום נכסי הקרן'!$C$42</f>
        <v>7.9847974038459583E-6</v>
      </c>
    </row>
    <row r="86" spans="2:11">
      <c r="B86" s="86" t="s">
        <v>1055</v>
      </c>
      <c r="C86" s="87" t="s">
        <v>1056</v>
      </c>
      <c r="D86" s="88" t="s">
        <v>480</v>
      </c>
      <c r="E86" s="88" t="s">
        <v>120</v>
      </c>
      <c r="F86" s="101">
        <v>45015</v>
      </c>
      <c r="G86" s="90">
        <v>1163.307</v>
      </c>
      <c r="H86" s="102">
        <v>0.61051200000000005</v>
      </c>
      <c r="I86" s="90">
        <v>7.1021260000000011E-3</v>
      </c>
      <c r="J86" s="91">
        <f t="shared" si="1"/>
        <v>-4.7882657661370103E-4</v>
      </c>
      <c r="K86" s="91">
        <f>I86/'סכום נכסי הקרן'!$C$42</f>
        <v>1.7125077196751779E-6</v>
      </c>
    </row>
    <row r="87" spans="2:11">
      <c r="B87" s="86" t="s">
        <v>1057</v>
      </c>
      <c r="C87" s="87" t="s">
        <v>1058</v>
      </c>
      <c r="D87" s="88" t="s">
        <v>480</v>
      </c>
      <c r="E87" s="88" t="s">
        <v>120</v>
      </c>
      <c r="F87" s="101">
        <v>44993</v>
      </c>
      <c r="G87" s="90">
        <v>12652.5</v>
      </c>
      <c r="H87" s="102">
        <v>0.29907099999999998</v>
      </c>
      <c r="I87" s="90">
        <v>3.7840000000000006E-2</v>
      </c>
      <c r="J87" s="91">
        <f t="shared" si="1"/>
        <v>-2.5511794157217775E-3</v>
      </c>
      <c r="K87" s="91">
        <f>I87/'סכום נכסי הקרן'!$C$42</f>
        <v>9.1242104283293103E-6</v>
      </c>
    </row>
    <row r="88" spans="2:11">
      <c r="B88" s="86" t="s">
        <v>1059</v>
      </c>
      <c r="C88" s="87" t="s">
        <v>1060</v>
      </c>
      <c r="D88" s="88" t="s">
        <v>480</v>
      </c>
      <c r="E88" s="88" t="s">
        <v>120</v>
      </c>
      <c r="F88" s="101">
        <v>44980</v>
      </c>
      <c r="G88" s="90">
        <v>5444.1176999999998</v>
      </c>
      <c r="H88" s="102">
        <v>-0.13503899999999999</v>
      </c>
      <c r="I88" s="90">
        <v>-7.3516930000000003E-3</v>
      </c>
      <c r="J88" s="91">
        <f t="shared" si="1"/>
        <v>4.9565242738651904E-4</v>
      </c>
      <c r="K88" s="91">
        <f>I88/'סכום נכסי הקרן'!$C$42</f>
        <v>-1.772684829188044E-6</v>
      </c>
    </row>
    <row r="89" spans="2:11">
      <c r="B89" s="86" t="s">
        <v>1061</v>
      </c>
      <c r="C89" s="87" t="s">
        <v>1062</v>
      </c>
      <c r="D89" s="88" t="s">
        <v>480</v>
      </c>
      <c r="E89" s="88" t="s">
        <v>120</v>
      </c>
      <c r="F89" s="101">
        <v>45000</v>
      </c>
      <c r="G89" s="90">
        <v>5043.8287499999997</v>
      </c>
      <c r="H89" s="102">
        <v>-0.42268299999999998</v>
      </c>
      <c r="I89" s="90">
        <v>-2.1319420000000002E-2</v>
      </c>
      <c r="J89" s="91">
        <f t="shared" si="1"/>
        <v>1.437359023761289E-3</v>
      </c>
      <c r="K89" s="91">
        <f>I89/'סכום נכסי הקרן'!$C$42</f>
        <v>-5.1406679252096315E-6</v>
      </c>
    </row>
    <row r="90" spans="2:11">
      <c r="B90" s="86" t="s">
        <v>1063</v>
      </c>
      <c r="C90" s="87" t="s">
        <v>1064</v>
      </c>
      <c r="D90" s="88" t="s">
        <v>480</v>
      </c>
      <c r="E90" s="88" t="s">
        <v>120</v>
      </c>
      <c r="F90" s="101">
        <v>44978</v>
      </c>
      <c r="G90" s="90">
        <v>28920</v>
      </c>
      <c r="H90" s="102">
        <v>-0.641459</v>
      </c>
      <c r="I90" s="90">
        <v>-0.18550999999999998</v>
      </c>
      <c r="J90" s="91">
        <f t="shared" si="1"/>
        <v>1.2507116633471111E-2</v>
      </c>
      <c r="K90" s="91">
        <f>I90/'סכום נכסי הקרן'!$C$42</f>
        <v>-4.4731296949243389E-5</v>
      </c>
    </row>
    <row r="91" spans="2:11">
      <c r="B91" s="86" t="s">
        <v>1065</v>
      </c>
      <c r="C91" s="87" t="s">
        <v>1066</v>
      </c>
      <c r="D91" s="88" t="s">
        <v>480</v>
      </c>
      <c r="E91" s="88" t="s">
        <v>120</v>
      </c>
      <c r="F91" s="101">
        <v>45001</v>
      </c>
      <c r="G91" s="90">
        <v>4539.4458750000003</v>
      </c>
      <c r="H91" s="102">
        <v>-1.309129</v>
      </c>
      <c r="I91" s="90">
        <v>-5.9427186E-2</v>
      </c>
      <c r="J91" s="91">
        <f t="shared" si="1"/>
        <v>4.0065912700176899E-3</v>
      </c>
      <c r="K91" s="91">
        <f>I91/'סכום נכסי הקרן'!$C$42</f>
        <v>-1.4329443716370652E-5</v>
      </c>
    </row>
    <row r="92" spans="2:11">
      <c r="B92" s="86" t="s">
        <v>1067</v>
      </c>
      <c r="C92" s="87" t="s">
        <v>1068</v>
      </c>
      <c r="D92" s="88" t="s">
        <v>480</v>
      </c>
      <c r="E92" s="88" t="s">
        <v>120</v>
      </c>
      <c r="F92" s="101">
        <v>45005</v>
      </c>
      <c r="G92" s="90">
        <v>8776.262025</v>
      </c>
      <c r="H92" s="102">
        <v>-1.4729829999999999</v>
      </c>
      <c r="I92" s="90">
        <v>-0.129272842</v>
      </c>
      <c r="J92" s="91">
        <f t="shared" si="1"/>
        <v>8.7155976089390488E-3</v>
      </c>
      <c r="K92" s="91">
        <f>I92/'סכום נכסי הקרן'!$C$42</f>
        <v>-3.117105214260484E-5</v>
      </c>
    </row>
    <row r="93" spans="2:11">
      <c r="B93" s="86" t="s">
        <v>1069</v>
      </c>
      <c r="C93" s="87" t="s">
        <v>1070</v>
      </c>
      <c r="D93" s="88" t="s">
        <v>480</v>
      </c>
      <c r="E93" s="88" t="s">
        <v>120</v>
      </c>
      <c r="F93" s="101">
        <v>45005</v>
      </c>
      <c r="G93" s="90">
        <v>3026.2972500000005</v>
      </c>
      <c r="H93" s="102">
        <v>-1.5426500000000001</v>
      </c>
      <c r="I93" s="90">
        <v>-4.6685165000000001E-2</v>
      </c>
      <c r="J93" s="91">
        <f t="shared" si="1"/>
        <v>3.147521986458107E-3</v>
      </c>
      <c r="K93" s="91">
        <f>I93/'סכום נכסי הקרן'!$C$42</f>
        <v>-1.1257010289145732E-5</v>
      </c>
    </row>
    <row r="94" spans="2:11">
      <c r="B94" s="92"/>
      <c r="C94" s="87"/>
      <c r="D94" s="87"/>
      <c r="E94" s="87"/>
      <c r="F94" s="87"/>
      <c r="G94" s="90"/>
      <c r="H94" s="102"/>
      <c r="I94" s="87"/>
      <c r="J94" s="91"/>
      <c r="K94" s="87"/>
    </row>
    <row r="95" spans="2:11">
      <c r="B95" s="85" t="s">
        <v>177</v>
      </c>
      <c r="C95" s="80"/>
      <c r="D95" s="81"/>
      <c r="E95" s="81"/>
      <c r="F95" s="99"/>
      <c r="G95" s="83"/>
      <c r="H95" s="100"/>
      <c r="I95" s="83">
        <v>-2.5429575249999998</v>
      </c>
      <c r="J95" s="84">
        <f t="shared" si="1"/>
        <v>0.17144664093115211</v>
      </c>
      <c r="K95" s="84">
        <f>I95/'סכום נכסי הקרן'!$C$42</f>
        <v>-6.1317335011637118E-4</v>
      </c>
    </row>
    <row r="96" spans="2:11">
      <c r="B96" s="86" t="s">
        <v>1071</v>
      </c>
      <c r="C96" s="87" t="s">
        <v>1072</v>
      </c>
      <c r="D96" s="88" t="s">
        <v>480</v>
      </c>
      <c r="E96" s="88" t="s">
        <v>122</v>
      </c>
      <c r="F96" s="101">
        <v>45001</v>
      </c>
      <c r="G96" s="90">
        <v>1975.104738</v>
      </c>
      <c r="H96" s="102">
        <v>2.4791850000000002</v>
      </c>
      <c r="I96" s="90">
        <v>4.8966491999999993E-2</v>
      </c>
      <c r="J96" s="91">
        <f t="shared" si="1"/>
        <v>-3.3013294516518253E-3</v>
      </c>
      <c r="K96" s="91">
        <f>I96/'סכום נכסי הקרן'!$C$42</f>
        <v>1.1807097699394916E-5</v>
      </c>
    </row>
    <row r="97" spans="2:11">
      <c r="B97" s="86" t="s">
        <v>1073</v>
      </c>
      <c r="C97" s="87" t="s">
        <v>1074</v>
      </c>
      <c r="D97" s="88" t="s">
        <v>480</v>
      </c>
      <c r="E97" s="88" t="s">
        <v>122</v>
      </c>
      <c r="F97" s="101">
        <v>45000</v>
      </c>
      <c r="G97" s="90">
        <v>7864.4</v>
      </c>
      <c r="H97" s="102">
        <v>2.79589</v>
      </c>
      <c r="I97" s="90">
        <v>0.21987999999999999</v>
      </c>
      <c r="J97" s="91">
        <f t="shared" si="1"/>
        <v>-1.4824348042518615E-2</v>
      </c>
      <c r="K97" s="91">
        <f>I97/'סכום נכסי הקרן'!$C$42</f>
        <v>5.3018799920217975E-5</v>
      </c>
    </row>
    <row r="98" spans="2:11">
      <c r="B98" s="86" t="s">
        <v>1075</v>
      </c>
      <c r="C98" s="87" t="s">
        <v>1076</v>
      </c>
      <c r="D98" s="88" t="s">
        <v>480</v>
      </c>
      <c r="E98" s="88" t="s">
        <v>123</v>
      </c>
      <c r="F98" s="101">
        <v>44973</v>
      </c>
      <c r="G98" s="90">
        <v>3384.4434139999998</v>
      </c>
      <c r="H98" s="102">
        <v>2.5248699999999999</v>
      </c>
      <c r="I98" s="90">
        <v>8.5452799999999982E-2</v>
      </c>
      <c r="J98" s="91">
        <f t="shared" si="1"/>
        <v>-5.7612427160620991E-3</v>
      </c>
      <c r="K98" s="91">
        <f>I98/'סכום נכסי הקרן'!$C$42</f>
        <v>2.0604897697937064E-5</v>
      </c>
    </row>
    <row r="99" spans="2:11">
      <c r="B99" s="86" t="s">
        <v>1077</v>
      </c>
      <c r="C99" s="87" t="s">
        <v>1078</v>
      </c>
      <c r="D99" s="88" t="s">
        <v>480</v>
      </c>
      <c r="E99" s="88" t="s">
        <v>124</v>
      </c>
      <c r="F99" s="101">
        <v>44971</v>
      </c>
      <c r="G99" s="90">
        <v>5521.23</v>
      </c>
      <c r="H99" s="102">
        <v>4.1977969999999996</v>
      </c>
      <c r="I99" s="90">
        <v>0.23177</v>
      </c>
      <c r="J99" s="91">
        <f t="shared" si="1"/>
        <v>-1.5625973921295885E-2</v>
      </c>
      <c r="K99" s="91">
        <f>I99/'סכום נכסי הקרן'!$C$42</f>
        <v>5.5885788873517018E-5</v>
      </c>
    </row>
    <row r="100" spans="2:11">
      <c r="B100" s="86" t="s">
        <v>1079</v>
      </c>
      <c r="C100" s="87" t="s">
        <v>1080</v>
      </c>
      <c r="D100" s="88" t="s">
        <v>480</v>
      </c>
      <c r="E100" s="88" t="s">
        <v>122</v>
      </c>
      <c r="F100" s="101">
        <v>44811</v>
      </c>
      <c r="G100" s="90">
        <v>4056.8523399999999</v>
      </c>
      <c r="H100" s="102">
        <v>-8.3532759999999993</v>
      </c>
      <c r="I100" s="90">
        <v>-0.338880077</v>
      </c>
      <c r="J100" s="91">
        <f t="shared" si="1"/>
        <v>2.2847354039128194E-2</v>
      </c>
      <c r="K100" s="91">
        <f>I100/'סכום נכסי הקרן'!$C$42</f>
        <v>-8.1712820626755791E-5</v>
      </c>
    </row>
    <row r="101" spans="2:11">
      <c r="B101" s="86" t="s">
        <v>1081</v>
      </c>
      <c r="C101" s="87" t="s">
        <v>1082</v>
      </c>
      <c r="D101" s="88" t="s">
        <v>480</v>
      </c>
      <c r="E101" s="88" t="s">
        <v>122</v>
      </c>
      <c r="F101" s="101">
        <v>44811</v>
      </c>
      <c r="G101" s="90">
        <v>3043.5471440000001</v>
      </c>
      <c r="H101" s="102">
        <v>-8.3209540000000004</v>
      </c>
      <c r="I101" s="90">
        <v>-0.25325216899999997</v>
      </c>
      <c r="J101" s="91">
        <f t="shared" si="1"/>
        <v>1.7074305511091244E-2</v>
      </c>
      <c r="K101" s="91">
        <f>I101/'סכום נכסי הקרן'!$C$42</f>
        <v>-6.1065699825232987E-5</v>
      </c>
    </row>
    <row r="102" spans="2:11">
      <c r="B102" s="86" t="s">
        <v>1083</v>
      </c>
      <c r="C102" s="87" t="s">
        <v>1084</v>
      </c>
      <c r="D102" s="88" t="s">
        <v>480</v>
      </c>
      <c r="E102" s="88" t="s">
        <v>122</v>
      </c>
      <c r="F102" s="101">
        <v>44810</v>
      </c>
      <c r="G102" s="90">
        <v>2255.4559629999999</v>
      </c>
      <c r="H102" s="102">
        <v>-7.6175959999999998</v>
      </c>
      <c r="I102" s="90">
        <v>-0.17181152399999999</v>
      </c>
      <c r="J102" s="91">
        <f t="shared" si="1"/>
        <v>1.1583562986590594E-2</v>
      </c>
      <c r="K102" s="91">
        <f>I102/'סכום נכסי הקרן'!$C$42</f>
        <v>-4.1428237288265097E-5</v>
      </c>
    </row>
    <row r="103" spans="2:11">
      <c r="B103" s="86" t="s">
        <v>1085</v>
      </c>
      <c r="C103" s="87" t="s">
        <v>1086</v>
      </c>
      <c r="D103" s="88" t="s">
        <v>480</v>
      </c>
      <c r="E103" s="88" t="s">
        <v>122</v>
      </c>
      <c r="F103" s="101">
        <v>44753</v>
      </c>
      <c r="G103" s="90">
        <v>2599.3875849999999</v>
      </c>
      <c r="H103" s="102">
        <v>-5.5726579999999997</v>
      </c>
      <c r="I103" s="90">
        <v>-0.14485499100000002</v>
      </c>
      <c r="J103" s="91">
        <f t="shared" si="1"/>
        <v>9.7661488188098139E-3</v>
      </c>
      <c r="K103" s="91">
        <f>I103/'סכום נכסי הקרן'!$C$42</f>
        <v>-3.4928314468228023E-5</v>
      </c>
    </row>
    <row r="104" spans="2:11">
      <c r="B104" s="86" t="s">
        <v>1087</v>
      </c>
      <c r="C104" s="87" t="s">
        <v>1088</v>
      </c>
      <c r="D104" s="88" t="s">
        <v>480</v>
      </c>
      <c r="E104" s="88" t="s">
        <v>122</v>
      </c>
      <c r="F104" s="101">
        <v>44769</v>
      </c>
      <c r="G104" s="90">
        <v>1635.4293929999999</v>
      </c>
      <c r="H104" s="102">
        <v>-5.2355710000000002</v>
      </c>
      <c r="I104" s="90">
        <v>-8.5624069000000011E-2</v>
      </c>
      <c r="J104" s="91">
        <f t="shared" si="1"/>
        <v>5.7727897019857598E-3</v>
      </c>
      <c r="K104" s="91">
        <f>I104/'סכום נכסי הקרן'!$C$42</f>
        <v>-2.0646195118546203E-5</v>
      </c>
    </row>
    <row r="105" spans="2:11">
      <c r="B105" s="86" t="s">
        <v>1089</v>
      </c>
      <c r="C105" s="87" t="s">
        <v>1090</v>
      </c>
      <c r="D105" s="88" t="s">
        <v>480</v>
      </c>
      <c r="E105" s="88" t="s">
        <v>122</v>
      </c>
      <c r="F105" s="101">
        <v>44888</v>
      </c>
      <c r="G105" s="90">
        <v>4218.25486</v>
      </c>
      <c r="H105" s="102">
        <v>-4.2947740000000003</v>
      </c>
      <c r="I105" s="90">
        <v>-0.18116453200000002</v>
      </c>
      <c r="J105" s="91">
        <f t="shared" si="1"/>
        <v>1.2214144421175192E-2</v>
      </c>
      <c r="K105" s="91">
        <f>I105/'סכום נכסי הקרן'!$C$42</f>
        <v>-4.3683491335036969E-5</v>
      </c>
    </row>
    <row r="106" spans="2:11">
      <c r="B106" s="86" t="s">
        <v>1091</v>
      </c>
      <c r="C106" s="87" t="s">
        <v>1092</v>
      </c>
      <c r="D106" s="88" t="s">
        <v>480</v>
      </c>
      <c r="E106" s="88" t="s">
        <v>122</v>
      </c>
      <c r="F106" s="101">
        <v>44895</v>
      </c>
      <c r="G106" s="90">
        <v>1586.3850179999999</v>
      </c>
      <c r="H106" s="102">
        <v>-3.9963350000000002</v>
      </c>
      <c r="I106" s="90">
        <v>-6.3397253000000001E-2</v>
      </c>
      <c r="J106" s="91">
        <f t="shared" si="1"/>
        <v>4.2742538812607211E-3</v>
      </c>
      <c r="K106" s="91">
        <f>I106/'סכום נכסי הקרן'!$C$42</f>
        <v>-1.5286730363372926E-5</v>
      </c>
    </row>
    <row r="107" spans="2:11">
      <c r="B107" s="86" t="s">
        <v>1093</v>
      </c>
      <c r="C107" s="87" t="s">
        <v>1094</v>
      </c>
      <c r="D107" s="88" t="s">
        <v>480</v>
      </c>
      <c r="E107" s="88" t="s">
        <v>122</v>
      </c>
      <c r="F107" s="101">
        <v>44880</v>
      </c>
      <c r="G107" s="90">
        <v>150.892144</v>
      </c>
      <c r="H107" s="102">
        <v>-3.3898410000000001</v>
      </c>
      <c r="I107" s="90">
        <v>-5.1150040000000003E-3</v>
      </c>
      <c r="J107" s="91">
        <f t="shared" si="1"/>
        <v>3.4485446395704424E-4</v>
      </c>
      <c r="K107" s="91">
        <f>I107/'סכום נכסי הקרן'!$C$42</f>
        <v>-1.2333608043801831E-6</v>
      </c>
    </row>
    <row r="108" spans="2:11">
      <c r="B108" s="86" t="s">
        <v>1095</v>
      </c>
      <c r="C108" s="87" t="s">
        <v>1096</v>
      </c>
      <c r="D108" s="88" t="s">
        <v>480</v>
      </c>
      <c r="E108" s="88" t="s">
        <v>122</v>
      </c>
      <c r="F108" s="101">
        <v>44994</v>
      </c>
      <c r="G108" s="90">
        <v>32787.760000000002</v>
      </c>
      <c r="H108" s="102">
        <v>-2.8411209999999998</v>
      </c>
      <c r="I108" s="90">
        <v>-0.93153999999999992</v>
      </c>
      <c r="J108" s="91">
        <f t="shared" si="1"/>
        <v>6.2804589664943553E-2</v>
      </c>
      <c r="K108" s="91">
        <f>I108/'סכום נכסי הקרן'!$C$42</f>
        <v>-2.2461857775914068E-4</v>
      </c>
    </row>
    <row r="109" spans="2:11">
      <c r="B109" s="86" t="s">
        <v>1097</v>
      </c>
      <c r="C109" s="87" t="s">
        <v>1098</v>
      </c>
      <c r="D109" s="88" t="s">
        <v>480</v>
      </c>
      <c r="E109" s="88" t="s">
        <v>122</v>
      </c>
      <c r="F109" s="101">
        <v>44907</v>
      </c>
      <c r="G109" s="90">
        <v>538.12608899999998</v>
      </c>
      <c r="H109" s="102">
        <v>-2.0496029999999998</v>
      </c>
      <c r="I109" s="90">
        <v>-1.1029450999999999E-2</v>
      </c>
      <c r="J109" s="91">
        <f t="shared" si="1"/>
        <v>7.4360751474397387E-4</v>
      </c>
      <c r="K109" s="91">
        <f>I109/'סכום נכסי הקרן'!$C$42</f>
        <v>-2.6594881562618157E-6</v>
      </c>
    </row>
    <row r="110" spans="2:11">
      <c r="B110" s="86" t="s">
        <v>1099</v>
      </c>
      <c r="C110" s="87" t="s">
        <v>1100</v>
      </c>
      <c r="D110" s="88" t="s">
        <v>480</v>
      </c>
      <c r="E110" s="88" t="s">
        <v>122</v>
      </c>
      <c r="F110" s="101">
        <v>44907</v>
      </c>
      <c r="G110" s="90">
        <v>3129.1469710000001</v>
      </c>
      <c r="H110" s="102">
        <v>-2.08243</v>
      </c>
      <c r="I110" s="90">
        <v>-6.5162296999999994E-2</v>
      </c>
      <c r="J110" s="91">
        <f t="shared" si="1"/>
        <v>4.3932534563305738E-3</v>
      </c>
      <c r="K110" s="91">
        <f>I110/'סכום נכסי הקרן'!$C$42</f>
        <v>-1.5712328483649354E-5</v>
      </c>
    </row>
    <row r="111" spans="2:11">
      <c r="B111" s="86" t="s">
        <v>1101</v>
      </c>
      <c r="C111" s="87" t="s">
        <v>1102</v>
      </c>
      <c r="D111" s="88" t="s">
        <v>480</v>
      </c>
      <c r="E111" s="88" t="s">
        <v>122</v>
      </c>
      <c r="F111" s="101">
        <v>44987</v>
      </c>
      <c r="G111" s="90">
        <v>6182.9936129999996</v>
      </c>
      <c r="H111" s="102">
        <v>-2.160088</v>
      </c>
      <c r="I111" s="90">
        <v>-0.13355809800000001</v>
      </c>
      <c r="J111" s="91">
        <f t="shared" si="1"/>
        <v>9.0045103176678628E-3</v>
      </c>
      <c r="K111" s="91">
        <f>I111/'סכום נכסי הקרן'!$C$42</f>
        <v>-3.220433907398065E-5</v>
      </c>
    </row>
    <row r="112" spans="2:11">
      <c r="B112" s="86" t="s">
        <v>1103</v>
      </c>
      <c r="C112" s="87" t="s">
        <v>1104</v>
      </c>
      <c r="D112" s="88" t="s">
        <v>480</v>
      </c>
      <c r="E112" s="88" t="s">
        <v>122</v>
      </c>
      <c r="F112" s="101">
        <v>44970</v>
      </c>
      <c r="G112" s="90">
        <v>5859.5893669999996</v>
      </c>
      <c r="H112" s="102">
        <v>-1.6258790000000001</v>
      </c>
      <c r="I112" s="90">
        <v>-9.5269831999999999E-2</v>
      </c>
      <c r="J112" s="91">
        <f t="shared" si="1"/>
        <v>6.4231087298539076E-3</v>
      </c>
      <c r="K112" s="91">
        <f>I112/'סכום נכסי הקרן'!$C$42</f>
        <v>-2.2972040027473079E-5</v>
      </c>
    </row>
    <row r="113" spans="2:11">
      <c r="B113" s="86" t="s">
        <v>1103</v>
      </c>
      <c r="C113" s="87" t="s">
        <v>1105</v>
      </c>
      <c r="D113" s="88" t="s">
        <v>480</v>
      </c>
      <c r="E113" s="88" t="s">
        <v>122</v>
      </c>
      <c r="F113" s="101">
        <v>44970</v>
      </c>
      <c r="G113" s="90">
        <v>2343.4708730000002</v>
      </c>
      <c r="H113" s="102">
        <v>-1.6258790000000001</v>
      </c>
      <c r="I113" s="90">
        <v>-3.8101999999999997E-2</v>
      </c>
      <c r="J113" s="91">
        <f t="shared" si="1"/>
        <v>2.5688435015283075E-3</v>
      </c>
      <c r="K113" s="91">
        <f>I113/'סכום נכסי הקרן'!$C$42</f>
        <v>-9.1873854582506149E-6</v>
      </c>
    </row>
    <row r="114" spans="2:11">
      <c r="B114" s="86" t="s">
        <v>1106</v>
      </c>
      <c r="C114" s="87" t="s">
        <v>1107</v>
      </c>
      <c r="D114" s="88" t="s">
        <v>480</v>
      </c>
      <c r="E114" s="88" t="s">
        <v>122</v>
      </c>
      <c r="F114" s="101">
        <v>45005</v>
      </c>
      <c r="G114" s="90">
        <v>1089.971393</v>
      </c>
      <c r="H114" s="102">
        <v>-1.4156040000000001</v>
      </c>
      <c r="I114" s="90">
        <v>-1.5429682E-2</v>
      </c>
      <c r="J114" s="91">
        <f t="shared" si="1"/>
        <v>1.0402718580743346E-3</v>
      </c>
      <c r="K114" s="91">
        <f>I114/'סכום נכסי הקרן'!$C$42</f>
        <v>-3.7204985573521412E-6</v>
      </c>
    </row>
    <row r="115" spans="2:11">
      <c r="B115" s="86" t="s">
        <v>1108</v>
      </c>
      <c r="C115" s="87" t="s">
        <v>1109</v>
      </c>
      <c r="D115" s="88" t="s">
        <v>480</v>
      </c>
      <c r="E115" s="88" t="s">
        <v>122</v>
      </c>
      <c r="F115" s="101">
        <v>45005</v>
      </c>
      <c r="G115" s="90">
        <v>1363.387665</v>
      </c>
      <c r="H115" s="102">
        <v>-1.387454</v>
      </c>
      <c r="I115" s="90">
        <v>-1.891638E-2</v>
      </c>
      <c r="J115" s="91">
        <f t="shared" si="1"/>
        <v>1.2753456468279892E-3</v>
      </c>
      <c r="K115" s="91">
        <f>I115/'סכום נכסי הקרן'!$C$42</f>
        <v>-4.5612323377970389E-6</v>
      </c>
    </row>
    <row r="116" spans="2:11">
      <c r="B116" s="86" t="s">
        <v>1110</v>
      </c>
      <c r="C116" s="87" t="s">
        <v>1111</v>
      </c>
      <c r="D116" s="88" t="s">
        <v>480</v>
      </c>
      <c r="E116" s="88" t="s">
        <v>122</v>
      </c>
      <c r="F116" s="101">
        <v>44938</v>
      </c>
      <c r="G116" s="90">
        <v>1638.4675940000002</v>
      </c>
      <c r="H116" s="102">
        <v>-0.549234</v>
      </c>
      <c r="I116" s="90">
        <v>-8.9990260000000002E-3</v>
      </c>
      <c r="J116" s="91">
        <f t="shared" si="1"/>
        <v>6.0671590625647684E-4</v>
      </c>
      <c r="K116" s="91">
        <f>I116/'סכום נכסי הקרן'!$C$42</f>
        <v>-2.1698997588268125E-6</v>
      </c>
    </row>
    <row r="117" spans="2:11">
      <c r="B117" s="86" t="s">
        <v>1112</v>
      </c>
      <c r="C117" s="87" t="s">
        <v>1113</v>
      </c>
      <c r="D117" s="88" t="s">
        <v>480</v>
      </c>
      <c r="E117" s="88" t="s">
        <v>122</v>
      </c>
      <c r="F117" s="101">
        <v>44944</v>
      </c>
      <c r="G117" s="90">
        <v>4413.5519089999998</v>
      </c>
      <c r="H117" s="102">
        <v>0.32020700000000002</v>
      </c>
      <c r="I117" s="90">
        <v>1.4132517999999998E-2</v>
      </c>
      <c r="J117" s="91">
        <f t="shared" si="1"/>
        <v>-9.5281683440585354E-4</v>
      </c>
      <c r="K117" s="91">
        <f>I117/'סכום נכסי הקרן'!$C$42</f>
        <v>3.4077185019596101E-6</v>
      </c>
    </row>
    <row r="118" spans="2:11">
      <c r="B118" s="86" t="s">
        <v>1114</v>
      </c>
      <c r="C118" s="87" t="s">
        <v>1115</v>
      </c>
      <c r="D118" s="88" t="s">
        <v>480</v>
      </c>
      <c r="E118" s="88" t="s">
        <v>123</v>
      </c>
      <c r="F118" s="101">
        <v>44966</v>
      </c>
      <c r="G118" s="90">
        <v>446.00076000000001</v>
      </c>
      <c r="H118" s="102">
        <v>-1.736699</v>
      </c>
      <c r="I118" s="90">
        <v>-7.745690999999999E-3</v>
      </c>
      <c r="J118" s="91">
        <f t="shared" si="1"/>
        <v>5.2221584143079876E-4</v>
      </c>
      <c r="K118" s="91">
        <f>I118/'סכום נכסי הקרן'!$C$42</f>
        <v>-1.86768801788627E-6</v>
      </c>
    </row>
    <row r="119" spans="2:11">
      <c r="B119" s="86" t="s">
        <v>1114</v>
      </c>
      <c r="C119" s="87" t="s">
        <v>1116</v>
      </c>
      <c r="D119" s="88" t="s">
        <v>480</v>
      </c>
      <c r="E119" s="88" t="s">
        <v>123</v>
      </c>
      <c r="F119" s="101">
        <v>44966</v>
      </c>
      <c r="G119" s="90">
        <v>28485.77</v>
      </c>
      <c r="H119" s="102">
        <v>-1.7366919999999999</v>
      </c>
      <c r="I119" s="90">
        <v>-0.49470999999999998</v>
      </c>
      <c r="J119" s="91">
        <f t="shared" si="1"/>
        <v>3.3353434692170197E-2</v>
      </c>
      <c r="K119" s="91">
        <f>I119/'סכום נכסי הקרן'!$C$42</f>
        <v>-1.1928747729912241E-4</v>
      </c>
    </row>
    <row r="120" spans="2:11">
      <c r="B120" s="86" t="s">
        <v>1117</v>
      </c>
      <c r="C120" s="87" t="s">
        <v>1118</v>
      </c>
      <c r="D120" s="88" t="s">
        <v>480</v>
      </c>
      <c r="E120" s="88" t="s">
        <v>123</v>
      </c>
      <c r="F120" s="101">
        <v>44901</v>
      </c>
      <c r="G120" s="90">
        <v>6115.33284</v>
      </c>
      <c r="H120" s="102">
        <v>-1.1645810000000001</v>
      </c>
      <c r="I120" s="90">
        <v>-7.1217996999999991E-2</v>
      </c>
      <c r="J120" s="91">
        <f t="shared" si="1"/>
        <v>4.8015298090733419E-3</v>
      </c>
      <c r="K120" s="91">
        <f>I120/'סכום נכסי הקרן'!$C$42</f>
        <v>-1.7172515616070965E-5</v>
      </c>
    </row>
    <row r="121" spans="2:11">
      <c r="B121" s="86" t="s">
        <v>1119</v>
      </c>
      <c r="C121" s="87" t="s">
        <v>1120</v>
      </c>
      <c r="D121" s="88" t="s">
        <v>480</v>
      </c>
      <c r="E121" s="88" t="s">
        <v>123</v>
      </c>
      <c r="F121" s="101">
        <v>44943</v>
      </c>
      <c r="G121" s="90">
        <v>1104.9777919999999</v>
      </c>
      <c r="H121" s="102">
        <v>-0.66781999999999997</v>
      </c>
      <c r="I121" s="90">
        <v>-7.3792620000000001E-3</v>
      </c>
      <c r="J121" s="91">
        <f t="shared" si="1"/>
        <v>4.9751113418651993E-4</v>
      </c>
      <c r="K121" s="91">
        <f>I121/'סכום נכסי הקרן'!$C$42</f>
        <v>-1.7793324337678168E-6</v>
      </c>
    </row>
    <row r="122" spans="2:11">
      <c r="B122" s="92"/>
      <c r="C122" s="87"/>
      <c r="D122" s="87"/>
      <c r="E122" s="87"/>
      <c r="F122" s="87"/>
      <c r="G122" s="90"/>
      <c r="H122" s="102"/>
      <c r="I122" s="87"/>
      <c r="J122" s="91"/>
      <c r="K122" s="87"/>
    </row>
    <row r="123" spans="2:11">
      <c r="B123" s="79" t="s">
        <v>180</v>
      </c>
      <c r="C123" s="80"/>
      <c r="D123" s="81"/>
      <c r="E123" s="81"/>
      <c r="F123" s="99"/>
      <c r="G123" s="83"/>
      <c r="H123" s="100"/>
      <c r="I123" s="83">
        <v>0.46406106999999996</v>
      </c>
      <c r="J123" s="84">
        <f t="shared" si="1"/>
        <v>-3.1287078473092568E-2</v>
      </c>
      <c r="K123" s="84">
        <f>I123/'סכום נכסי הקרן'!$C$42</f>
        <v>1.1189722130749622E-4</v>
      </c>
    </row>
    <row r="124" spans="2:11">
      <c r="B124" s="92" t="s">
        <v>176</v>
      </c>
      <c r="C124" s="87"/>
      <c r="D124" s="88"/>
      <c r="E124" s="88"/>
      <c r="F124" s="101"/>
      <c r="G124" s="90"/>
      <c r="H124" s="102"/>
      <c r="I124" s="90">
        <v>0.46406106999999996</v>
      </c>
      <c r="J124" s="91">
        <f t="shared" si="1"/>
        <v>-3.1287078473092568E-2</v>
      </c>
      <c r="K124" s="91">
        <f>I124/'סכום נכסי הקרן'!$C$42</f>
        <v>1.1189722130749622E-4</v>
      </c>
    </row>
    <row r="125" spans="2:11">
      <c r="B125" s="86" t="s">
        <v>1121</v>
      </c>
      <c r="C125" s="87" t="s">
        <v>1122</v>
      </c>
      <c r="D125" s="88" t="s">
        <v>480</v>
      </c>
      <c r="E125" s="88" t="s">
        <v>120</v>
      </c>
      <c r="F125" s="101">
        <v>44817</v>
      </c>
      <c r="G125" s="90">
        <v>20175.314999999999</v>
      </c>
      <c r="H125" s="102">
        <v>4.7463499999999996</v>
      </c>
      <c r="I125" s="90">
        <v>0.95759104900000014</v>
      </c>
      <c r="J125" s="91">
        <f t="shared" si="1"/>
        <v>-6.4560955943134893E-2</v>
      </c>
      <c r="K125" s="91">
        <f>I125/'סכום נכסי הקרן'!$C$42</f>
        <v>2.3090016478225696E-4</v>
      </c>
    </row>
    <row r="126" spans="2:11">
      <c r="B126" s="86" t="s">
        <v>1121</v>
      </c>
      <c r="C126" s="87" t="s">
        <v>1123</v>
      </c>
      <c r="D126" s="88" t="s">
        <v>480</v>
      </c>
      <c r="E126" s="88" t="s">
        <v>120</v>
      </c>
      <c r="F126" s="101">
        <v>44999</v>
      </c>
      <c r="G126" s="90">
        <v>20636.268633</v>
      </c>
      <c r="H126" s="102">
        <v>-2.3915660000000001</v>
      </c>
      <c r="I126" s="90">
        <v>-0.49352997900000001</v>
      </c>
      <c r="J126" s="91">
        <f t="shared" si="1"/>
        <v>3.3273877470042311E-2</v>
      </c>
      <c r="K126" s="91">
        <f>I126/'סכום נכסי הקרן'!$C$42</f>
        <v>-1.1900294347476069E-4</v>
      </c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109" t="s">
        <v>198</v>
      </c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109" t="s">
        <v>104</v>
      </c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109" t="s">
        <v>181</v>
      </c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109" t="s">
        <v>189</v>
      </c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134</v>
      </c>
      <c r="C1" s="46" t="s" vm="1">
        <v>205</v>
      </c>
    </row>
    <row r="2" spans="2:17">
      <c r="B2" s="46" t="s">
        <v>133</v>
      </c>
      <c r="C2" s="46" t="s">
        <v>206</v>
      </c>
    </row>
    <row r="3" spans="2:17">
      <c r="B3" s="46" t="s">
        <v>135</v>
      </c>
      <c r="C3" s="46" t="s">
        <v>207</v>
      </c>
    </row>
    <row r="4" spans="2:17">
      <c r="B4" s="46" t="s">
        <v>136</v>
      </c>
      <c r="C4" s="46">
        <v>2148</v>
      </c>
    </row>
    <row r="6" spans="2:17" ht="26.25" customHeight="1">
      <c r="B6" s="133" t="s">
        <v>159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17" ht="26.25" customHeight="1">
      <c r="B7" s="133" t="s">
        <v>94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17" s="3" customFormat="1" ht="63">
      <c r="B8" s="21" t="s">
        <v>108</v>
      </c>
      <c r="C8" s="29" t="s">
        <v>43</v>
      </c>
      <c r="D8" s="29" t="s">
        <v>47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103</v>
      </c>
      <c r="O8" s="29" t="s">
        <v>54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106" t="s">
        <v>1344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3.2851562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3" width="8.7109375" style="1" bestFit="1" customWidth="1"/>
    <col min="14" max="14" width="11.140625" style="1" bestFit="1" customWidth="1"/>
    <col min="15" max="15" width="9.5703125" style="1" bestFit="1" customWidth="1"/>
    <col min="16" max="16" width="8.28515625" style="1" bestFit="1" customWidth="1"/>
    <col min="17" max="17" width="10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134</v>
      </c>
      <c r="C1" s="46" t="s" vm="1">
        <v>205</v>
      </c>
    </row>
    <row r="2" spans="2:18">
      <c r="B2" s="46" t="s">
        <v>133</v>
      </c>
      <c r="C2" s="46" t="s">
        <v>206</v>
      </c>
    </row>
    <row r="3" spans="2:18">
      <c r="B3" s="46" t="s">
        <v>135</v>
      </c>
      <c r="C3" s="46" t="s">
        <v>207</v>
      </c>
    </row>
    <row r="4" spans="2:18">
      <c r="B4" s="46" t="s">
        <v>136</v>
      </c>
      <c r="C4" s="46">
        <v>2148</v>
      </c>
    </row>
    <row r="6" spans="2:18" ht="26.25" customHeight="1">
      <c r="B6" s="133" t="s">
        <v>160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s="3" customFormat="1" ht="78.75">
      <c r="B7" s="47" t="s">
        <v>108</v>
      </c>
      <c r="C7" s="48" t="s">
        <v>172</v>
      </c>
      <c r="D7" s="48" t="s">
        <v>43</v>
      </c>
      <c r="E7" s="48" t="s">
        <v>109</v>
      </c>
      <c r="F7" s="48" t="s">
        <v>14</v>
      </c>
      <c r="G7" s="48" t="s">
        <v>96</v>
      </c>
      <c r="H7" s="48" t="s">
        <v>62</v>
      </c>
      <c r="I7" s="48" t="s">
        <v>17</v>
      </c>
      <c r="J7" s="48" t="s">
        <v>204</v>
      </c>
      <c r="K7" s="48" t="s">
        <v>95</v>
      </c>
      <c r="L7" s="48" t="s">
        <v>34</v>
      </c>
      <c r="M7" s="48" t="s">
        <v>18</v>
      </c>
      <c r="N7" s="48" t="s">
        <v>183</v>
      </c>
      <c r="O7" s="48" t="s">
        <v>182</v>
      </c>
      <c r="P7" s="48" t="s">
        <v>103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105</v>
      </c>
      <c r="R9" s="19" t="s">
        <v>106</v>
      </c>
    </row>
    <row r="10" spans="2:18" s="4" customFormat="1" ht="18" customHeight="1">
      <c r="B10" s="74" t="s">
        <v>39</v>
      </c>
      <c r="C10" s="75"/>
      <c r="D10" s="74"/>
      <c r="E10" s="74"/>
      <c r="F10" s="74"/>
      <c r="G10" s="97"/>
      <c r="H10" s="74"/>
      <c r="I10" s="77">
        <v>3.9839310164471229</v>
      </c>
      <c r="J10" s="75"/>
      <c r="K10" s="75"/>
      <c r="L10" s="76"/>
      <c r="M10" s="76">
        <v>6.7730659623651004E-2</v>
      </c>
      <c r="N10" s="77"/>
      <c r="O10" s="98"/>
      <c r="P10" s="77">
        <f>P11+P259</f>
        <v>587.00161251399982</v>
      </c>
      <c r="Q10" s="78">
        <f>IFERROR(P10/$P$10,0)</f>
        <v>1</v>
      </c>
      <c r="R10" s="78">
        <f>P10/'סכום נכסי הקרן'!$C$42</f>
        <v>0.14154139097109822</v>
      </c>
    </row>
    <row r="11" spans="2:18" ht="21.75" customHeight="1">
      <c r="B11" s="79" t="s">
        <v>37</v>
      </c>
      <c r="C11" s="81"/>
      <c r="D11" s="80"/>
      <c r="E11" s="80"/>
      <c r="F11" s="80"/>
      <c r="G11" s="99"/>
      <c r="H11" s="80"/>
      <c r="I11" s="83">
        <v>4.8326431711298303</v>
      </c>
      <c r="J11" s="81"/>
      <c r="K11" s="81"/>
      <c r="L11" s="82"/>
      <c r="M11" s="82">
        <v>6.589859662770961E-2</v>
      </c>
      <c r="N11" s="83"/>
      <c r="O11" s="100"/>
      <c r="P11" s="83">
        <f>P12+P33</f>
        <v>373.78051810199986</v>
      </c>
      <c r="Q11" s="84">
        <f t="shared" ref="Q11:Q74" si="0">IFERROR(P11/$P$10,0)</f>
        <v>0.63676233613938382</v>
      </c>
      <c r="R11" s="84">
        <f>P11/'סכום נכסי הקרן'!$C$42</f>
        <v>9.0128226775174389E-2</v>
      </c>
    </row>
    <row r="12" spans="2:18">
      <c r="B12" s="85" t="s">
        <v>35</v>
      </c>
      <c r="C12" s="81"/>
      <c r="D12" s="80"/>
      <c r="E12" s="80"/>
      <c r="F12" s="80"/>
      <c r="G12" s="99"/>
      <c r="H12" s="80"/>
      <c r="I12" s="83">
        <v>6.5914606472959028</v>
      </c>
      <c r="J12" s="81"/>
      <c r="K12" s="81"/>
      <c r="L12" s="82"/>
      <c r="M12" s="82">
        <v>4.4622461892570513E-2</v>
      </c>
      <c r="N12" s="83"/>
      <c r="O12" s="100"/>
      <c r="P12" s="83">
        <f>SUM(P13:P31)</f>
        <v>85.747249627000002</v>
      </c>
      <c r="Q12" s="84">
        <f t="shared" si="0"/>
        <v>0.14607668496814386</v>
      </c>
      <c r="R12" s="84">
        <f>P12/'סכום נכסי הקרן'!$C$42</f>
        <v>2.0675897178837999E-2</v>
      </c>
    </row>
    <row r="13" spans="2:18">
      <c r="B13" s="86" t="s">
        <v>1381</v>
      </c>
      <c r="C13" s="88" t="s">
        <v>1158</v>
      </c>
      <c r="D13" s="87">
        <v>6028</v>
      </c>
      <c r="E13" s="87"/>
      <c r="F13" s="87" t="s">
        <v>481</v>
      </c>
      <c r="G13" s="101">
        <v>43100</v>
      </c>
      <c r="H13" s="90">
        <v>7.5499999990992404</v>
      </c>
      <c r="I13" s="90">
        <v>7.5499999990992404</v>
      </c>
      <c r="J13" s="88" t="s">
        <v>28</v>
      </c>
      <c r="K13" s="88" t="s">
        <v>121</v>
      </c>
      <c r="L13" s="89">
        <v>0</v>
      </c>
      <c r="M13" s="89">
        <v>6.449999999399493E-2</v>
      </c>
      <c r="N13" s="90">
        <v>3846.614043</v>
      </c>
      <c r="O13" s="102">
        <v>103.9</v>
      </c>
      <c r="P13" s="90">
        <v>3.9966319920000006</v>
      </c>
      <c r="Q13" s="91">
        <f t="shared" si="0"/>
        <v>6.808553685028731E-3</v>
      </c>
      <c r="R13" s="91">
        <f>P13/'סכום נכסי הקרן'!$C$42</f>
        <v>9.6369215908036318E-4</v>
      </c>
    </row>
    <row r="14" spans="2:18">
      <c r="B14" s="86" t="s">
        <v>1381</v>
      </c>
      <c r="C14" s="88" t="s">
        <v>1158</v>
      </c>
      <c r="D14" s="87">
        <v>6869</v>
      </c>
      <c r="E14" s="87"/>
      <c r="F14" s="87" t="s">
        <v>481</v>
      </c>
      <c r="G14" s="101">
        <v>43555</v>
      </c>
      <c r="H14" s="90">
        <v>3.600000002370539</v>
      </c>
      <c r="I14" s="90">
        <v>3.600000002370539</v>
      </c>
      <c r="J14" s="88" t="s">
        <v>28</v>
      </c>
      <c r="K14" s="88" t="s">
        <v>121</v>
      </c>
      <c r="L14" s="89">
        <v>0</v>
      </c>
      <c r="M14" s="89">
        <v>5.3400000022520121E-2</v>
      </c>
      <c r="N14" s="90">
        <v>828.36550399999987</v>
      </c>
      <c r="O14" s="102">
        <v>101.85</v>
      </c>
      <c r="P14" s="90">
        <v>0.84369026499999999</v>
      </c>
      <c r="Q14" s="91">
        <f t="shared" si="0"/>
        <v>1.4372878149118854E-3</v>
      </c>
      <c r="R14" s="91">
        <f>P14/'סכום נכסי הקרן'!$C$42</f>
        <v>2.0343571654843863E-4</v>
      </c>
    </row>
    <row r="15" spans="2:18">
      <c r="B15" s="86" t="s">
        <v>1381</v>
      </c>
      <c r="C15" s="88" t="s">
        <v>1158</v>
      </c>
      <c r="D15" s="87">
        <v>6870</v>
      </c>
      <c r="E15" s="87"/>
      <c r="F15" s="87" t="s">
        <v>481</v>
      </c>
      <c r="G15" s="101">
        <v>43555</v>
      </c>
      <c r="H15" s="90">
        <v>5.2600000002317939</v>
      </c>
      <c r="I15" s="90">
        <v>5.2600000002317939</v>
      </c>
      <c r="J15" s="88" t="s">
        <v>28</v>
      </c>
      <c r="K15" s="88" t="s">
        <v>121</v>
      </c>
      <c r="L15" s="89">
        <v>0</v>
      </c>
      <c r="M15" s="89">
        <v>4.3500000001698493E-2</v>
      </c>
      <c r="N15" s="90">
        <v>9903.8803869999992</v>
      </c>
      <c r="O15" s="102">
        <v>101.06</v>
      </c>
      <c r="P15" s="90">
        <v>10.008861518</v>
      </c>
      <c r="Q15" s="91">
        <f t="shared" si="0"/>
        <v>1.7050824571220903E-2</v>
      </c>
      <c r="R15" s="91">
        <f>P15/'סכום נכסי הקרן'!$C$42</f>
        <v>2.4133974270147862E-3</v>
      </c>
    </row>
    <row r="16" spans="2:18">
      <c r="B16" s="86" t="s">
        <v>1381</v>
      </c>
      <c r="C16" s="88" t="s">
        <v>1158</v>
      </c>
      <c r="D16" s="87">
        <v>6868</v>
      </c>
      <c r="E16" s="87"/>
      <c r="F16" s="87" t="s">
        <v>481</v>
      </c>
      <c r="G16" s="101">
        <v>43555</v>
      </c>
      <c r="H16" s="90">
        <v>5.119999994343968</v>
      </c>
      <c r="I16" s="90">
        <v>5.119999994343968</v>
      </c>
      <c r="J16" s="88" t="s">
        <v>28</v>
      </c>
      <c r="K16" s="88" t="s">
        <v>121</v>
      </c>
      <c r="L16" s="89">
        <v>0</v>
      </c>
      <c r="M16" s="89">
        <v>5.2299999926942925E-2</v>
      </c>
      <c r="N16" s="90">
        <v>171.14052599999999</v>
      </c>
      <c r="O16" s="102">
        <v>123.97</v>
      </c>
      <c r="P16" s="90">
        <v>0.212162885</v>
      </c>
      <c r="Q16" s="91">
        <f t="shared" si="0"/>
        <v>3.6143492705471907E-4</v>
      </c>
      <c r="R16" s="91">
        <f>P16/'סכום נכסי הקרן'!$C$42</f>
        <v>5.1158002320862361E-5</v>
      </c>
    </row>
    <row r="17" spans="2:18">
      <c r="B17" s="86" t="s">
        <v>1381</v>
      </c>
      <c r="C17" s="88" t="s">
        <v>1158</v>
      </c>
      <c r="D17" s="87">
        <v>6867</v>
      </c>
      <c r="E17" s="87"/>
      <c r="F17" s="87" t="s">
        <v>481</v>
      </c>
      <c r="G17" s="101">
        <v>43555</v>
      </c>
      <c r="H17" s="90">
        <v>5.1600000012655647</v>
      </c>
      <c r="I17" s="90">
        <v>5.1600000012655647</v>
      </c>
      <c r="J17" s="88" t="s">
        <v>28</v>
      </c>
      <c r="K17" s="88" t="s">
        <v>121</v>
      </c>
      <c r="L17" s="89">
        <v>0</v>
      </c>
      <c r="M17" s="89">
        <v>5.1400000018983469E-2</v>
      </c>
      <c r="N17" s="90">
        <v>415.72862300000003</v>
      </c>
      <c r="O17" s="102">
        <v>114.04</v>
      </c>
      <c r="P17" s="90">
        <v>0.47409686499999998</v>
      </c>
      <c r="Q17" s="91">
        <f t="shared" si="0"/>
        <v>8.0765853941958793E-4</v>
      </c>
      <c r="R17" s="91">
        <f>P17/'סכום נכסי הקרן'!$C$42</f>
        <v>1.1431711309913405E-4</v>
      </c>
    </row>
    <row r="18" spans="2:18">
      <c r="B18" s="86" t="s">
        <v>1381</v>
      </c>
      <c r="C18" s="88" t="s">
        <v>1158</v>
      </c>
      <c r="D18" s="87">
        <v>6866</v>
      </c>
      <c r="E18" s="87"/>
      <c r="F18" s="87" t="s">
        <v>481</v>
      </c>
      <c r="G18" s="101">
        <v>43555</v>
      </c>
      <c r="H18" s="90">
        <v>5.8599999995935415</v>
      </c>
      <c r="I18" s="90">
        <v>5.8599999995935415</v>
      </c>
      <c r="J18" s="88" t="s">
        <v>28</v>
      </c>
      <c r="K18" s="88" t="s">
        <v>121</v>
      </c>
      <c r="L18" s="89">
        <v>0</v>
      </c>
      <c r="M18" s="89">
        <v>3.2199999991870835E-2</v>
      </c>
      <c r="N18" s="90">
        <v>625.28590599999995</v>
      </c>
      <c r="O18" s="102">
        <v>110.17</v>
      </c>
      <c r="P18" s="90">
        <v>0.68887739799999992</v>
      </c>
      <c r="Q18" s="91">
        <f t="shared" si="0"/>
        <v>1.1735528204934367E-3</v>
      </c>
      <c r="R18" s="91">
        <f>P18/'סכום נכסי הקרן'!$C$42</f>
        <v>1.6610629859069659E-4</v>
      </c>
    </row>
    <row r="19" spans="2:18">
      <c r="B19" s="86" t="s">
        <v>1381</v>
      </c>
      <c r="C19" s="88" t="s">
        <v>1158</v>
      </c>
      <c r="D19" s="87">
        <v>6865</v>
      </c>
      <c r="E19" s="87"/>
      <c r="F19" s="87" t="s">
        <v>481</v>
      </c>
      <c r="G19" s="101">
        <v>43555</v>
      </c>
      <c r="H19" s="90">
        <v>4.1500000006346616</v>
      </c>
      <c r="I19" s="90">
        <v>4.1500000006346616</v>
      </c>
      <c r="J19" s="88" t="s">
        <v>28</v>
      </c>
      <c r="K19" s="88" t="s">
        <v>121</v>
      </c>
      <c r="L19" s="89">
        <v>0</v>
      </c>
      <c r="M19" s="89">
        <v>2.3599999989845421E-2</v>
      </c>
      <c r="N19" s="90">
        <v>322.77190000000002</v>
      </c>
      <c r="O19" s="102">
        <v>122.04</v>
      </c>
      <c r="P19" s="90">
        <v>0.393910865</v>
      </c>
      <c r="Q19" s="91">
        <f t="shared" si="0"/>
        <v>6.7105584823347537E-4</v>
      </c>
      <c r="R19" s="91">
        <f>P19/'סכום נכסי הקרן'!$C$42</f>
        <v>9.4982178178256295E-5</v>
      </c>
    </row>
    <row r="20" spans="2:18">
      <c r="B20" s="86" t="s">
        <v>1381</v>
      </c>
      <c r="C20" s="88" t="s">
        <v>1158</v>
      </c>
      <c r="D20" s="87">
        <v>5212</v>
      </c>
      <c r="E20" s="87"/>
      <c r="F20" s="87" t="s">
        <v>481</v>
      </c>
      <c r="G20" s="101">
        <v>42643</v>
      </c>
      <c r="H20" s="90">
        <v>6.8800000001221271</v>
      </c>
      <c r="I20" s="90">
        <v>6.8800000001221271</v>
      </c>
      <c r="J20" s="88" t="s">
        <v>28</v>
      </c>
      <c r="K20" s="88" t="s">
        <v>121</v>
      </c>
      <c r="L20" s="89">
        <v>0</v>
      </c>
      <c r="M20" s="89">
        <v>4.6700000000632444E-2</v>
      </c>
      <c r="N20" s="90">
        <v>9213.1908039999998</v>
      </c>
      <c r="O20" s="102">
        <v>99.54</v>
      </c>
      <c r="P20" s="90">
        <v>9.170810126000001</v>
      </c>
      <c r="Q20" s="91">
        <f t="shared" si="0"/>
        <v>1.5623142987160499E-2</v>
      </c>
      <c r="R20" s="91">
        <f>P20/'סכום נכסי הקרן'!$C$42</f>
        <v>2.2113213897430556E-3</v>
      </c>
    </row>
    <row r="21" spans="2:18">
      <c r="B21" s="86" t="s">
        <v>1381</v>
      </c>
      <c r="C21" s="88" t="s">
        <v>1158</v>
      </c>
      <c r="D21" s="87">
        <v>5211</v>
      </c>
      <c r="E21" s="87"/>
      <c r="F21" s="87" t="s">
        <v>481</v>
      </c>
      <c r="G21" s="101">
        <v>42643</v>
      </c>
      <c r="H21" s="90">
        <v>4.7000000002120634</v>
      </c>
      <c r="I21" s="90">
        <v>4.7000000002120634</v>
      </c>
      <c r="J21" s="88" t="s">
        <v>28</v>
      </c>
      <c r="K21" s="88" t="s">
        <v>121</v>
      </c>
      <c r="L21" s="89">
        <v>0</v>
      </c>
      <c r="M21" s="89">
        <v>4.3700000002615438E-2</v>
      </c>
      <c r="N21" s="90">
        <v>7205.2238930000003</v>
      </c>
      <c r="O21" s="102">
        <v>98.17</v>
      </c>
      <c r="P21" s="90">
        <v>7.0733682949999999</v>
      </c>
      <c r="Q21" s="91">
        <f t="shared" si="0"/>
        <v>1.2049998065092712E-2</v>
      </c>
      <c r="R21" s="91">
        <f>P21/'סכום נכסי הקרן'!$C$42</f>
        <v>1.7055734873322648E-3</v>
      </c>
    </row>
    <row r="22" spans="2:18">
      <c r="B22" s="86" t="s">
        <v>1381</v>
      </c>
      <c r="C22" s="88" t="s">
        <v>1158</v>
      </c>
      <c r="D22" s="87">
        <v>6027</v>
      </c>
      <c r="E22" s="87"/>
      <c r="F22" s="87" t="s">
        <v>481</v>
      </c>
      <c r="G22" s="101">
        <v>43100</v>
      </c>
      <c r="H22" s="90">
        <v>8.0799999999526584</v>
      </c>
      <c r="I22" s="90">
        <v>8.0799999999526584</v>
      </c>
      <c r="J22" s="88" t="s">
        <v>28</v>
      </c>
      <c r="K22" s="88" t="s">
        <v>121</v>
      </c>
      <c r="L22" s="89">
        <v>0</v>
      </c>
      <c r="M22" s="89">
        <v>4.5399999999763303E-2</v>
      </c>
      <c r="N22" s="90">
        <v>15081.795848999998</v>
      </c>
      <c r="O22" s="102">
        <v>100.84</v>
      </c>
      <c r="P22" s="90">
        <v>15.208482933999997</v>
      </c>
      <c r="Q22" s="91">
        <f t="shared" si="0"/>
        <v>2.5908758357349963E-2</v>
      </c>
      <c r="R22" s="91">
        <f>P22/'סכום נכסי הקרן'!$C$42</f>
        <v>3.6671616962333799E-3</v>
      </c>
    </row>
    <row r="23" spans="2:18">
      <c r="B23" s="86" t="s">
        <v>1381</v>
      </c>
      <c r="C23" s="88" t="s">
        <v>1158</v>
      </c>
      <c r="D23" s="87">
        <v>5025</v>
      </c>
      <c r="E23" s="87"/>
      <c r="F23" s="87" t="s">
        <v>481</v>
      </c>
      <c r="G23" s="101">
        <v>42551</v>
      </c>
      <c r="H23" s="90">
        <v>7.5399999999745004</v>
      </c>
      <c r="I23" s="90">
        <v>7.5399999999745004</v>
      </c>
      <c r="J23" s="88" t="s">
        <v>28</v>
      </c>
      <c r="K23" s="88" t="s">
        <v>121</v>
      </c>
      <c r="L23" s="89">
        <v>0</v>
      </c>
      <c r="M23" s="89">
        <v>4.8699999999766257E-2</v>
      </c>
      <c r="N23" s="90">
        <v>9526.3279409999996</v>
      </c>
      <c r="O23" s="102">
        <v>98.8</v>
      </c>
      <c r="P23" s="90">
        <v>9.4120120060000012</v>
      </c>
      <c r="Q23" s="91">
        <f t="shared" si="0"/>
        <v>1.6034047957194542E-2</v>
      </c>
      <c r="R23" s="91">
        <f>P23/'סכום נכסי הקרן'!$C$42</f>
        <v>2.2694814507586117E-3</v>
      </c>
    </row>
    <row r="24" spans="2:18">
      <c r="B24" s="86" t="s">
        <v>1381</v>
      </c>
      <c r="C24" s="88" t="s">
        <v>1158</v>
      </c>
      <c r="D24" s="87">
        <v>5024</v>
      </c>
      <c r="E24" s="87"/>
      <c r="F24" s="87" t="s">
        <v>481</v>
      </c>
      <c r="G24" s="101">
        <v>42551</v>
      </c>
      <c r="H24" s="90">
        <v>5.62</v>
      </c>
      <c r="I24" s="90">
        <v>5.62</v>
      </c>
      <c r="J24" s="88" t="s">
        <v>28</v>
      </c>
      <c r="K24" s="88" t="s">
        <v>121</v>
      </c>
      <c r="L24" s="89">
        <v>0</v>
      </c>
      <c r="M24" s="89">
        <v>4.3100000000000006E-2</v>
      </c>
      <c r="N24" s="90">
        <v>6202.2499010000001</v>
      </c>
      <c r="O24" s="102">
        <v>100.84</v>
      </c>
      <c r="P24" s="90">
        <v>6.2543487999999998</v>
      </c>
      <c r="Q24" s="91">
        <f t="shared" si="0"/>
        <v>1.0654738703721764E-2</v>
      </c>
      <c r="R24" s="91">
        <f>P24/'סכום נכסי הקרן'!$C$42</f>
        <v>1.5080865365583746E-3</v>
      </c>
    </row>
    <row r="25" spans="2:18">
      <c r="B25" s="86" t="s">
        <v>1381</v>
      </c>
      <c r="C25" s="88" t="s">
        <v>1158</v>
      </c>
      <c r="D25" s="87">
        <v>6026</v>
      </c>
      <c r="E25" s="87"/>
      <c r="F25" s="87" t="s">
        <v>481</v>
      </c>
      <c r="G25" s="101">
        <v>43100</v>
      </c>
      <c r="H25" s="90">
        <v>6.3800000001357269</v>
      </c>
      <c r="I25" s="90">
        <v>6.3800000001357269</v>
      </c>
      <c r="J25" s="88" t="s">
        <v>28</v>
      </c>
      <c r="K25" s="88" t="s">
        <v>121</v>
      </c>
      <c r="L25" s="89">
        <v>0</v>
      </c>
      <c r="M25" s="89">
        <v>4.1800000001023505E-2</v>
      </c>
      <c r="N25" s="90">
        <v>18340.530823000001</v>
      </c>
      <c r="O25" s="102">
        <v>111.98000462536012</v>
      </c>
      <c r="P25" s="90">
        <v>17.810206199</v>
      </c>
      <c r="Q25" s="91">
        <f t="shared" si="0"/>
        <v>3.0340983430561241E-2</v>
      </c>
      <c r="R25" s="91">
        <f>P25/'סכום נכסי הקרן'!$C$42</f>
        <v>4.2945049981926824E-3</v>
      </c>
    </row>
    <row r="26" spans="2:18">
      <c r="B26" s="86" t="s">
        <v>1381</v>
      </c>
      <c r="C26" s="88" t="s">
        <v>1158</v>
      </c>
      <c r="D26" s="87">
        <v>5023</v>
      </c>
      <c r="E26" s="87"/>
      <c r="F26" s="87" t="s">
        <v>481</v>
      </c>
      <c r="G26" s="101">
        <v>42551</v>
      </c>
      <c r="H26" s="90">
        <v>7.6300000003655786</v>
      </c>
      <c r="I26" s="90">
        <v>7.6300000003655786</v>
      </c>
      <c r="J26" s="88" t="s">
        <v>28</v>
      </c>
      <c r="K26" s="88" t="s">
        <v>121</v>
      </c>
      <c r="L26" s="89">
        <v>0</v>
      </c>
      <c r="M26" s="89">
        <v>4.2600000007311581E-2</v>
      </c>
      <c r="N26" s="90">
        <v>815.04117799999995</v>
      </c>
      <c r="O26" s="102">
        <v>104.04</v>
      </c>
      <c r="P26" s="90">
        <v>0.84796846300000006</v>
      </c>
      <c r="Q26" s="91">
        <f t="shared" si="0"/>
        <v>1.4445760367988363E-3</v>
      </c>
      <c r="R26" s="91">
        <f>P26/'סכום נכסי הקרן'!$C$42</f>
        <v>2.0446730161202367E-4</v>
      </c>
    </row>
    <row r="27" spans="2:18">
      <c r="B27" s="86" t="s">
        <v>1381</v>
      </c>
      <c r="C27" s="88" t="s">
        <v>1158</v>
      </c>
      <c r="D27" s="87">
        <v>5210</v>
      </c>
      <c r="E27" s="87"/>
      <c r="F27" s="87" t="s">
        <v>481</v>
      </c>
      <c r="G27" s="101">
        <v>42643</v>
      </c>
      <c r="H27" s="90">
        <v>7.0500000017656914</v>
      </c>
      <c r="I27" s="90">
        <v>7.0500000017656914</v>
      </c>
      <c r="J27" s="88" t="s">
        <v>28</v>
      </c>
      <c r="K27" s="88" t="s">
        <v>121</v>
      </c>
      <c r="L27" s="89">
        <v>0</v>
      </c>
      <c r="M27" s="89">
        <v>3.3900000005297075E-2</v>
      </c>
      <c r="N27" s="90">
        <v>622.64842899999996</v>
      </c>
      <c r="O27" s="102">
        <v>109.15</v>
      </c>
      <c r="P27" s="90">
        <v>0.67962047600000008</v>
      </c>
      <c r="Q27" s="91">
        <f t="shared" si="0"/>
        <v>1.1577829796571323E-3</v>
      </c>
      <c r="R27" s="91">
        <f>P27/'סכום נכסי הקרן'!$C$42</f>
        <v>1.6387421338333322E-4</v>
      </c>
    </row>
    <row r="28" spans="2:18">
      <c r="B28" s="86" t="s">
        <v>1381</v>
      </c>
      <c r="C28" s="88" t="s">
        <v>1158</v>
      </c>
      <c r="D28" s="87">
        <v>6025</v>
      </c>
      <c r="E28" s="87"/>
      <c r="F28" s="87" t="s">
        <v>481</v>
      </c>
      <c r="G28" s="101">
        <v>43100</v>
      </c>
      <c r="H28" s="90">
        <v>8.3599999971130678</v>
      </c>
      <c r="I28" s="90">
        <v>8.3599999971130678</v>
      </c>
      <c r="J28" s="88" t="s">
        <v>28</v>
      </c>
      <c r="K28" s="88" t="s">
        <v>121</v>
      </c>
      <c r="L28" s="89">
        <v>0</v>
      </c>
      <c r="M28" s="89">
        <v>3.4899999987544277E-2</v>
      </c>
      <c r="N28" s="90">
        <v>782.72733200000005</v>
      </c>
      <c r="O28" s="102">
        <v>109.75</v>
      </c>
      <c r="P28" s="90">
        <v>0.85904314299999995</v>
      </c>
      <c r="Q28" s="91">
        <f t="shared" si="0"/>
        <v>1.4634425607808906E-3</v>
      </c>
      <c r="R28" s="91">
        <f>P28/'סכום נכסי הקרן'!$C$42</f>
        <v>2.0713769565923321E-4</v>
      </c>
    </row>
    <row r="29" spans="2:18">
      <c r="B29" s="86" t="s">
        <v>1381</v>
      </c>
      <c r="C29" s="88" t="s">
        <v>1158</v>
      </c>
      <c r="D29" s="87">
        <v>5022</v>
      </c>
      <c r="E29" s="87"/>
      <c r="F29" s="87" t="s">
        <v>481</v>
      </c>
      <c r="G29" s="101">
        <v>42551</v>
      </c>
      <c r="H29" s="90">
        <v>7.1200000018219987</v>
      </c>
      <c r="I29" s="90">
        <v>7.1200000018219987</v>
      </c>
      <c r="J29" s="88" t="s">
        <v>28</v>
      </c>
      <c r="K29" s="88" t="s">
        <v>121</v>
      </c>
      <c r="L29" s="89">
        <v>0</v>
      </c>
      <c r="M29" s="89">
        <v>2.0600000001256551E-2</v>
      </c>
      <c r="N29" s="90">
        <v>552.707179</v>
      </c>
      <c r="O29" s="102">
        <v>115.19</v>
      </c>
      <c r="P29" s="90">
        <v>0.63666323199999997</v>
      </c>
      <c r="Q29" s="91">
        <f t="shared" si="0"/>
        <v>1.084602185798622E-3</v>
      </c>
      <c r="R29" s="91">
        <f>P29/'סכום נכסי הקרן'!$C$42</f>
        <v>1.5351610202823048E-4</v>
      </c>
    </row>
    <row r="30" spans="2:18">
      <c r="B30" s="86" t="s">
        <v>1381</v>
      </c>
      <c r="C30" s="88" t="s">
        <v>1158</v>
      </c>
      <c r="D30" s="87">
        <v>6024</v>
      </c>
      <c r="E30" s="87"/>
      <c r="F30" s="87" t="s">
        <v>481</v>
      </c>
      <c r="G30" s="101">
        <v>43100</v>
      </c>
      <c r="H30" s="90">
        <v>7.5900000056509818</v>
      </c>
      <c r="I30" s="90">
        <v>7.5900000056509818</v>
      </c>
      <c r="J30" s="88" t="s">
        <v>28</v>
      </c>
      <c r="K30" s="88" t="s">
        <v>121</v>
      </c>
      <c r="L30" s="89">
        <v>0</v>
      </c>
      <c r="M30" s="89">
        <v>1.45000000138006E-2</v>
      </c>
      <c r="N30" s="90">
        <v>570.31985499999996</v>
      </c>
      <c r="O30" s="102">
        <v>120.7</v>
      </c>
      <c r="P30" s="90">
        <v>0.68837612899999989</v>
      </c>
      <c r="Q30" s="91">
        <f t="shared" si="0"/>
        <v>1.1726988722430168E-3</v>
      </c>
      <c r="R30" s="91">
        <f>P30/'סכום נכסי הקרן'!$C$42</f>
        <v>1.6598542956751481E-4</v>
      </c>
    </row>
    <row r="31" spans="2:18">
      <c r="B31" s="86" t="s">
        <v>1381</v>
      </c>
      <c r="C31" s="88" t="s">
        <v>1158</v>
      </c>
      <c r="D31" s="87">
        <v>5209</v>
      </c>
      <c r="E31" s="87"/>
      <c r="F31" s="87" t="s">
        <v>481</v>
      </c>
      <c r="G31" s="101">
        <v>42643</v>
      </c>
      <c r="H31" s="90">
        <v>6.1499999950831556</v>
      </c>
      <c r="I31" s="90">
        <v>6.1499999950831556</v>
      </c>
      <c r="J31" s="88" t="s">
        <v>28</v>
      </c>
      <c r="K31" s="88" t="s">
        <v>121</v>
      </c>
      <c r="L31" s="89">
        <v>0</v>
      </c>
      <c r="M31" s="89">
        <v>1.8599999980332623E-2</v>
      </c>
      <c r="N31" s="90">
        <v>423.52962400000001</v>
      </c>
      <c r="O31" s="102">
        <v>115.25</v>
      </c>
      <c r="P31" s="90">
        <v>0.48811803600000003</v>
      </c>
      <c r="Q31" s="91">
        <f t="shared" si="0"/>
        <v>8.3154462542189107E-4</v>
      </c>
      <c r="R31" s="91">
        <f>P31/'סכום נכסי הקרן'!$C$42</f>
        <v>1.1769798293675531E-4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2"/>
      <c r="P32" s="87"/>
      <c r="Q32" s="91"/>
      <c r="R32" s="87"/>
    </row>
    <row r="33" spans="2:18">
      <c r="B33" s="85" t="s">
        <v>36</v>
      </c>
      <c r="C33" s="81"/>
      <c r="D33" s="80"/>
      <c r="E33" s="80"/>
      <c r="F33" s="80"/>
      <c r="G33" s="99"/>
      <c r="H33" s="80"/>
      <c r="I33" s="83">
        <v>4.3077192180902024</v>
      </c>
      <c r="J33" s="81"/>
      <c r="K33" s="81"/>
      <c r="L33" s="82"/>
      <c r="M33" s="82">
        <v>7.224851803906511E-2</v>
      </c>
      <c r="N33" s="83"/>
      <c r="O33" s="100"/>
      <c r="P33" s="83">
        <f>SUM(P34:P257)</f>
        <v>288.03326847499983</v>
      </c>
      <c r="Q33" s="84">
        <f t="shared" si="0"/>
        <v>0.49068565117123986</v>
      </c>
      <c r="R33" s="84">
        <f>P33/'סכום נכסי הקרן'!$C$42</f>
        <v>6.945232959633639E-2</v>
      </c>
    </row>
    <row r="34" spans="2:18">
      <c r="B34" s="86" t="s">
        <v>1382</v>
      </c>
      <c r="C34" s="88" t="s">
        <v>1159</v>
      </c>
      <c r="D34" s="87" t="s">
        <v>1160</v>
      </c>
      <c r="E34" s="87"/>
      <c r="F34" s="87" t="s">
        <v>324</v>
      </c>
      <c r="G34" s="101">
        <v>42368</v>
      </c>
      <c r="H34" s="87" t="s">
        <v>293</v>
      </c>
      <c r="I34" s="90">
        <v>7.2400000170396925</v>
      </c>
      <c r="J34" s="88" t="s">
        <v>117</v>
      </c>
      <c r="K34" s="88" t="s">
        <v>121</v>
      </c>
      <c r="L34" s="89">
        <v>3.1699999999999999E-2</v>
      </c>
      <c r="M34" s="89">
        <v>2.3800000078644738E-2</v>
      </c>
      <c r="N34" s="90">
        <v>130.91799</v>
      </c>
      <c r="O34" s="102">
        <v>116.55</v>
      </c>
      <c r="P34" s="90">
        <v>0.15258491000000002</v>
      </c>
      <c r="Q34" s="91">
        <f t="shared" si="0"/>
        <v>2.5993950740017927E-4</v>
      </c>
      <c r="R34" s="91">
        <f>P34/'סכום נכסי הקרן'!$C$42</f>
        <v>3.6792199445763456E-5</v>
      </c>
    </row>
    <row r="35" spans="2:18">
      <c r="B35" s="86" t="s">
        <v>1382</v>
      </c>
      <c r="C35" s="88" t="s">
        <v>1159</v>
      </c>
      <c r="D35" s="87" t="s">
        <v>1161</v>
      </c>
      <c r="E35" s="87"/>
      <c r="F35" s="87" t="s">
        <v>324</v>
      </c>
      <c r="G35" s="101">
        <v>42388</v>
      </c>
      <c r="H35" s="87" t="s">
        <v>293</v>
      </c>
      <c r="I35" s="90">
        <v>7.2300000086981404</v>
      </c>
      <c r="J35" s="88" t="s">
        <v>117</v>
      </c>
      <c r="K35" s="88" t="s">
        <v>121</v>
      </c>
      <c r="L35" s="89">
        <v>3.1899999999999998E-2</v>
      </c>
      <c r="M35" s="89">
        <v>2.4000000037411352E-2</v>
      </c>
      <c r="N35" s="90">
        <v>183.28518800000001</v>
      </c>
      <c r="O35" s="102">
        <v>116.67</v>
      </c>
      <c r="P35" s="90">
        <v>0.21383881800000001</v>
      </c>
      <c r="Q35" s="91">
        <f t="shared" si="0"/>
        <v>3.6429000098343005E-4</v>
      </c>
      <c r="R35" s="91">
        <f>P35/'סכום נכסי הקרן'!$C$42</f>
        <v>5.1562113456057434E-5</v>
      </c>
    </row>
    <row r="36" spans="2:18">
      <c r="B36" s="86" t="s">
        <v>1382</v>
      </c>
      <c r="C36" s="88" t="s">
        <v>1159</v>
      </c>
      <c r="D36" s="87" t="s">
        <v>1162</v>
      </c>
      <c r="E36" s="87"/>
      <c r="F36" s="87" t="s">
        <v>324</v>
      </c>
      <c r="G36" s="101">
        <v>42509</v>
      </c>
      <c r="H36" s="87" t="s">
        <v>293</v>
      </c>
      <c r="I36" s="90">
        <v>7.2900000049697251</v>
      </c>
      <c r="J36" s="88" t="s">
        <v>117</v>
      </c>
      <c r="K36" s="88" t="s">
        <v>121</v>
      </c>
      <c r="L36" s="89">
        <v>2.7400000000000001E-2</v>
      </c>
      <c r="M36" s="89">
        <v>2.6100000008770104E-2</v>
      </c>
      <c r="N36" s="90">
        <v>183.28518800000001</v>
      </c>
      <c r="O36" s="102">
        <v>111.98</v>
      </c>
      <c r="P36" s="90">
        <v>0.205242762</v>
      </c>
      <c r="Q36" s="91">
        <f t="shared" si="0"/>
        <v>3.4964599351097183E-4</v>
      </c>
      <c r="R36" s="91">
        <f>P36/'סכום נכסי הקרן'!$C$42</f>
        <v>4.948938026901454E-5</v>
      </c>
    </row>
    <row r="37" spans="2:18">
      <c r="B37" s="86" t="s">
        <v>1382</v>
      </c>
      <c r="C37" s="88" t="s">
        <v>1159</v>
      </c>
      <c r="D37" s="87" t="s">
        <v>1163</v>
      </c>
      <c r="E37" s="87"/>
      <c r="F37" s="87" t="s">
        <v>324</v>
      </c>
      <c r="G37" s="101">
        <v>42723</v>
      </c>
      <c r="H37" s="87" t="s">
        <v>293</v>
      </c>
      <c r="I37" s="90">
        <v>7.2000000877818264</v>
      </c>
      <c r="J37" s="88" t="s">
        <v>117</v>
      </c>
      <c r="K37" s="88" t="s">
        <v>121</v>
      </c>
      <c r="L37" s="89">
        <v>3.15E-2</v>
      </c>
      <c r="M37" s="89">
        <v>2.8300000266721703E-2</v>
      </c>
      <c r="N37" s="90">
        <v>26.183598000000003</v>
      </c>
      <c r="O37" s="102">
        <v>113.12</v>
      </c>
      <c r="P37" s="90">
        <v>2.9618887E-2</v>
      </c>
      <c r="Q37" s="91">
        <f t="shared" si="0"/>
        <v>5.0457931236591957E-5</v>
      </c>
      <c r="R37" s="91">
        <f>P37/'סכום נכסי הקרן'!$C$42</f>
        <v>7.141885772751252E-6</v>
      </c>
    </row>
    <row r="38" spans="2:18">
      <c r="B38" s="86" t="s">
        <v>1382</v>
      </c>
      <c r="C38" s="88" t="s">
        <v>1159</v>
      </c>
      <c r="D38" s="87" t="s">
        <v>1164</v>
      </c>
      <c r="E38" s="87"/>
      <c r="F38" s="87" t="s">
        <v>324</v>
      </c>
      <c r="G38" s="101">
        <v>42918</v>
      </c>
      <c r="H38" s="87" t="s">
        <v>293</v>
      </c>
      <c r="I38" s="90">
        <v>7.1399999787301747</v>
      </c>
      <c r="J38" s="88" t="s">
        <v>117</v>
      </c>
      <c r="K38" s="88" t="s">
        <v>121</v>
      </c>
      <c r="L38" s="89">
        <v>3.1899999999999998E-2</v>
      </c>
      <c r="M38" s="89">
        <v>3.1799999915198732E-2</v>
      </c>
      <c r="N38" s="90">
        <v>130.91799</v>
      </c>
      <c r="O38" s="102">
        <v>109.89</v>
      </c>
      <c r="P38" s="90">
        <v>0.143865779</v>
      </c>
      <c r="Q38" s="91">
        <f t="shared" si="0"/>
        <v>2.4508583270130085E-4</v>
      </c>
      <c r="R38" s="91">
        <f>P38/'סכום נכסי הקרן'!$C$42</f>
        <v>3.4689789667852002E-5</v>
      </c>
    </row>
    <row r="39" spans="2:18">
      <c r="B39" s="86" t="s">
        <v>1382</v>
      </c>
      <c r="C39" s="88" t="s">
        <v>1159</v>
      </c>
      <c r="D39" s="87" t="s">
        <v>1165</v>
      </c>
      <c r="E39" s="87"/>
      <c r="F39" s="87" t="s">
        <v>324</v>
      </c>
      <c r="G39" s="101">
        <v>43915</v>
      </c>
      <c r="H39" s="87" t="s">
        <v>293</v>
      </c>
      <c r="I39" s="90">
        <v>7.1500000071155982</v>
      </c>
      <c r="J39" s="88" t="s">
        <v>117</v>
      </c>
      <c r="K39" s="88" t="s">
        <v>121</v>
      </c>
      <c r="L39" s="89">
        <v>2.6600000000000002E-2</v>
      </c>
      <c r="M39" s="89">
        <v>3.9900000031746513E-2</v>
      </c>
      <c r="N39" s="90">
        <v>275.61682300000001</v>
      </c>
      <c r="O39" s="102">
        <v>99.43</v>
      </c>
      <c r="P39" s="90">
        <v>0.27404578700000004</v>
      </c>
      <c r="Q39" s="91">
        <f t="shared" si="0"/>
        <v>4.6685695772848346E-4</v>
      </c>
      <c r="R39" s="91">
        <f>P39/'סכום נכסי הקרן'!$C$42</f>
        <v>6.6079583181424757E-5</v>
      </c>
    </row>
    <row r="40" spans="2:18">
      <c r="B40" s="86" t="s">
        <v>1382</v>
      </c>
      <c r="C40" s="88" t="s">
        <v>1159</v>
      </c>
      <c r="D40" s="87" t="s">
        <v>1166</v>
      </c>
      <c r="E40" s="87"/>
      <c r="F40" s="87" t="s">
        <v>324</v>
      </c>
      <c r="G40" s="101">
        <v>44168</v>
      </c>
      <c r="H40" s="87" t="s">
        <v>293</v>
      </c>
      <c r="I40" s="90">
        <v>7.2600000090395058</v>
      </c>
      <c r="J40" s="88" t="s">
        <v>117</v>
      </c>
      <c r="K40" s="88" t="s">
        <v>121</v>
      </c>
      <c r="L40" s="89">
        <v>1.89E-2</v>
      </c>
      <c r="M40" s="89">
        <v>4.3600000070743966E-2</v>
      </c>
      <c r="N40" s="90">
        <v>279.14283699999999</v>
      </c>
      <c r="O40" s="102">
        <v>91.15</v>
      </c>
      <c r="P40" s="90">
        <v>0.25443869499999999</v>
      </c>
      <c r="Q40" s="91">
        <f t="shared" si="0"/>
        <v>4.3345484846335361E-4</v>
      </c>
      <c r="R40" s="91">
        <f>P40/'סכום נכסי הקרן'!$C$42</f>
        <v>6.1351802174669669E-5</v>
      </c>
    </row>
    <row r="41" spans="2:18">
      <c r="B41" s="86" t="s">
        <v>1382</v>
      </c>
      <c r="C41" s="88" t="s">
        <v>1159</v>
      </c>
      <c r="D41" s="87" t="s">
        <v>1167</v>
      </c>
      <c r="E41" s="87"/>
      <c r="F41" s="87" t="s">
        <v>324</v>
      </c>
      <c r="G41" s="101">
        <v>44277</v>
      </c>
      <c r="H41" s="87" t="s">
        <v>293</v>
      </c>
      <c r="I41" s="90">
        <v>7.099999995192821</v>
      </c>
      <c r="J41" s="88" t="s">
        <v>117</v>
      </c>
      <c r="K41" s="88" t="s">
        <v>121</v>
      </c>
      <c r="L41" s="89">
        <v>1.9E-2</v>
      </c>
      <c r="M41" s="89">
        <v>5.7099999955604289E-2</v>
      </c>
      <c r="N41" s="90">
        <v>424.48416500000002</v>
      </c>
      <c r="O41" s="102">
        <v>83.31</v>
      </c>
      <c r="P41" s="90">
        <v>0.35363776699999999</v>
      </c>
      <c r="Q41" s="91">
        <f t="shared" si="0"/>
        <v>6.0244769258034332E-4</v>
      </c>
      <c r="R41" s="91">
        <f>P41/'סכום נכסי הקרן'!$C$42</f>
        <v>8.5271284395150378E-5</v>
      </c>
    </row>
    <row r="42" spans="2:18">
      <c r="B42" s="86" t="s">
        <v>1383</v>
      </c>
      <c r="C42" s="88" t="s">
        <v>1159</v>
      </c>
      <c r="D42" s="87" t="s">
        <v>1168</v>
      </c>
      <c r="E42" s="87"/>
      <c r="F42" s="87" t="s">
        <v>332</v>
      </c>
      <c r="G42" s="101">
        <v>42122</v>
      </c>
      <c r="H42" s="87" t="s">
        <v>119</v>
      </c>
      <c r="I42" s="90">
        <v>4.3999999994025298</v>
      </c>
      <c r="J42" s="88" t="s">
        <v>315</v>
      </c>
      <c r="K42" s="88" t="s">
        <v>121</v>
      </c>
      <c r="L42" s="89">
        <v>2.98E-2</v>
      </c>
      <c r="M42" s="89">
        <v>2.5899999995585357E-2</v>
      </c>
      <c r="N42" s="90">
        <v>2678.909756</v>
      </c>
      <c r="O42" s="102">
        <v>112.46</v>
      </c>
      <c r="P42" s="90">
        <v>3.012701887</v>
      </c>
      <c r="Q42" s="91">
        <f t="shared" si="0"/>
        <v>5.1323570885900213E-3</v>
      </c>
      <c r="R42" s="91">
        <f>P42/'סכום נכסי הקרן'!$C$42</f>
        <v>7.2644096127940771E-4</v>
      </c>
    </row>
    <row r="43" spans="2:18">
      <c r="B43" s="86" t="s">
        <v>1384</v>
      </c>
      <c r="C43" s="88" t="s">
        <v>1159</v>
      </c>
      <c r="D43" s="87" t="s">
        <v>1169</v>
      </c>
      <c r="E43" s="87"/>
      <c r="F43" s="87" t="s">
        <v>1170</v>
      </c>
      <c r="G43" s="101">
        <v>40742</v>
      </c>
      <c r="H43" s="87" t="s">
        <v>1157</v>
      </c>
      <c r="I43" s="90">
        <v>3.3099999988491025</v>
      </c>
      <c r="J43" s="88" t="s">
        <v>308</v>
      </c>
      <c r="K43" s="88" t="s">
        <v>121</v>
      </c>
      <c r="L43" s="89">
        <v>4.4999999999999998E-2</v>
      </c>
      <c r="M43" s="89">
        <v>1.6099999997344083E-2</v>
      </c>
      <c r="N43" s="90">
        <v>996.63757699999996</v>
      </c>
      <c r="O43" s="102">
        <v>124.67</v>
      </c>
      <c r="P43" s="90">
        <v>1.2425080530000001</v>
      </c>
      <c r="Q43" s="91">
        <f t="shared" si="0"/>
        <v>2.1167029638617333E-3</v>
      </c>
      <c r="R43" s="91">
        <f>P43/'סכום נכסי הקרן'!$C$42</f>
        <v>2.9960108177763602E-4</v>
      </c>
    </row>
    <row r="44" spans="2:18">
      <c r="B44" s="86" t="s">
        <v>1385</v>
      </c>
      <c r="C44" s="88" t="s">
        <v>1159</v>
      </c>
      <c r="D44" s="87" t="s">
        <v>1171</v>
      </c>
      <c r="E44" s="87"/>
      <c r="F44" s="87" t="s">
        <v>386</v>
      </c>
      <c r="G44" s="101">
        <v>43431</v>
      </c>
      <c r="H44" s="87" t="s">
        <v>293</v>
      </c>
      <c r="I44" s="90">
        <v>7.9599999904779031</v>
      </c>
      <c r="J44" s="88" t="s">
        <v>315</v>
      </c>
      <c r="K44" s="88" t="s">
        <v>121</v>
      </c>
      <c r="L44" s="89">
        <v>3.6600000000000001E-2</v>
      </c>
      <c r="M44" s="89">
        <v>3.7200000013602998E-2</v>
      </c>
      <c r="N44" s="90">
        <v>81.470133000000004</v>
      </c>
      <c r="O44" s="102">
        <v>108.28</v>
      </c>
      <c r="P44" s="90">
        <v>8.8215853999999996E-2</v>
      </c>
      <c r="Q44" s="91">
        <f t="shared" si="0"/>
        <v>1.5028213231338622E-4</v>
      </c>
      <c r="R44" s="91">
        <f>P44/'סכום נכסי הקרן'!$C$42</f>
        <v>2.1271142045739317E-5</v>
      </c>
    </row>
    <row r="45" spans="2:18">
      <c r="B45" s="86" t="s">
        <v>1385</v>
      </c>
      <c r="C45" s="88" t="s">
        <v>1159</v>
      </c>
      <c r="D45" s="87" t="s">
        <v>1172</v>
      </c>
      <c r="E45" s="87"/>
      <c r="F45" s="87" t="s">
        <v>386</v>
      </c>
      <c r="G45" s="101">
        <v>43276</v>
      </c>
      <c r="H45" s="87" t="s">
        <v>293</v>
      </c>
      <c r="I45" s="90">
        <v>8.0200000244816056</v>
      </c>
      <c r="J45" s="88" t="s">
        <v>315</v>
      </c>
      <c r="K45" s="88" t="s">
        <v>121</v>
      </c>
      <c r="L45" s="89">
        <v>3.2599999999999997E-2</v>
      </c>
      <c r="M45" s="89">
        <v>3.8100000087098018E-2</v>
      </c>
      <c r="N45" s="90">
        <v>81.171055999999993</v>
      </c>
      <c r="O45" s="102">
        <v>104.67</v>
      </c>
      <c r="P45" s="90">
        <v>8.4961746000000005E-2</v>
      </c>
      <c r="Q45" s="91">
        <f t="shared" si="0"/>
        <v>1.4473852232897179E-4</v>
      </c>
      <c r="R45" s="91">
        <f>P45/'סכום נכסי הקרן'!$C$42</f>
        <v>2.0486491777544028E-5</v>
      </c>
    </row>
    <row r="46" spans="2:18">
      <c r="B46" s="86" t="s">
        <v>1385</v>
      </c>
      <c r="C46" s="88" t="s">
        <v>1159</v>
      </c>
      <c r="D46" s="87" t="s">
        <v>1173</v>
      </c>
      <c r="E46" s="87"/>
      <c r="F46" s="87" t="s">
        <v>386</v>
      </c>
      <c r="G46" s="101">
        <v>43222</v>
      </c>
      <c r="H46" s="87" t="s">
        <v>293</v>
      </c>
      <c r="I46" s="90">
        <v>8.0299999951972385</v>
      </c>
      <c r="J46" s="88" t="s">
        <v>315</v>
      </c>
      <c r="K46" s="88" t="s">
        <v>121</v>
      </c>
      <c r="L46" s="89">
        <v>3.2199999999999999E-2</v>
      </c>
      <c r="M46" s="89">
        <v>3.8199999969615185E-2</v>
      </c>
      <c r="N46" s="90">
        <v>387.88958500000001</v>
      </c>
      <c r="O46" s="102">
        <v>105.21</v>
      </c>
      <c r="P46" s="90">
        <v>0.40809863200000002</v>
      </c>
      <c r="Q46" s="91">
        <f t="shared" si="0"/>
        <v>6.9522574265546333E-4</v>
      </c>
      <c r="R46" s="91">
        <f>P46/'סכום נכסי הקרן'!$C$42</f>
        <v>9.8403218654369052E-5</v>
      </c>
    </row>
    <row r="47" spans="2:18">
      <c r="B47" s="86" t="s">
        <v>1385</v>
      </c>
      <c r="C47" s="88" t="s">
        <v>1159</v>
      </c>
      <c r="D47" s="87" t="s">
        <v>1174</v>
      </c>
      <c r="E47" s="87"/>
      <c r="F47" s="87" t="s">
        <v>386</v>
      </c>
      <c r="G47" s="101">
        <v>43922</v>
      </c>
      <c r="H47" s="87" t="s">
        <v>293</v>
      </c>
      <c r="I47" s="90">
        <v>8.2200000377162112</v>
      </c>
      <c r="J47" s="88" t="s">
        <v>315</v>
      </c>
      <c r="K47" s="88" t="s">
        <v>121</v>
      </c>
      <c r="L47" s="89">
        <v>2.7699999999999999E-2</v>
      </c>
      <c r="M47" s="89">
        <v>3.3700000114385238E-2</v>
      </c>
      <c r="N47" s="90">
        <v>93.326116999999996</v>
      </c>
      <c r="O47" s="102">
        <v>103.98</v>
      </c>
      <c r="P47" s="90">
        <v>9.7040497000000003E-2</v>
      </c>
      <c r="Q47" s="91">
        <f t="shared" si="0"/>
        <v>1.6531555438901901E-4</v>
      </c>
      <c r="R47" s="91">
        <f>P47/'סכום נכסי הקרן'!$C$42</f>
        <v>2.3398993517379994E-5</v>
      </c>
    </row>
    <row r="48" spans="2:18">
      <c r="B48" s="86" t="s">
        <v>1385</v>
      </c>
      <c r="C48" s="88" t="s">
        <v>1159</v>
      </c>
      <c r="D48" s="87" t="s">
        <v>1175</v>
      </c>
      <c r="E48" s="87"/>
      <c r="F48" s="87" t="s">
        <v>386</v>
      </c>
      <c r="G48" s="101">
        <v>43978</v>
      </c>
      <c r="H48" s="87" t="s">
        <v>293</v>
      </c>
      <c r="I48" s="90">
        <v>8.2099999239249826</v>
      </c>
      <c r="J48" s="88" t="s">
        <v>315</v>
      </c>
      <c r="K48" s="88" t="s">
        <v>121</v>
      </c>
      <c r="L48" s="89">
        <v>2.3E-2</v>
      </c>
      <c r="M48" s="89">
        <v>3.9799999586022879E-2</v>
      </c>
      <c r="N48" s="90">
        <v>39.14978</v>
      </c>
      <c r="O48" s="102">
        <v>95.02</v>
      </c>
      <c r="P48" s="90">
        <v>3.7200122999999995E-2</v>
      </c>
      <c r="Q48" s="91">
        <f t="shared" si="0"/>
        <v>6.3373118926675492E-5</v>
      </c>
      <c r="R48" s="91">
        <f>P48/'סכום נכסי הקרן'!$C$42</f>
        <v>8.9699194030584805E-6</v>
      </c>
    </row>
    <row r="49" spans="2:18">
      <c r="B49" s="86" t="s">
        <v>1385</v>
      </c>
      <c r="C49" s="88" t="s">
        <v>1159</v>
      </c>
      <c r="D49" s="87" t="s">
        <v>1176</v>
      </c>
      <c r="E49" s="87"/>
      <c r="F49" s="87" t="s">
        <v>386</v>
      </c>
      <c r="G49" s="101">
        <v>44010</v>
      </c>
      <c r="H49" s="87" t="s">
        <v>293</v>
      </c>
      <c r="I49" s="90">
        <v>8.3199999753128377</v>
      </c>
      <c r="J49" s="88" t="s">
        <v>315</v>
      </c>
      <c r="K49" s="88" t="s">
        <v>121</v>
      </c>
      <c r="L49" s="89">
        <v>2.2000000000000002E-2</v>
      </c>
      <c r="M49" s="89">
        <v>3.5599999859883685E-2</v>
      </c>
      <c r="N49" s="90">
        <v>61.386639000000002</v>
      </c>
      <c r="O49" s="102">
        <v>97.66</v>
      </c>
      <c r="P49" s="90">
        <v>5.9950189000000001E-2</v>
      </c>
      <c r="Q49" s="91">
        <f t="shared" si="0"/>
        <v>1.0212951331299828E-4</v>
      </c>
      <c r="R49" s="91">
        <f>P49/'סכום נכסי הקרן'!$C$42</f>
        <v>1.4455553373523072E-5</v>
      </c>
    </row>
    <row r="50" spans="2:18">
      <c r="B50" s="86" t="s">
        <v>1385</v>
      </c>
      <c r="C50" s="88" t="s">
        <v>1159</v>
      </c>
      <c r="D50" s="87" t="s">
        <v>1177</v>
      </c>
      <c r="E50" s="87"/>
      <c r="F50" s="87" t="s">
        <v>386</v>
      </c>
      <c r="G50" s="101">
        <v>44133</v>
      </c>
      <c r="H50" s="87" t="s">
        <v>293</v>
      </c>
      <c r="I50" s="90">
        <v>8.1799999788228686</v>
      </c>
      <c r="J50" s="88" t="s">
        <v>315</v>
      </c>
      <c r="K50" s="88" t="s">
        <v>121</v>
      </c>
      <c r="L50" s="89">
        <v>2.3799999999999998E-2</v>
      </c>
      <c r="M50" s="89">
        <v>3.9999999869276957E-2</v>
      </c>
      <c r="N50" s="90">
        <v>79.826365999999993</v>
      </c>
      <c r="O50" s="102">
        <v>95.83</v>
      </c>
      <c r="P50" s="90">
        <v>7.6497608999999994E-2</v>
      </c>
      <c r="Q50" s="91">
        <f t="shared" si="0"/>
        <v>1.3031924848106878E-4</v>
      </c>
      <c r="R50" s="91">
        <f>P50/'סכום נכסי הקרן'!$C$42</f>
        <v>1.8445567700318657E-5</v>
      </c>
    </row>
    <row r="51" spans="2:18">
      <c r="B51" s="86" t="s">
        <v>1385</v>
      </c>
      <c r="C51" s="88" t="s">
        <v>1159</v>
      </c>
      <c r="D51" s="87" t="s">
        <v>1178</v>
      </c>
      <c r="E51" s="87"/>
      <c r="F51" s="87" t="s">
        <v>386</v>
      </c>
      <c r="G51" s="101">
        <v>44251</v>
      </c>
      <c r="H51" s="87" t="s">
        <v>293</v>
      </c>
      <c r="I51" s="90">
        <v>8.0399999927591974</v>
      </c>
      <c r="J51" s="88" t="s">
        <v>315</v>
      </c>
      <c r="K51" s="88" t="s">
        <v>121</v>
      </c>
      <c r="L51" s="89">
        <v>2.3599999999999999E-2</v>
      </c>
      <c r="M51" s="89">
        <v>4.6699999982362142E-2</v>
      </c>
      <c r="N51" s="90">
        <v>237.01409500000003</v>
      </c>
      <c r="O51" s="102">
        <v>90.9</v>
      </c>
      <c r="P51" s="90">
        <v>0.21544581400000004</v>
      </c>
      <c r="Q51" s="91">
        <f t="shared" si="0"/>
        <v>3.6702763571175323E-4</v>
      </c>
      <c r="R51" s="91">
        <f>P51/'סכום נכסי הקרן'!$C$42</f>
        <v>5.1949602083475077E-5</v>
      </c>
    </row>
    <row r="52" spans="2:18">
      <c r="B52" s="86" t="s">
        <v>1385</v>
      </c>
      <c r="C52" s="88" t="s">
        <v>1159</v>
      </c>
      <c r="D52" s="87" t="s">
        <v>1179</v>
      </c>
      <c r="E52" s="87"/>
      <c r="F52" s="87" t="s">
        <v>386</v>
      </c>
      <c r="G52" s="101">
        <v>44294</v>
      </c>
      <c r="H52" s="87" t="s">
        <v>293</v>
      </c>
      <c r="I52" s="90">
        <v>7.9800000006680465</v>
      </c>
      <c r="J52" s="88" t="s">
        <v>315</v>
      </c>
      <c r="K52" s="88" t="s">
        <v>121</v>
      </c>
      <c r="L52" s="89">
        <v>2.3199999999999998E-2</v>
      </c>
      <c r="M52" s="89">
        <v>5.039999998663907E-2</v>
      </c>
      <c r="N52" s="90">
        <v>170.528772</v>
      </c>
      <c r="O52" s="102">
        <v>87.78</v>
      </c>
      <c r="P52" s="90">
        <v>0.14969015499999999</v>
      </c>
      <c r="Q52" s="91">
        <f t="shared" si="0"/>
        <v>2.5500808142401812E-4</v>
      </c>
      <c r="R52" s="91">
        <f>P52/'סכום נכסי הקרן'!$C$42</f>
        <v>3.6094198553626601E-5</v>
      </c>
    </row>
    <row r="53" spans="2:18">
      <c r="B53" s="86" t="s">
        <v>1385</v>
      </c>
      <c r="C53" s="88" t="s">
        <v>1159</v>
      </c>
      <c r="D53" s="87" t="s">
        <v>1180</v>
      </c>
      <c r="E53" s="87"/>
      <c r="F53" s="87" t="s">
        <v>386</v>
      </c>
      <c r="G53" s="101">
        <v>44602</v>
      </c>
      <c r="H53" s="87" t="s">
        <v>293</v>
      </c>
      <c r="I53" s="90">
        <v>7.7500000202575334</v>
      </c>
      <c r="J53" s="88" t="s">
        <v>315</v>
      </c>
      <c r="K53" s="88" t="s">
        <v>121</v>
      </c>
      <c r="L53" s="89">
        <v>2.0899999999999998E-2</v>
      </c>
      <c r="M53" s="89">
        <v>6.3800000180427113E-2</v>
      </c>
      <c r="N53" s="90">
        <v>244.31347299999999</v>
      </c>
      <c r="O53" s="102">
        <v>75.77</v>
      </c>
      <c r="P53" s="90">
        <v>0.18511630700000001</v>
      </c>
      <c r="Q53" s="91">
        <f t="shared" si="0"/>
        <v>3.1535911154858203E-4</v>
      </c>
      <c r="R53" s="91">
        <f>P53/'סכום נכסי הקרן'!$C$42</f>
        <v>4.4636367303996033E-5</v>
      </c>
    </row>
    <row r="54" spans="2:18">
      <c r="B54" s="86" t="s">
        <v>1385</v>
      </c>
      <c r="C54" s="88" t="s">
        <v>1159</v>
      </c>
      <c r="D54" s="87" t="s">
        <v>1181</v>
      </c>
      <c r="E54" s="87"/>
      <c r="F54" s="87" t="s">
        <v>386</v>
      </c>
      <c r="G54" s="101">
        <v>43500</v>
      </c>
      <c r="H54" s="87" t="s">
        <v>293</v>
      </c>
      <c r="I54" s="90">
        <v>8.0499999780880298</v>
      </c>
      <c r="J54" s="88" t="s">
        <v>315</v>
      </c>
      <c r="K54" s="88" t="s">
        <v>121</v>
      </c>
      <c r="L54" s="89">
        <v>3.4500000000000003E-2</v>
      </c>
      <c r="M54" s="89">
        <v>3.4999999909950813E-2</v>
      </c>
      <c r="N54" s="90">
        <v>152.91988599999999</v>
      </c>
      <c r="O54" s="102">
        <v>108.93</v>
      </c>
      <c r="P54" s="90">
        <v>0.166575633</v>
      </c>
      <c r="Q54" s="91">
        <f t="shared" si="0"/>
        <v>2.8377372301686347E-4</v>
      </c>
      <c r="R54" s="91">
        <f>P54/'סכום נכסי הקרן'!$C$42</f>
        <v>4.0165727476854011E-5</v>
      </c>
    </row>
    <row r="55" spans="2:18">
      <c r="B55" s="86" t="s">
        <v>1385</v>
      </c>
      <c r="C55" s="88" t="s">
        <v>1159</v>
      </c>
      <c r="D55" s="87" t="s">
        <v>1182</v>
      </c>
      <c r="E55" s="87"/>
      <c r="F55" s="87" t="s">
        <v>386</v>
      </c>
      <c r="G55" s="101">
        <v>43556</v>
      </c>
      <c r="H55" s="87" t="s">
        <v>293</v>
      </c>
      <c r="I55" s="90">
        <v>8.1400000169150957</v>
      </c>
      <c r="J55" s="88" t="s">
        <v>315</v>
      </c>
      <c r="K55" s="88" t="s">
        <v>121</v>
      </c>
      <c r="L55" s="89">
        <v>3.0499999999999999E-2</v>
      </c>
      <c r="M55" s="89">
        <v>3.4500000079672549E-2</v>
      </c>
      <c r="N55" s="90">
        <v>154.20836600000001</v>
      </c>
      <c r="O55" s="102">
        <v>105.81</v>
      </c>
      <c r="P55" s="90">
        <v>0.16316786599999999</v>
      </c>
      <c r="Q55" s="91">
        <f t="shared" si="0"/>
        <v>2.7796834373450464E-4</v>
      </c>
      <c r="R55" s="91">
        <f>P55/'סכום נכסי הקרן'!$C$42</f>
        <v>3.9344026018114144E-5</v>
      </c>
    </row>
    <row r="56" spans="2:18">
      <c r="B56" s="86" t="s">
        <v>1385</v>
      </c>
      <c r="C56" s="88" t="s">
        <v>1159</v>
      </c>
      <c r="D56" s="87" t="s">
        <v>1183</v>
      </c>
      <c r="E56" s="87"/>
      <c r="F56" s="87" t="s">
        <v>386</v>
      </c>
      <c r="G56" s="101">
        <v>43647</v>
      </c>
      <c r="H56" s="87" t="s">
        <v>293</v>
      </c>
      <c r="I56" s="90">
        <v>8.1100000082314541</v>
      </c>
      <c r="J56" s="88" t="s">
        <v>315</v>
      </c>
      <c r="K56" s="88" t="s">
        <v>121</v>
      </c>
      <c r="L56" s="89">
        <v>2.8999999999999998E-2</v>
      </c>
      <c r="M56" s="89">
        <v>3.8100000054411304E-2</v>
      </c>
      <c r="N56" s="90">
        <v>143.152163</v>
      </c>
      <c r="O56" s="102">
        <v>100.14</v>
      </c>
      <c r="P56" s="90">
        <v>0.14335256200000002</v>
      </c>
      <c r="Q56" s="91">
        <f t="shared" si="0"/>
        <v>2.4421153016267243E-4</v>
      </c>
      <c r="R56" s="91">
        <f>P56/'סכום נכסי הקרן'!$C$42</f>
        <v>3.4566039670404969E-5</v>
      </c>
    </row>
    <row r="57" spans="2:18">
      <c r="B57" s="86" t="s">
        <v>1385</v>
      </c>
      <c r="C57" s="88" t="s">
        <v>1159</v>
      </c>
      <c r="D57" s="87" t="s">
        <v>1184</v>
      </c>
      <c r="E57" s="87"/>
      <c r="F57" s="87" t="s">
        <v>386</v>
      </c>
      <c r="G57" s="101">
        <v>43703</v>
      </c>
      <c r="H57" s="87" t="s">
        <v>293</v>
      </c>
      <c r="I57" s="90">
        <v>8.2599998974444269</v>
      </c>
      <c r="J57" s="88" t="s">
        <v>315</v>
      </c>
      <c r="K57" s="88" t="s">
        <v>121</v>
      </c>
      <c r="L57" s="89">
        <v>2.3799999999999998E-2</v>
      </c>
      <c r="M57" s="89">
        <v>3.6499999447004258E-2</v>
      </c>
      <c r="N57" s="90">
        <v>10.165399000000001</v>
      </c>
      <c r="O57" s="102">
        <v>97.84</v>
      </c>
      <c r="P57" s="90">
        <v>9.9458269999999991E-3</v>
      </c>
      <c r="Q57" s="91">
        <f t="shared" si="0"/>
        <v>1.6943440678815501E-5</v>
      </c>
      <c r="R57" s="91">
        <f>P57/'סכום נכסי הקרן'!$C$42</f>
        <v>2.3981981615158348E-6</v>
      </c>
    </row>
    <row r="58" spans="2:18">
      <c r="B58" s="86" t="s">
        <v>1385</v>
      </c>
      <c r="C58" s="88" t="s">
        <v>1159</v>
      </c>
      <c r="D58" s="87" t="s">
        <v>1185</v>
      </c>
      <c r="E58" s="87"/>
      <c r="F58" s="87" t="s">
        <v>386</v>
      </c>
      <c r="G58" s="101">
        <v>43740</v>
      </c>
      <c r="H58" s="87" t="s">
        <v>293</v>
      </c>
      <c r="I58" s="90">
        <v>8.1400000148161649</v>
      </c>
      <c r="J58" s="88" t="s">
        <v>315</v>
      </c>
      <c r="K58" s="88" t="s">
        <v>121</v>
      </c>
      <c r="L58" s="89">
        <v>2.4300000000000002E-2</v>
      </c>
      <c r="M58" s="89">
        <v>4.1400000077608475E-2</v>
      </c>
      <c r="N58" s="90">
        <v>150.22478899999999</v>
      </c>
      <c r="O58" s="102">
        <v>94.35</v>
      </c>
      <c r="P58" s="90">
        <v>0.14173708500000001</v>
      </c>
      <c r="Q58" s="91">
        <f t="shared" si="0"/>
        <v>2.414594474331527E-4</v>
      </c>
      <c r="R58" s="91">
        <f>P58/'סכום נכסי הקרן'!$C$42</f>
        <v>3.4176506052801212E-5</v>
      </c>
    </row>
    <row r="59" spans="2:18">
      <c r="B59" s="86" t="s">
        <v>1385</v>
      </c>
      <c r="C59" s="88" t="s">
        <v>1159</v>
      </c>
      <c r="D59" s="87" t="s">
        <v>1186</v>
      </c>
      <c r="E59" s="87"/>
      <c r="F59" s="87" t="s">
        <v>386</v>
      </c>
      <c r="G59" s="101">
        <v>43831</v>
      </c>
      <c r="H59" s="87" t="s">
        <v>293</v>
      </c>
      <c r="I59" s="90">
        <v>8.1100000223924056</v>
      </c>
      <c r="J59" s="88" t="s">
        <v>315</v>
      </c>
      <c r="K59" s="88" t="s">
        <v>121</v>
      </c>
      <c r="L59" s="89">
        <v>2.3799999999999998E-2</v>
      </c>
      <c r="M59" s="89">
        <v>4.3200000129931242E-2</v>
      </c>
      <c r="N59" s="90">
        <v>155.91800900000001</v>
      </c>
      <c r="O59" s="102">
        <v>92.8</v>
      </c>
      <c r="P59" s="90">
        <v>0.144691916</v>
      </c>
      <c r="Q59" s="91">
        <f t="shared" si="0"/>
        <v>2.4649321725082852E-4</v>
      </c>
      <c r="R59" s="91">
        <f>P59/'סכום נכסי הקרן'!$C$42</f>
        <v>3.4888992834623368E-5</v>
      </c>
    </row>
    <row r="60" spans="2:18">
      <c r="B60" s="86" t="s">
        <v>1386</v>
      </c>
      <c r="C60" s="88" t="s">
        <v>1159</v>
      </c>
      <c r="D60" s="87">
        <v>7936</v>
      </c>
      <c r="E60" s="87"/>
      <c r="F60" s="87" t="s">
        <v>1187</v>
      </c>
      <c r="G60" s="101">
        <v>44087</v>
      </c>
      <c r="H60" s="87" t="s">
        <v>1157</v>
      </c>
      <c r="I60" s="90">
        <v>5.4700000021745057</v>
      </c>
      <c r="J60" s="88" t="s">
        <v>308</v>
      </c>
      <c r="K60" s="88" t="s">
        <v>121</v>
      </c>
      <c r="L60" s="89">
        <v>1.7947999999999999E-2</v>
      </c>
      <c r="M60" s="89">
        <v>3.1100000007597668E-2</v>
      </c>
      <c r="N60" s="90">
        <v>750.92680700000017</v>
      </c>
      <c r="O60" s="102">
        <v>101.66</v>
      </c>
      <c r="P60" s="90">
        <v>0.76339212199999995</v>
      </c>
      <c r="Q60" s="91">
        <f t="shared" si="0"/>
        <v>1.3004940799575628E-3</v>
      </c>
      <c r="R60" s="91">
        <f>P60/'סכום נכסי הקרן'!$C$42</f>
        <v>1.8407374102687206E-4</v>
      </c>
    </row>
    <row r="61" spans="2:18">
      <c r="B61" s="86" t="s">
        <v>1386</v>
      </c>
      <c r="C61" s="88" t="s">
        <v>1159</v>
      </c>
      <c r="D61" s="87">
        <v>7937</v>
      </c>
      <c r="E61" s="87"/>
      <c r="F61" s="87" t="s">
        <v>1187</v>
      </c>
      <c r="G61" s="101">
        <v>44087</v>
      </c>
      <c r="H61" s="87" t="s">
        <v>1157</v>
      </c>
      <c r="I61" s="90">
        <v>6.9099999991535643</v>
      </c>
      <c r="J61" s="88" t="s">
        <v>308</v>
      </c>
      <c r="K61" s="88" t="s">
        <v>121</v>
      </c>
      <c r="L61" s="89">
        <v>7.0499999999999993E-2</v>
      </c>
      <c r="M61" s="89">
        <v>8.4099999996634658E-2</v>
      </c>
      <c r="N61" s="90">
        <v>1051.4501869999999</v>
      </c>
      <c r="O61" s="102">
        <v>93.26</v>
      </c>
      <c r="P61" s="90">
        <v>0.98058141300000001</v>
      </c>
      <c r="Q61" s="91">
        <f t="shared" si="0"/>
        <v>1.6704918557214584E-3</v>
      </c>
      <c r="R61" s="91">
        <f>P61/'סכום נכסי הקרן'!$C$42</f>
        <v>2.3644374086470636E-4</v>
      </c>
    </row>
    <row r="62" spans="2:18">
      <c r="B62" s="86" t="s">
        <v>1387</v>
      </c>
      <c r="C62" s="88" t="s">
        <v>1158</v>
      </c>
      <c r="D62" s="87">
        <v>8063</v>
      </c>
      <c r="E62" s="87"/>
      <c r="F62" s="87" t="s">
        <v>388</v>
      </c>
      <c r="G62" s="101">
        <v>44147</v>
      </c>
      <c r="H62" s="87" t="s">
        <v>119</v>
      </c>
      <c r="I62" s="90">
        <v>7.8599999996455141</v>
      </c>
      <c r="J62" s="88" t="s">
        <v>458</v>
      </c>
      <c r="K62" s="88" t="s">
        <v>121</v>
      </c>
      <c r="L62" s="89">
        <v>1.6250000000000001E-2</v>
      </c>
      <c r="M62" s="89">
        <v>3.2899999994682717E-2</v>
      </c>
      <c r="N62" s="90">
        <v>589.11792000000003</v>
      </c>
      <c r="O62" s="102">
        <v>95.77</v>
      </c>
      <c r="P62" s="90">
        <v>0.56419827</v>
      </c>
      <c r="Q62" s="91">
        <f t="shared" si="0"/>
        <v>9.6115284519179074E-4</v>
      </c>
      <c r="R62" s="91">
        <f>P62/'סכום נכסי הקרן'!$C$42</f>
        <v>1.3604291064427471E-4</v>
      </c>
    </row>
    <row r="63" spans="2:18">
      <c r="B63" s="86" t="s">
        <v>1387</v>
      </c>
      <c r="C63" s="88" t="s">
        <v>1158</v>
      </c>
      <c r="D63" s="87">
        <v>8145</v>
      </c>
      <c r="E63" s="87"/>
      <c r="F63" s="87" t="s">
        <v>388</v>
      </c>
      <c r="G63" s="101">
        <v>44185</v>
      </c>
      <c r="H63" s="87" t="s">
        <v>119</v>
      </c>
      <c r="I63" s="90">
        <v>7.8499999862883696</v>
      </c>
      <c r="J63" s="88" t="s">
        <v>458</v>
      </c>
      <c r="K63" s="88" t="s">
        <v>121</v>
      </c>
      <c r="L63" s="89">
        <v>1.4990000000000002E-2</v>
      </c>
      <c r="M63" s="89">
        <v>3.4499999947857178E-2</v>
      </c>
      <c r="N63" s="90">
        <v>276.93263100000001</v>
      </c>
      <c r="O63" s="102">
        <v>93.49</v>
      </c>
      <c r="P63" s="90">
        <v>0.258904303</v>
      </c>
      <c r="Q63" s="91">
        <f t="shared" si="0"/>
        <v>4.4106233693493513E-4</v>
      </c>
      <c r="R63" s="91">
        <f>P63/'סכום נכסי הקרן'!$C$42</f>
        <v>6.2428576674733905E-5</v>
      </c>
    </row>
    <row r="64" spans="2:18">
      <c r="B64" s="86" t="s">
        <v>1388</v>
      </c>
      <c r="C64" s="88" t="s">
        <v>1158</v>
      </c>
      <c r="D64" s="87" t="s">
        <v>1188</v>
      </c>
      <c r="E64" s="87"/>
      <c r="F64" s="87" t="s">
        <v>386</v>
      </c>
      <c r="G64" s="101">
        <v>42901</v>
      </c>
      <c r="H64" s="87" t="s">
        <v>293</v>
      </c>
      <c r="I64" s="90">
        <v>0.65999999997248948</v>
      </c>
      <c r="J64" s="88" t="s">
        <v>142</v>
      </c>
      <c r="K64" s="88" t="s">
        <v>121</v>
      </c>
      <c r="L64" s="89">
        <v>0.04</v>
      </c>
      <c r="M64" s="89">
        <v>6.0599999996362508E-2</v>
      </c>
      <c r="N64" s="90">
        <v>6550.8227060000008</v>
      </c>
      <c r="O64" s="102">
        <v>99.88</v>
      </c>
      <c r="P64" s="90">
        <v>6.5429615729999995</v>
      </c>
      <c r="Q64" s="91">
        <f t="shared" si="0"/>
        <v>1.1146411583058388E-2</v>
      </c>
      <c r="R64" s="91">
        <f>P64/'סכום נכסי הקרן'!$C$42</f>
        <v>1.5776785998024452E-3</v>
      </c>
    </row>
    <row r="65" spans="2:18">
      <c r="B65" s="86" t="s">
        <v>1389</v>
      </c>
      <c r="C65" s="88" t="s">
        <v>1158</v>
      </c>
      <c r="D65" s="87">
        <v>4069</v>
      </c>
      <c r="E65" s="87"/>
      <c r="F65" s="87" t="s">
        <v>388</v>
      </c>
      <c r="G65" s="101">
        <v>42052</v>
      </c>
      <c r="H65" s="87" t="s">
        <v>119</v>
      </c>
      <c r="I65" s="90">
        <v>4.3800000006824904</v>
      </c>
      <c r="J65" s="88" t="s">
        <v>489</v>
      </c>
      <c r="K65" s="88" t="s">
        <v>121</v>
      </c>
      <c r="L65" s="89">
        <v>2.9779E-2</v>
      </c>
      <c r="M65" s="89">
        <v>2.01000000136498E-2</v>
      </c>
      <c r="N65" s="90">
        <v>408.92319500000008</v>
      </c>
      <c r="O65" s="102">
        <v>114.66</v>
      </c>
      <c r="P65" s="90">
        <v>0.46887133599999997</v>
      </c>
      <c r="Q65" s="91">
        <f t="shared" si="0"/>
        <v>7.9875647017718806E-4</v>
      </c>
      <c r="R65" s="91">
        <f>P65/'סכום נכסי הקרן'!$C$42</f>
        <v>1.1305710183604373E-4</v>
      </c>
    </row>
    <row r="66" spans="2:18">
      <c r="B66" s="86" t="s">
        <v>1390</v>
      </c>
      <c r="C66" s="88" t="s">
        <v>1158</v>
      </c>
      <c r="D66" s="87">
        <v>8224</v>
      </c>
      <c r="E66" s="87"/>
      <c r="F66" s="87" t="s">
        <v>388</v>
      </c>
      <c r="G66" s="101">
        <v>44223</v>
      </c>
      <c r="H66" s="87" t="s">
        <v>119</v>
      </c>
      <c r="I66" s="90">
        <v>12.68000000299479</v>
      </c>
      <c r="J66" s="88" t="s">
        <v>308</v>
      </c>
      <c r="K66" s="88" t="s">
        <v>121</v>
      </c>
      <c r="L66" s="89">
        <v>2.1537000000000001E-2</v>
      </c>
      <c r="M66" s="89">
        <v>4.0200000007949141E-2</v>
      </c>
      <c r="N66" s="90">
        <v>1245.8297849999999</v>
      </c>
      <c r="O66" s="102">
        <v>86.84</v>
      </c>
      <c r="P66" s="90">
        <v>1.0818786070000002</v>
      </c>
      <c r="Q66" s="91">
        <f t="shared" si="0"/>
        <v>1.8430590034779464E-3</v>
      </c>
      <c r="R66" s="91">
        <f>P66/'סכום נכסי הקרן'!$C$42</f>
        <v>2.6086913499407473E-4</v>
      </c>
    </row>
    <row r="67" spans="2:18">
      <c r="B67" s="86" t="s">
        <v>1390</v>
      </c>
      <c r="C67" s="88" t="s">
        <v>1158</v>
      </c>
      <c r="D67" s="87">
        <v>2963</v>
      </c>
      <c r="E67" s="87"/>
      <c r="F67" s="87" t="s">
        <v>388</v>
      </c>
      <c r="G67" s="101">
        <v>41423</v>
      </c>
      <c r="H67" s="87" t="s">
        <v>119</v>
      </c>
      <c r="I67" s="90">
        <v>3.0299999965507984</v>
      </c>
      <c r="J67" s="88" t="s">
        <v>308</v>
      </c>
      <c r="K67" s="88" t="s">
        <v>121</v>
      </c>
      <c r="L67" s="89">
        <v>0.05</v>
      </c>
      <c r="M67" s="89">
        <v>2.1999999961675537E-2</v>
      </c>
      <c r="N67" s="90">
        <v>258.36780099999999</v>
      </c>
      <c r="O67" s="102">
        <v>121.19</v>
      </c>
      <c r="P67" s="90">
        <v>0.31311593599999998</v>
      </c>
      <c r="Q67" s="91">
        <f t="shared" si="0"/>
        <v>5.3341580214574325E-4</v>
      </c>
      <c r="R67" s="91">
        <f>P67/'סכום נכסי הקרן'!$C$42</f>
        <v>7.5500414601672634E-5</v>
      </c>
    </row>
    <row r="68" spans="2:18">
      <c r="B68" s="86" t="s">
        <v>1390</v>
      </c>
      <c r="C68" s="88" t="s">
        <v>1158</v>
      </c>
      <c r="D68" s="87">
        <v>2968</v>
      </c>
      <c r="E68" s="87"/>
      <c r="F68" s="87" t="s">
        <v>388</v>
      </c>
      <c r="G68" s="101">
        <v>41423</v>
      </c>
      <c r="H68" s="87" t="s">
        <v>119</v>
      </c>
      <c r="I68" s="90">
        <v>3.0299999873888219</v>
      </c>
      <c r="J68" s="88" t="s">
        <v>308</v>
      </c>
      <c r="K68" s="88" t="s">
        <v>121</v>
      </c>
      <c r="L68" s="89">
        <v>0.05</v>
      </c>
      <c r="M68" s="89">
        <v>2.1999999920559506E-2</v>
      </c>
      <c r="N68" s="90">
        <v>83.096219999999988</v>
      </c>
      <c r="O68" s="102">
        <v>121.19</v>
      </c>
      <c r="P68" s="90">
        <v>0.10070430899999999</v>
      </c>
      <c r="Q68" s="91">
        <f t="shared" si="0"/>
        <v>1.7155712497740069E-4</v>
      </c>
      <c r="R68" s="91">
        <f>P68/'סכום נכסי הקרן'!$C$42</f>
        <v>2.4282434100303832E-5</v>
      </c>
    </row>
    <row r="69" spans="2:18">
      <c r="B69" s="86" t="s">
        <v>1390</v>
      </c>
      <c r="C69" s="88" t="s">
        <v>1158</v>
      </c>
      <c r="D69" s="87">
        <v>4605</v>
      </c>
      <c r="E69" s="87"/>
      <c r="F69" s="87" t="s">
        <v>388</v>
      </c>
      <c r="G69" s="101">
        <v>42352</v>
      </c>
      <c r="H69" s="87" t="s">
        <v>119</v>
      </c>
      <c r="I69" s="90">
        <v>5.2299999959768551</v>
      </c>
      <c r="J69" s="88" t="s">
        <v>308</v>
      </c>
      <c r="K69" s="88" t="s">
        <v>121</v>
      </c>
      <c r="L69" s="89">
        <v>0.05</v>
      </c>
      <c r="M69" s="89">
        <v>2.7199999975808541E-2</v>
      </c>
      <c r="N69" s="90">
        <v>305.87912699999998</v>
      </c>
      <c r="O69" s="102">
        <v>124.33</v>
      </c>
      <c r="P69" s="90">
        <v>0.38029951099999998</v>
      </c>
      <c r="Q69" s="91">
        <f t="shared" si="0"/>
        <v>6.4786791533886958E-4</v>
      </c>
      <c r="R69" s="91">
        <f>P69/'סכום נכסי הקרן'!$C$42</f>
        <v>9.1700125902609308E-5</v>
      </c>
    </row>
    <row r="70" spans="2:18">
      <c r="B70" s="86" t="s">
        <v>1390</v>
      </c>
      <c r="C70" s="88" t="s">
        <v>1158</v>
      </c>
      <c r="D70" s="87">
        <v>4606</v>
      </c>
      <c r="E70" s="87"/>
      <c r="F70" s="87" t="s">
        <v>388</v>
      </c>
      <c r="G70" s="101">
        <v>42352</v>
      </c>
      <c r="H70" s="87" t="s">
        <v>119</v>
      </c>
      <c r="I70" s="90">
        <v>7.0000000026930644</v>
      </c>
      <c r="J70" s="88" t="s">
        <v>308</v>
      </c>
      <c r="K70" s="88" t="s">
        <v>121</v>
      </c>
      <c r="L70" s="89">
        <v>4.0999999999999995E-2</v>
      </c>
      <c r="M70" s="89">
        <v>2.7600000009335952E-2</v>
      </c>
      <c r="N70" s="90">
        <v>918.816284</v>
      </c>
      <c r="O70" s="102">
        <v>121.24</v>
      </c>
      <c r="P70" s="90">
        <v>1.1139728210000002</v>
      </c>
      <c r="Q70" s="91">
        <f t="shared" si="0"/>
        <v>1.8977338345445042E-3</v>
      </c>
      <c r="R70" s="91">
        <f>P70/'סכום נכסי הקרן'!$C$42</f>
        <v>2.6860788663434512E-4</v>
      </c>
    </row>
    <row r="71" spans="2:18">
      <c r="B71" s="86" t="s">
        <v>1390</v>
      </c>
      <c r="C71" s="88" t="s">
        <v>1158</v>
      </c>
      <c r="D71" s="87">
        <v>5150</v>
      </c>
      <c r="E71" s="87"/>
      <c r="F71" s="87" t="s">
        <v>388</v>
      </c>
      <c r="G71" s="101">
        <v>42631</v>
      </c>
      <c r="H71" s="87" t="s">
        <v>119</v>
      </c>
      <c r="I71" s="90">
        <v>6.9399999980311611</v>
      </c>
      <c r="J71" s="88" t="s">
        <v>308</v>
      </c>
      <c r="K71" s="88" t="s">
        <v>121</v>
      </c>
      <c r="L71" s="89">
        <v>4.0999999999999995E-2</v>
      </c>
      <c r="M71" s="89">
        <v>3.070000000246105E-2</v>
      </c>
      <c r="N71" s="90">
        <v>272.65941800000002</v>
      </c>
      <c r="O71" s="102">
        <v>119.22</v>
      </c>
      <c r="P71" s="90">
        <v>0.325064556</v>
      </c>
      <c r="Q71" s="91">
        <f t="shared" si="0"/>
        <v>5.5377114656946077E-4</v>
      </c>
      <c r="R71" s="91">
        <f>P71/'סכום נכסי הקרן'!$C$42</f>
        <v>7.8381538365101394E-5</v>
      </c>
    </row>
    <row r="72" spans="2:18">
      <c r="B72" s="86" t="s">
        <v>1391</v>
      </c>
      <c r="C72" s="88" t="s">
        <v>1159</v>
      </c>
      <c r="D72" s="87" t="s">
        <v>1189</v>
      </c>
      <c r="E72" s="87"/>
      <c r="F72" s="87" t="s">
        <v>386</v>
      </c>
      <c r="G72" s="101">
        <v>42033</v>
      </c>
      <c r="H72" s="87" t="s">
        <v>293</v>
      </c>
      <c r="I72" s="90">
        <v>3.8799999919751116</v>
      </c>
      <c r="J72" s="88" t="s">
        <v>315</v>
      </c>
      <c r="K72" s="88" t="s">
        <v>121</v>
      </c>
      <c r="L72" s="89">
        <v>5.0999999999999997E-2</v>
      </c>
      <c r="M72" s="89">
        <v>2.7199999946500745E-2</v>
      </c>
      <c r="N72" s="90">
        <v>61.663831999999999</v>
      </c>
      <c r="O72" s="102">
        <v>121.25</v>
      </c>
      <c r="P72" s="90">
        <v>7.4767394999999987E-2</v>
      </c>
      <c r="Q72" s="91">
        <f t="shared" si="0"/>
        <v>1.2737170291541032E-4</v>
      </c>
      <c r="R72" s="91">
        <f>P72/'סכום נכסי הקרן'!$C$42</f>
        <v>1.8028368001004663E-5</v>
      </c>
    </row>
    <row r="73" spans="2:18">
      <c r="B73" s="86" t="s">
        <v>1391</v>
      </c>
      <c r="C73" s="88" t="s">
        <v>1159</v>
      </c>
      <c r="D73" s="87" t="s">
        <v>1190</v>
      </c>
      <c r="E73" s="87"/>
      <c r="F73" s="87" t="s">
        <v>386</v>
      </c>
      <c r="G73" s="101">
        <v>42054</v>
      </c>
      <c r="H73" s="87" t="s">
        <v>293</v>
      </c>
      <c r="I73" s="90">
        <v>3.8799999926700295</v>
      </c>
      <c r="J73" s="88" t="s">
        <v>315</v>
      </c>
      <c r="K73" s="88" t="s">
        <v>121</v>
      </c>
      <c r="L73" s="89">
        <v>5.0999999999999997E-2</v>
      </c>
      <c r="M73" s="89">
        <v>2.7199999964707545E-2</v>
      </c>
      <c r="N73" s="90">
        <v>120.454786</v>
      </c>
      <c r="O73" s="102">
        <v>122.32</v>
      </c>
      <c r="P73" s="90">
        <v>0.14734029100000001</v>
      </c>
      <c r="Q73" s="91">
        <f t="shared" si="0"/>
        <v>2.5100491695239762E-4</v>
      </c>
      <c r="R73" s="91">
        <f>P73/'סכום נכסי הקרן'!$C$42</f>
        <v>3.5527585086027357E-5</v>
      </c>
    </row>
    <row r="74" spans="2:18">
      <c r="B74" s="86" t="s">
        <v>1391</v>
      </c>
      <c r="C74" s="88" t="s">
        <v>1159</v>
      </c>
      <c r="D74" s="87" t="s">
        <v>1191</v>
      </c>
      <c r="E74" s="87"/>
      <c r="F74" s="87" t="s">
        <v>386</v>
      </c>
      <c r="G74" s="101">
        <v>42565</v>
      </c>
      <c r="H74" s="87" t="s">
        <v>293</v>
      </c>
      <c r="I74" s="90">
        <v>3.8799999889234926</v>
      </c>
      <c r="J74" s="88" t="s">
        <v>315</v>
      </c>
      <c r="K74" s="88" t="s">
        <v>121</v>
      </c>
      <c r="L74" s="89">
        <v>5.0999999999999997E-2</v>
      </c>
      <c r="M74" s="89">
        <v>2.7199999944617467E-2</v>
      </c>
      <c r="N74" s="90">
        <v>147.025778</v>
      </c>
      <c r="O74" s="102">
        <v>122.81</v>
      </c>
      <c r="P74" s="90">
        <v>0.18056235000000001</v>
      </c>
      <c r="Q74" s="91">
        <f t="shared" si="0"/>
        <v>3.0760111412077876E-4</v>
      </c>
      <c r="R74" s="91">
        <f>P74/'סכום נכסי הקרן'!$C$42</f>
        <v>4.3538289556914554E-5</v>
      </c>
    </row>
    <row r="75" spans="2:18">
      <c r="B75" s="86" t="s">
        <v>1391</v>
      </c>
      <c r="C75" s="88" t="s">
        <v>1159</v>
      </c>
      <c r="D75" s="87" t="s">
        <v>1192</v>
      </c>
      <c r="E75" s="87"/>
      <c r="F75" s="87" t="s">
        <v>386</v>
      </c>
      <c r="G75" s="101">
        <v>40570</v>
      </c>
      <c r="H75" s="87" t="s">
        <v>293</v>
      </c>
      <c r="I75" s="90">
        <v>3.9199999988546348</v>
      </c>
      <c r="J75" s="88" t="s">
        <v>315</v>
      </c>
      <c r="K75" s="88" t="s">
        <v>121</v>
      </c>
      <c r="L75" s="89">
        <v>5.0999999999999997E-2</v>
      </c>
      <c r="M75" s="89">
        <v>2.0599999998363764E-2</v>
      </c>
      <c r="N75" s="90">
        <v>745.48591400000009</v>
      </c>
      <c r="O75" s="102">
        <v>131.16999999999999</v>
      </c>
      <c r="P75" s="90">
        <v>0.97785383599999998</v>
      </c>
      <c r="Q75" s="91">
        <f t="shared" ref="Q75:Q138" si="1">IFERROR(P75/$P$10,0)</f>
        <v>1.6658452296443708E-3</v>
      </c>
      <c r="R75" s="91">
        <f>P75/'סכום נכסי הקרן'!$C$42</f>
        <v>2.3578605094643279E-4</v>
      </c>
    </row>
    <row r="76" spans="2:18">
      <c r="B76" s="86" t="s">
        <v>1391</v>
      </c>
      <c r="C76" s="88" t="s">
        <v>1159</v>
      </c>
      <c r="D76" s="87" t="s">
        <v>1193</v>
      </c>
      <c r="E76" s="87"/>
      <c r="F76" s="87" t="s">
        <v>386</v>
      </c>
      <c r="G76" s="101">
        <v>41207</v>
      </c>
      <c r="H76" s="87" t="s">
        <v>293</v>
      </c>
      <c r="I76" s="90">
        <v>3.920000053994328</v>
      </c>
      <c r="J76" s="88" t="s">
        <v>315</v>
      </c>
      <c r="K76" s="88" t="s">
        <v>121</v>
      </c>
      <c r="L76" s="89">
        <v>5.0999999999999997E-2</v>
      </c>
      <c r="M76" s="89">
        <v>2.0400000479949582E-2</v>
      </c>
      <c r="N76" s="90">
        <v>10.596577999999999</v>
      </c>
      <c r="O76" s="102">
        <v>125.84</v>
      </c>
      <c r="P76" s="90">
        <v>1.3334733999999999E-2</v>
      </c>
      <c r="Q76" s="91">
        <f t="shared" si="1"/>
        <v>2.2716690577544145E-5</v>
      </c>
      <c r="R76" s="91">
        <f>P76/'סכום נכסי הקרן'!$C$42</f>
        <v>3.215351982605639E-6</v>
      </c>
    </row>
    <row r="77" spans="2:18">
      <c r="B77" s="86" t="s">
        <v>1391</v>
      </c>
      <c r="C77" s="88" t="s">
        <v>1159</v>
      </c>
      <c r="D77" s="87" t="s">
        <v>1194</v>
      </c>
      <c r="E77" s="87"/>
      <c r="F77" s="87" t="s">
        <v>386</v>
      </c>
      <c r="G77" s="101">
        <v>41239</v>
      </c>
      <c r="H77" s="87" t="s">
        <v>293</v>
      </c>
      <c r="I77" s="90">
        <v>3.879999984319535</v>
      </c>
      <c r="J77" s="88" t="s">
        <v>315</v>
      </c>
      <c r="K77" s="88" t="s">
        <v>121</v>
      </c>
      <c r="L77" s="89">
        <v>5.0999999999999997E-2</v>
      </c>
      <c r="M77" s="89">
        <v>2.7199999895463563E-2</v>
      </c>
      <c r="N77" s="90">
        <v>93.448801000000003</v>
      </c>
      <c r="O77" s="102">
        <v>122.84</v>
      </c>
      <c r="P77" s="90">
        <v>0.11479251</v>
      </c>
      <c r="Q77" s="91">
        <f t="shared" si="1"/>
        <v>1.9555740146669909E-4</v>
      </c>
      <c r="R77" s="91">
        <f>P77/'סכום נכסי הקרן'!$C$42</f>
        <v>2.7679466618290075E-5</v>
      </c>
    </row>
    <row r="78" spans="2:18">
      <c r="B78" s="86" t="s">
        <v>1391</v>
      </c>
      <c r="C78" s="88" t="s">
        <v>1159</v>
      </c>
      <c r="D78" s="87" t="s">
        <v>1195</v>
      </c>
      <c r="E78" s="87"/>
      <c r="F78" s="87" t="s">
        <v>386</v>
      </c>
      <c r="G78" s="101">
        <v>41269</v>
      </c>
      <c r="H78" s="87" t="s">
        <v>293</v>
      </c>
      <c r="I78" s="90">
        <v>3.920000003726495</v>
      </c>
      <c r="J78" s="88" t="s">
        <v>315</v>
      </c>
      <c r="K78" s="88" t="s">
        <v>121</v>
      </c>
      <c r="L78" s="89">
        <v>5.0999999999999997E-2</v>
      </c>
      <c r="M78" s="89">
        <v>2.0599999894415966E-2</v>
      </c>
      <c r="N78" s="90">
        <v>25.441921999999998</v>
      </c>
      <c r="O78" s="102">
        <v>126.57</v>
      </c>
      <c r="P78" s="90">
        <v>3.2201839000000003E-2</v>
      </c>
      <c r="Q78" s="91">
        <f t="shared" si="1"/>
        <v>5.4858178092708389E-5</v>
      </c>
      <c r="R78" s="91">
        <f>P78/'סכום נכסי הקרן'!$C$42</f>
        <v>7.7647028333821736E-6</v>
      </c>
    </row>
    <row r="79" spans="2:18">
      <c r="B79" s="86" t="s">
        <v>1391</v>
      </c>
      <c r="C79" s="88" t="s">
        <v>1159</v>
      </c>
      <c r="D79" s="87" t="s">
        <v>1196</v>
      </c>
      <c r="E79" s="87"/>
      <c r="F79" s="87" t="s">
        <v>386</v>
      </c>
      <c r="G79" s="101">
        <v>41298</v>
      </c>
      <c r="H79" s="87" t="s">
        <v>293</v>
      </c>
      <c r="I79" s="90">
        <v>3.8800000227076192</v>
      </c>
      <c r="J79" s="88" t="s">
        <v>315</v>
      </c>
      <c r="K79" s="88" t="s">
        <v>121</v>
      </c>
      <c r="L79" s="89">
        <v>5.0999999999999997E-2</v>
      </c>
      <c r="M79" s="89">
        <v>2.720000005676905E-2</v>
      </c>
      <c r="N79" s="90">
        <v>51.481439999999999</v>
      </c>
      <c r="O79" s="102">
        <v>123.18</v>
      </c>
      <c r="P79" s="90">
        <v>6.3414837000000002E-2</v>
      </c>
      <c r="Q79" s="91">
        <f t="shared" si="1"/>
        <v>1.0803179352167039E-4</v>
      </c>
      <c r="R79" s="91">
        <f>P79/'סכום נכסי הקרן'!$C$42</f>
        <v>1.5290970324159707E-5</v>
      </c>
    </row>
    <row r="80" spans="2:18">
      <c r="B80" s="86" t="s">
        <v>1391</v>
      </c>
      <c r="C80" s="88" t="s">
        <v>1159</v>
      </c>
      <c r="D80" s="87" t="s">
        <v>1197</v>
      </c>
      <c r="E80" s="87"/>
      <c r="F80" s="87" t="s">
        <v>386</v>
      </c>
      <c r="G80" s="101">
        <v>41330</v>
      </c>
      <c r="H80" s="87" t="s">
        <v>293</v>
      </c>
      <c r="I80" s="90">
        <v>3.8800000085290129</v>
      </c>
      <c r="J80" s="88" t="s">
        <v>315</v>
      </c>
      <c r="K80" s="88" t="s">
        <v>121</v>
      </c>
      <c r="L80" s="89">
        <v>5.0999999999999997E-2</v>
      </c>
      <c r="M80" s="89">
        <v>2.7200000097474433E-2</v>
      </c>
      <c r="N80" s="90">
        <v>79.805008000000001</v>
      </c>
      <c r="O80" s="102">
        <v>123.41</v>
      </c>
      <c r="P80" s="90">
        <v>9.8487357000000011E-2</v>
      </c>
      <c r="Q80" s="91">
        <f t="shared" si="1"/>
        <v>1.6778038577815852E-4</v>
      </c>
      <c r="R80" s="91">
        <f>P80/'סכום נכסי הקרן'!$C$42</f>
        <v>2.3747869180708024E-5</v>
      </c>
    </row>
    <row r="81" spans="2:18">
      <c r="B81" s="86" t="s">
        <v>1391</v>
      </c>
      <c r="C81" s="88" t="s">
        <v>1159</v>
      </c>
      <c r="D81" s="87" t="s">
        <v>1198</v>
      </c>
      <c r="E81" s="87"/>
      <c r="F81" s="87" t="s">
        <v>386</v>
      </c>
      <c r="G81" s="101">
        <v>41389</v>
      </c>
      <c r="H81" s="87" t="s">
        <v>293</v>
      </c>
      <c r="I81" s="90">
        <v>3.9200000235689179</v>
      </c>
      <c r="J81" s="88" t="s">
        <v>315</v>
      </c>
      <c r="K81" s="88" t="s">
        <v>121</v>
      </c>
      <c r="L81" s="89">
        <v>5.0999999999999997E-2</v>
      </c>
      <c r="M81" s="89">
        <v>2.0600000049857327E-2</v>
      </c>
      <c r="N81" s="90">
        <v>34.931849999999997</v>
      </c>
      <c r="O81" s="102">
        <v>126.32</v>
      </c>
      <c r="P81" s="90">
        <v>4.4125912999999996E-2</v>
      </c>
      <c r="Q81" s="91">
        <f t="shared" si="1"/>
        <v>7.5171706617667268E-5</v>
      </c>
      <c r="R81" s="91">
        <f>P81/'סכום נכסי הקרן'!$C$42</f>
        <v>1.0639907916335935E-5</v>
      </c>
    </row>
    <row r="82" spans="2:18">
      <c r="B82" s="86" t="s">
        <v>1391</v>
      </c>
      <c r="C82" s="88" t="s">
        <v>1159</v>
      </c>
      <c r="D82" s="87" t="s">
        <v>1199</v>
      </c>
      <c r="E82" s="87"/>
      <c r="F82" s="87" t="s">
        <v>386</v>
      </c>
      <c r="G82" s="101">
        <v>41422</v>
      </c>
      <c r="H82" s="87" t="s">
        <v>293</v>
      </c>
      <c r="I82" s="90">
        <v>3.9199998706113526</v>
      </c>
      <c r="J82" s="88" t="s">
        <v>315</v>
      </c>
      <c r="K82" s="88" t="s">
        <v>121</v>
      </c>
      <c r="L82" s="89">
        <v>5.0999999999999997E-2</v>
      </c>
      <c r="M82" s="89">
        <v>2.0899999433924669E-2</v>
      </c>
      <c r="N82" s="90">
        <v>12.793951</v>
      </c>
      <c r="O82" s="102">
        <v>125.65</v>
      </c>
      <c r="P82" s="90">
        <v>1.6075598999999999E-2</v>
      </c>
      <c r="Q82" s="91">
        <f t="shared" si="1"/>
        <v>2.7385953730436477E-5</v>
      </c>
      <c r="R82" s="91">
        <f>P82/'סכום נכסי הקרן'!$C$42</f>
        <v>3.8762459840761154E-6</v>
      </c>
    </row>
    <row r="83" spans="2:18">
      <c r="B83" s="86" t="s">
        <v>1391</v>
      </c>
      <c r="C83" s="88" t="s">
        <v>1159</v>
      </c>
      <c r="D83" s="87" t="s">
        <v>1200</v>
      </c>
      <c r="E83" s="87"/>
      <c r="F83" s="87" t="s">
        <v>386</v>
      </c>
      <c r="G83" s="101">
        <v>41450</v>
      </c>
      <c r="H83" s="87" t="s">
        <v>293</v>
      </c>
      <c r="I83" s="90">
        <v>3.9200000620096822</v>
      </c>
      <c r="J83" s="88" t="s">
        <v>315</v>
      </c>
      <c r="K83" s="88" t="s">
        <v>121</v>
      </c>
      <c r="L83" s="89">
        <v>5.0999999999999997E-2</v>
      </c>
      <c r="M83" s="89">
        <v>2.100000026467547E-2</v>
      </c>
      <c r="N83" s="90">
        <v>21.07705</v>
      </c>
      <c r="O83" s="102">
        <v>125.48</v>
      </c>
      <c r="P83" s="90">
        <v>2.6447482999999997E-2</v>
      </c>
      <c r="Q83" s="91">
        <f t="shared" si="1"/>
        <v>4.5055213539757072E-5</v>
      </c>
      <c r="R83" s="91">
        <f>P83/'סכום נכסי הקרן'!$C$42</f>
        <v>6.3771775949170745E-6</v>
      </c>
    </row>
    <row r="84" spans="2:18">
      <c r="B84" s="86" t="s">
        <v>1391</v>
      </c>
      <c r="C84" s="88" t="s">
        <v>1159</v>
      </c>
      <c r="D84" s="87" t="s">
        <v>1201</v>
      </c>
      <c r="E84" s="87"/>
      <c r="F84" s="87" t="s">
        <v>386</v>
      </c>
      <c r="G84" s="101">
        <v>41480</v>
      </c>
      <c r="H84" s="87" t="s">
        <v>293</v>
      </c>
      <c r="I84" s="90">
        <v>3.9099999414713587</v>
      </c>
      <c r="J84" s="88" t="s">
        <v>315</v>
      </c>
      <c r="K84" s="88" t="s">
        <v>121</v>
      </c>
      <c r="L84" s="89">
        <v>5.0999999999999997E-2</v>
      </c>
      <c r="M84" s="89">
        <v>2.2699999571954722E-2</v>
      </c>
      <c r="N84" s="90">
        <v>18.509801</v>
      </c>
      <c r="O84" s="102">
        <v>123.69</v>
      </c>
      <c r="P84" s="90">
        <v>2.2894774000000003E-2</v>
      </c>
      <c r="Q84" s="91">
        <f t="shared" si="1"/>
        <v>3.9002915003839058E-5</v>
      </c>
      <c r="R84" s="91">
        <f>P84/'סכום נכסי הקרן'!$C$42</f>
        <v>5.520526841570897E-6</v>
      </c>
    </row>
    <row r="85" spans="2:18">
      <c r="B85" s="86" t="s">
        <v>1391</v>
      </c>
      <c r="C85" s="88" t="s">
        <v>1159</v>
      </c>
      <c r="D85" s="87" t="s">
        <v>1202</v>
      </c>
      <c r="E85" s="87"/>
      <c r="F85" s="87" t="s">
        <v>386</v>
      </c>
      <c r="G85" s="101">
        <v>41512</v>
      </c>
      <c r="H85" s="87" t="s">
        <v>293</v>
      </c>
      <c r="I85" s="90">
        <v>3.820000005944673</v>
      </c>
      <c r="J85" s="88" t="s">
        <v>315</v>
      </c>
      <c r="K85" s="88" t="s">
        <v>121</v>
      </c>
      <c r="L85" s="89">
        <v>5.0999999999999997E-2</v>
      </c>
      <c r="M85" s="89">
        <v>3.7600000029723364E-2</v>
      </c>
      <c r="N85" s="90">
        <v>57.707659000000007</v>
      </c>
      <c r="O85" s="102">
        <v>116.6</v>
      </c>
      <c r="P85" s="90">
        <v>6.7287130000000001E-2</v>
      </c>
      <c r="Q85" s="91">
        <f t="shared" si="1"/>
        <v>1.146285266778466E-4</v>
      </c>
      <c r="R85" s="91">
        <f>P85/'סכום נכסי הקרן'!$C$42</f>
        <v>1.6224681110950049E-5</v>
      </c>
    </row>
    <row r="86" spans="2:18">
      <c r="B86" s="86" t="s">
        <v>1391</v>
      </c>
      <c r="C86" s="88" t="s">
        <v>1159</v>
      </c>
      <c r="D86" s="87" t="s">
        <v>1203</v>
      </c>
      <c r="E86" s="87"/>
      <c r="F86" s="87" t="s">
        <v>386</v>
      </c>
      <c r="G86" s="101">
        <v>40871</v>
      </c>
      <c r="H86" s="87" t="s">
        <v>293</v>
      </c>
      <c r="I86" s="90">
        <v>3.8799999857364078</v>
      </c>
      <c r="J86" s="88" t="s">
        <v>315</v>
      </c>
      <c r="K86" s="88" t="s">
        <v>121</v>
      </c>
      <c r="L86" s="89">
        <v>5.1879999999999996E-2</v>
      </c>
      <c r="M86" s="89">
        <v>2.7200000032915984E-2</v>
      </c>
      <c r="N86" s="90">
        <v>29.042026</v>
      </c>
      <c r="O86" s="102">
        <v>125.53</v>
      </c>
      <c r="P86" s="90">
        <v>3.6456453999999999E-2</v>
      </c>
      <c r="Q86" s="91">
        <f t="shared" si="1"/>
        <v>6.2106224621538876E-5</v>
      </c>
      <c r="R86" s="91">
        <f>P86/'סכום נכסי הקרן'!$C$42</f>
        <v>8.7906014208960819E-6</v>
      </c>
    </row>
    <row r="87" spans="2:18">
      <c r="B87" s="86" t="s">
        <v>1391</v>
      </c>
      <c r="C87" s="88" t="s">
        <v>1159</v>
      </c>
      <c r="D87" s="87" t="s">
        <v>1204</v>
      </c>
      <c r="E87" s="87"/>
      <c r="F87" s="87" t="s">
        <v>386</v>
      </c>
      <c r="G87" s="101">
        <v>41547</v>
      </c>
      <c r="H87" s="87" t="s">
        <v>293</v>
      </c>
      <c r="I87" s="90">
        <v>3.8200000179089408</v>
      </c>
      <c r="J87" s="88" t="s">
        <v>315</v>
      </c>
      <c r="K87" s="88" t="s">
        <v>121</v>
      </c>
      <c r="L87" s="89">
        <v>5.0999999999999997E-2</v>
      </c>
      <c r="M87" s="89">
        <v>3.7700000240142618E-2</v>
      </c>
      <c r="N87" s="90">
        <v>42.225200999999998</v>
      </c>
      <c r="O87" s="102">
        <v>116.37</v>
      </c>
      <c r="P87" s="90">
        <v>4.9137466000000005E-2</v>
      </c>
      <c r="Q87" s="91">
        <f t="shared" si="1"/>
        <v>8.3709252159555343E-5</v>
      </c>
      <c r="R87" s="91">
        <f>P87/'סכום נכסי הקרן'!$C$42</f>
        <v>1.1848323987813871E-5</v>
      </c>
    </row>
    <row r="88" spans="2:18">
      <c r="B88" s="86" t="s">
        <v>1391</v>
      </c>
      <c r="C88" s="88" t="s">
        <v>1159</v>
      </c>
      <c r="D88" s="87" t="s">
        <v>1205</v>
      </c>
      <c r="E88" s="87"/>
      <c r="F88" s="87" t="s">
        <v>386</v>
      </c>
      <c r="G88" s="101">
        <v>41571</v>
      </c>
      <c r="H88" s="87" t="s">
        <v>293</v>
      </c>
      <c r="I88" s="90">
        <v>3.9000000317192369</v>
      </c>
      <c r="J88" s="88" t="s">
        <v>315</v>
      </c>
      <c r="K88" s="88" t="s">
        <v>121</v>
      </c>
      <c r="L88" s="89">
        <v>5.0999999999999997E-2</v>
      </c>
      <c r="M88" s="89">
        <v>2.4000000317192363E-2</v>
      </c>
      <c r="N88" s="90">
        <v>20.588806999999996</v>
      </c>
      <c r="O88" s="102">
        <v>122.5</v>
      </c>
      <c r="P88" s="90">
        <v>2.5221288000000001E-2</v>
      </c>
      <c r="Q88" s="91">
        <f t="shared" si="1"/>
        <v>4.2966301049809263E-5</v>
      </c>
      <c r="R88" s="91">
        <f>P88/'סכום נכסי הקרן'!$C$42</f>
        <v>6.0815100154729617E-6</v>
      </c>
    </row>
    <row r="89" spans="2:18">
      <c r="B89" s="86" t="s">
        <v>1391</v>
      </c>
      <c r="C89" s="88" t="s">
        <v>1159</v>
      </c>
      <c r="D89" s="87" t="s">
        <v>1206</v>
      </c>
      <c r="E89" s="87"/>
      <c r="F89" s="87" t="s">
        <v>386</v>
      </c>
      <c r="G89" s="101">
        <v>41597</v>
      </c>
      <c r="H89" s="87" t="s">
        <v>293</v>
      </c>
      <c r="I89" s="90">
        <v>3.899999969164297</v>
      </c>
      <c r="J89" s="88" t="s">
        <v>315</v>
      </c>
      <c r="K89" s="88" t="s">
        <v>121</v>
      </c>
      <c r="L89" s="89">
        <v>5.0999999999999997E-2</v>
      </c>
      <c r="M89" s="89">
        <v>2.4300000246685625E-2</v>
      </c>
      <c r="N89" s="90">
        <v>5.3172550000000003</v>
      </c>
      <c r="O89" s="102">
        <v>121.98</v>
      </c>
      <c r="P89" s="90">
        <v>6.4859879999999998E-3</v>
      </c>
      <c r="Q89" s="91">
        <f t="shared" si="1"/>
        <v>1.1049352951897234E-5</v>
      </c>
      <c r="R89" s="91">
        <f>P89/'סכום נכסי הקרן'!$C$42</f>
        <v>1.5639407861421447E-6</v>
      </c>
    </row>
    <row r="90" spans="2:18">
      <c r="B90" s="86" t="s">
        <v>1391</v>
      </c>
      <c r="C90" s="88" t="s">
        <v>1159</v>
      </c>
      <c r="D90" s="87" t="s">
        <v>1207</v>
      </c>
      <c r="E90" s="87"/>
      <c r="F90" s="87" t="s">
        <v>386</v>
      </c>
      <c r="G90" s="101">
        <v>41630</v>
      </c>
      <c r="H90" s="87" t="s">
        <v>293</v>
      </c>
      <c r="I90" s="90">
        <v>3.8799999989079583</v>
      </c>
      <c r="J90" s="88" t="s">
        <v>315</v>
      </c>
      <c r="K90" s="88" t="s">
        <v>121</v>
      </c>
      <c r="L90" s="89">
        <v>5.0999999999999997E-2</v>
      </c>
      <c r="M90" s="89">
        <v>2.720000006552251E-2</v>
      </c>
      <c r="N90" s="90">
        <v>60.493199999999995</v>
      </c>
      <c r="O90" s="102">
        <v>121.1</v>
      </c>
      <c r="P90" s="90">
        <v>7.3257266000000001E-2</v>
      </c>
      <c r="Q90" s="91">
        <f t="shared" si="1"/>
        <v>1.2479908817670043E-4</v>
      </c>
      <c r="R90" s="91">
        <f>P90/'סכום נכסי הקרן'!$C$42</f>
        <v>1.7664236532454917E-5</v>
      </c>
    </row>
    <row r="91" spans="2:18">
      <c r="B91" s="86" t="s">
        <v>1391</v>
      </c>
      <c r="C91" s="88" t="s">
        <v>1159</v>
      </c>
      <c r="D91" s="87" t="s">
        <v>1208</v>
      </c>
      <c r="E91" s="87"/>
      <c r="F91" s="87" t="s">
        <v>386</v>
      </c>
      <c r="G91" s="101">
        <v>41666</v>
      </c>
      <c r="H91" s="87" t="s">
        <v>293</v>
      </c>
      <c r="I91" s="90">
        <v>3.8800000339038023</v>
      </c>
      <c r="J91" s="88" t="s">
        <v>315</v>
      </c>
      <c r="K91" s="88" t="s">
        <v>121</v>
      </c>
      <c r="L91" s="89">
        <v>5.0999999999999997E-2</v>
      </c>
      <c r="M91" s="89">
        <v>2.7200000084759503E-2</v>
      </c>
      <c r="N91" s="90">
        <v>11.700582000000002</v>
      </c>
      <c r="O91" s="102">
        <v>121</v>
      </c>
      <c r="P91" s="90">
        <v>1.4157704E-2</v>
      </c>
      <c r="Q91" s="91">
        <f t="shared" si="1"/>
        <v>2.4118679911909683E-5</v>
      </c>
      <c r="R91" s="91">
        <f>P91/'סכום נכסי הקרן'!$C$42</f>
        <v>3.4137915031183818E-6</v>
      </c>
    </row>
    <row r="92" spans="2:18">
      <c r="B92" s="86" t="s">
        <v>1391</v>
      </c>
      <c r="C92" s="88" t="s">
        <v>1159</v>
      </c>
      <c r="D92" s="87" t="s">
        <v>1209</v>
      </c>
      <c r="E92" s="87"/>
      <c r="F92" s="87" t="s">
        <v>386</v>
      </c>
      <c r="G92" s="101">
        <v>41696</v>
      </c>
      <c r="H92" s="87" t="s">
        <v>293</v>
      </c>
      <c r="I92" s="90">
        <v>3.8800001663278225</v>
      </c>
      <c r="J92" s="88" t="s">
        <v>315</v>
      </c>
      <c r="K92" s="88" t="s">
        <v>121</v>
      </c>
      <c r="L92" s="89">
        <v>5.0999999999999997E-2</v>
      </c>
      <c r="M92" s="89">
        <v>2.7200000962950548E-2</v>
      </c>
      <c r="N92" s="90">
        <v>11.261806</v>
      </c>
      <c r="O92" s="102">
        <v>121.72</v>
      </c>
      <c r="P92" s="90">
        <v>1.3707869000000001E-2</v>
      </c>
      <c r="Q92" s="91">
        <f t="shared" si="1"/>
        <v>2.3352353226581762E-5</v>
      </c>
      <c r="R92" s="91">
        <f>P92/'סכום נכסי הקרן'!$C$42</f>
        <v>3.3053245581387964E-6</v>
      </c>
    </row>
    <row r="93" spans="2:18">
      <c r="B93" s="86" t="s">
        <v>1391</v>
      </c>
      <c r="C93" s="88" t="s">
        <v>1159</v>
      </c>
      <c r="D93" s="87" t="s">
        <v>1210</v>
      </c>
      <c r="E93" s="87"/>
      <c r="F93" s="87" t="s">
        <v>386</v>
      </c>
      <c r="G93" s="101">
        <v>41725</v>
      </c>
      <c r="H93" s="87" t="s">
        <v>293</v>
      </c>
      <c r="I93" s="90">
        <v>3.8799999415065072</v>
      </c>
      <c r="J93" s="88" t="s">
        <v>315</v>
      </c>
      <c r="K93" s="88" t="s">
        <v>121</v>
      </c>
      <c r="L93" s="89">
        <v>5.0999999999999997E-2</v>
      </c>
      <c r="M93" s="89">
        <v>2.7199999488181938E-2</v>
      </c>
      <c r="N93" s="90">
        <v>22.428229999999999</v>
      </c>
      <c r="O93" s="102">
        <v>121.96</v>
      </c>
      <c r="P93" s="90">
        <v>2.7353470000000001E-2</v>
      </c>
      <c r="Q93" s="91">
        <f t="shared" si="1"/>
        <v>4.6598628379998917E-5</v>
      </c>
      <c r="R93" s="91">
        <f>P93/'סכום נכסי הקרן'!$C$42</f>
        <v>6.5956346782503412E-6</v>
      </c>
    </row>
    <row r="94" spans="2:18">
      <c r="B94" s="86" t="s">
        <v>1391</v>
      </c>
      <c r="C94" s="88" t="s">
        <v>1159</v>
      </c>
      <c r="D94" s="87" t="s">
        <v>1211</v>
      </c>
      <c r="E94" s="87"/>
      <c r="F94" s="87" t="s">
        <v>386</v>
      </c>
      <c r="G94" s="101">
        <v>41787</v>
      </c>
      <c r="H94" s="87" t="s">
        <v>293</v>
      </c>
      <c r="I94" s="90">
        <v>3.8800000466388949</v>
      </c>
      <c r="J94" s="88" t="s">
        <v>315</v>
      </c>
      <c r="K94" s="88" t="s">
        <v>121</v>
      </c>
      <c r="L94" s="89">
        <v>5.0999999999999997E-2</v>
      </c>
      <c r="M94" s="89">
        <v>2.7200000116597237E-2</v>
      </c>
      <c r="N94" s="90">
        <v>14.120073999999999</v>
      </c>
      <c r="O94" s="102">
        <v>121.48</v>
      </c>
      <c r="P94" s="90">
        <v>1.7153065000000002E-2</v>
      </c>
      <c r="Q94" s="91">
        <f t="shared" si="1"/>
        <v>2.9221495536506567E-5</v>
      </c>
      <c r="R94" s="91">
        <f>P94/'סכום נכסי הקרן'!$C$42</f>
        <v>4.1360511244928777E-6</v>
      </c>
    </row>
    <row r="95" spans="2:18">
      <c r="B95" s="86" t="s">
        <v>1391</v>
      </c>
      <c r="C95" s="88" t="s">
        <v>1159</v>
      </c>
      <c r="D95" s="87" t="s">
        <v>1212</v>
      </c>
      <c r="E95" s="87"/>
      <c r="F95" s="87" t="s">
        <v>386</v>
      </c>
      <c r="G95" s="101">
        <v>41815</v>
      </c>
      <c r="H95" s="87" t="s">
        <v>293</v>
      </c>
      <c r="I95" s="90">
        <v>3.8799999377312053</v>
      </c>
      <c r="J95" s="88" t="s">
        <v>315</v>
      </c>
      <c r="K95" s="88" t="s">
        <v>121</v>
      </c>
      <c r="L95" s="89">
        <v>5.0999999999999997E-2</v>
      </c>
      <c r="M95" s="89">
        <v>2.71999995848747E-2</v>
      </c>
      <c r="N95" s="90">
        <v>7.9390660000000004</v>
      </c>
      <c r="O95" s="102">
        <v>121.37</v>
      </c>
      <c r="P95" s="90">
        <v>9.635645E-3</v>
      </c>
      <c r="Q95" s="91">
        <f t="shared" si="1"/>
        <v>1.6415023050333091E-5</v>
      </c>
      <c r="R95" s="91">
        <f>P95/'סכום נכסי הקרן'!$C$42</f>
        <v>2.3234051953667856E-6</v>
      </c>
    </row>
    <row r="96" spans="2:18">
      <c r="B96" s="86" t="s">
        <v>1391</v>
      </c>
      <c r="C96" s="88" t="s">
        <v>1159</v>
      </c>
      <c r="D96" s="87" t="s">
        <v>1213</v>
      </c>
      <c r="E96" s="87"/>
      <c r="F96" s="87" t="s">
        <v>386</v>
      </c>
      <c r="G96" s="101">
        <v>41836</v>
      </c>
      <c r="H96" s="87" t="s">
        <v>293</v>
      </c>
      <c r="I96" s="90">
        <v>3.8799999299736436</v>
      </c>
      <c r="J96" s="88" t="s">
        <v>315</v>
      </c>
      <c r="K96" s="88" t="s">
        <v>121</v>
      </c>
      <c r="L96" s="89">
        <v>5.0999999999999997E-2</v>
      </c>
      <c r="M96" s="89">
        <v>2.7199999649868221E-2</v>
      </c>
      <c r="N96" s="90">
        <v>23.601913</v>
      </c>
      <c r="O96" s="102">
        <v>121.01</v>
      </c>
      <c r="P96" s="90">
        <v>2.8560675000000001E-2</v>
      </c>
      <c r="Q96" s="91">
        <f t="shared" si="1"/>
        <v>4.865519002184826E-5</v>
      </c>
      <c r="R96" s="91">
        <f>P96/'סכום נכסי הקרן'!$C$42</f>
        <v>6.8867232736555015E-6</v>
      </c>
    </row>
    <row r="97" spans="2:18">
      <c r="B97" s="86" t="s">
        <v>1391</v>
      </c>
      <c r="C97" s="88" t="s">
        <v>1159</v>
      </c>
      <c r="D97" s="87" t="s">
        <v>1214</v>
      </c>
      <c r="E97" s="87"/>
      <c r="F97" s="87" t="s">
        <v>386</v>
      </c>
      <c r="G97" s="101">
        <v>40903</v>
      </c>
      <c r="H97" s="87" t="s">
        <v>293</v>
      </c>
      <c r="I97" s="90">
        <v>3.8200000188149739</v>
      </c>
      <c r="J97" s="88" t="s">
        <v>315</v>
      </c>
      <c r="K97" s="88" t="s">
        <v>121</v>
      </c>
      <c r="L97" s="89">
        <v>5.2619999999999993E-2</v>
      </c>
      <c r="M97" s="89">
        <v>3.7400000210285007E-2</v>
      </c>
      <c r="N97" s="90">
        <v>29.797532</v>
      </c>
      <c r="O97" s="102">
        <v>121.29</v>
      </c>
      <c r="P97" s="90">
        <v>3.6141426000000004E-2</v>
      </c>
      <c r="Q97" s="91">
        <f t="shared" si="1"/>
        <v>6.1569551479107802E-5</v>
      </c>
      <c r="R97" s="91">
        <f>P97/'סכום נכסי הקרן'!$C$42</f>
        <v>8.7146399578195573E-6</v>
      </c>
    </row>
    <row r="98" spans="2:18">
      <c r="B98" s="86" t="s">
        <v>1391</v>
      </c>
      <c r="C98" s="88" t="s">
        <v>1159</v>
      </c>
      <c r="D98" s="87" t="s">
        <v>1215</v>
      </c>
      <c r="E98" s="87"/>
      <c r="F98" s="87" t="s">
        <v>386</v>
      </c>
      <c r="G98" s="101">
        <v>41911</v>
      </c>
      <c r="H98" s="87" t="s">
        <v>293</v>
      </c>
      <c r="I98" s="90">
        <v>3.8799998322929854</v>
      </c>
      <c r="J98" s="88" t="s">
        <v>315</v>
      </c>
      <c r="K98" s="88" t="s">
        <v>121</v>
      </c>
      <c r="L98" s="89">
        <v>5.0999999999999997E-2</v>
      </c>
      <c r="M98" s="89">
        <v>2.719999935771782E-2</v>
      </c>
      <c r="N98" s="90">
        <v>9.263719</v>
      </c>
      <c r="O98" s="102">
        <v>121.01</v>
      </c>
      <c r="P98" s="90">
        <v>1.1210025999999998E-2</v>
      </c>
      <c r="Q98" s="91">
        <f t="shared" si="1"/>
        <v>1.9097095750708252E-5</v>
      </c>
      <c r="R98" s="91">
        <f>P98/'סכום נכסי הקרן'!$C$42</f>
        <v>2.7030294960634953E-6</v>
      </c>
    </row>
    <row r="99" spans="2:18">
      <c r="B99" s="86" t="s">
        <v>1391</v>
      </c>
      <c r="C99" s="88" t="s">
        <v>1159</v>
      </c>
      <c r="D99" s="87" t="s">
        <v>1216</v>
      </c>
      <c r="E99" s="87"/>
      <c r="F99" s="87" t="s">
        <v>386</v>
      </c>
      <c r="G99" s="101">
        <v>40933</v>
      </c>
      <c r="H99" s="87" t="s">
        <v>293</v>
      </c>
      <c r="I99" s="90">
        <v>3.8799999933220866</v>
      </c>
      <c r="J99" s="88" t="s">
        <v>315</v>
      </c>
      <c r="K99" s="88" t="s">
        <v>121</v>
      </c>
      <c r="L99" s="89">
        <v>5.1330999999999995E-2</v>
      </c>
      <c r="M99" s="89">
        <v>2.7199999965158712E-2</v>
      </c>
      <c r="N99" s="90">
        <v>109.88002899999999</v>
      </c>
      <c r="O99" s="102">
        <v>125.38</v>
      </c>
      <c r="P99" s="90">
        <v>0.137767584</v>
      </c>
      <c r="Q99" s="91">
        <f t="shared" si="1"/>
        <v>2.3469711336902721E-4</v>
      </c>
      <c r="R99" s="91">
        <f>P99/'סכום נכסי הקרן'!$C$42</f>
        <v>3.3219355883153643E-5</v>
      </c>
    </row>
    <row r="100" spans="2:18">
      <c r="B100" s="86" t="s">
        <v>1391</v>
      </c>
      <c r="C100" s="88" t="s">
        <v>1159</v>
      </c>
      <c r="D100" s="87" t="s">
        <v>1217</v>
      </c>
      <c r="E100" s="87"/>
      <c r="F100" s="87" t="s">
        <v>386</v>
      </c>
      <c r="G100" s="101">
        <v>40993</v>
      </c>
      <c r="H100" s="87" t="s">
        <v>293</v>
      </c>
      <c r="I100" s="90">
        <v>3.879999988033195</v>
      </c>
      <c r="J100" s="88" t="s">
        <v>315</v>
      </c>
      <c r="K100" s="88" t="s">
        <v>121</v>
      </c>
      <c r="L100" s="89">
        <v>5.1451999999999998E-2</v>
      </c>
      <c r="M100" s="89">
        <v>2.7099999991274205E-2</v>
      </c>
      <c r="N100" s="90">
        <v>63.947321000000002</v>
      </c>
      <c r="O100" s="102">
        <v>125.45</v>
      </c>
      <c r="P100" s="90">
        <v>8.0221917000000004E-2</v>
      </c>
      <c r="Q100" s="91">
        <f t="shared" si="1"/>
        <v>1.3666387841155503E-4</v>
      </c>
      <c r="R100" s="91">
        <f>P100/'סכום נכסי הקרן'!$C$42</f>
        <v>1.9343595445876539E-5</v>
      </c>
    </row>
    <row r="101" spans="2:18">
      <c r="B101" s="86" t="s">
        <v>1391</v>
      </c>
      <c r="C101" s="88" t="s">
        <v>1159</v>
      </c>
      <c r="D101" s="87" t="s">
        <v>1218</v>
      </c>
      <c r="E101" s="87"/>
      <c r="F101" s="87" t="s">
        <v>386</v>
      </c>
      <c r="G101" s="101">
        <v>41053</v>
      </c>
      <c r="H101" s="87" t="s">
        <v>293</v>
      </c>
      <c r="I101" s="90">
        <v>3.8800000287275545</v>
      </c>
      <c r="J101" s="88" t="s">
        <v>315</v>
      </c>
      <c r="K101" s="88" t="s">
        <v>121</v>
      </c>
      <c r="L101" s="89">
        <v>5.0999999999999997E-2</v>
      </c>
      <c r="M101" s="89">
        <v>2.7200000071818886E-2</v>
      </c>
      <c r="N101" s="90">
        <v>45.042990000000003</v>
      </c>
      <c r="O101" s="102">
        <v>123.65</v>
      </c>
      <c r="P101" s="90">
        <v>5.5695655000000011E-2</v>
      </c>
      <c r="Q101" s="91">
        <f t="shared" si="1"/>
        <v>9.4881604773567273E-5</v>
      </c>
      <c r="R101" s="91">
        <f>P101/'סכום נכסי הקרן'!$C$42</f>
        <v>1.3429674317220705E-5</v>
      </c>
    </row>
    <row r="102" spans="2:18">
      <c r="B102" s="86" t="s">
        <v>1391</v>
      </c>
      <c r="C102" s="88" t="s">
        <v>1159</v>
      </c>
      <c r="D102" s="87" t="s">
        <v>1219</v>
      </c>
      <c r="E102" s="87"/>
      <c r="F102" s="87" t="s">
        <v>386</v>
      </c>
      <c r="G102" s="101">
        <v>41085</v>
      </c>
      <c r="H102" s="87" t="s">
        <v>293</v>
      </c>
      <c r="I102" s="90">
        <v>3.8800000128800773</v>
      </c>
      <c r="J102" s="88" t="s">
        <v>315</v>
      </c>
      <c r="K102" s="88" t="s">
        <v>121</v>
      </c>
      <c r="L102" s="89">
        <v>5.0999999999999997E-2</v>
      </c>
      <c r="M102" s="89">
        <v>2.7200000105382448E-2</v>
      </c>
      <c r="N102" s="90">
        <v>82.882221000000015</v>
      </c>
      <c r="O102" s="102">
        <v>123.65</v>
      </c>
      <c r="P102" s="90">
        <v>0.102483861</v>
      </c>
      <c r="Q102" s="91">
        <f t="shared" si="1"/>
        <v>1.7458872141949317E-4</v>
      </c>
      <c r="R102" s="91">
        <f>P102/'סכום נכסי הקרן'!$C$42</f>
        <v>2.4711530477580636E-5</v>
      </c>
    </row>
    <row r="103" spans="2:18">
      <c r="B103" s="86" t="s">
        <v>1391</v>
      </c>
      <c r="C103" s="88" t="s">
        <v>1159</v>
      </c>
      <c r="D103" s="87" t="s">
        <v>1220</v>
      </c>
      <c r="E103" s="87"/>
      <c r="F103" s="87" t="s">
        <v>386</v>
      </c>
      <c r="G103" s="101">
        <v>41115</v>
      </c>
      <c r="H103" s="87" t="s">
        <v>293</v>
      </c>
      <c r="I103" s="90">
        <v>3.8799999903378222</v>
      </c>
      <c r="J103" s="88" t="s">
        <v>315</v>
      </c>
      <c r="K103" s="88" t="s">
        <v>121</v>
      </c>
      <c r="L103" s="89">
        <v>5.0999999999999997E-2</v>
      </c>
      <c r="M103" s="89">
        <v>2.7399999973648604E-2</v>
      </c>
      <c r="N103" s="90">
        <v>36.754148000000001</v>
      </c>
      <c r="O103" s="102">
        <v>123.9</v>
      </c>
      <c r="P103" s="90">
        <v>4.5538387999999999E-2</v>
      </c>
      <c r="Q103" s="91">
        <f t="shared" si="1"/>
        <v>7.7577960654944407E-5</v>
      </c>
      <c r="R103" s="91">
        <f>P103/'סכום נכסי הקרן'!$C$42</f>
        <v>1.0980492459801961E-5</v>
      </c>
    </row>
    <row r="104" spans="2:18">
      <c r="B104" s="86" t="s">
        <v>1391</v>
      </c>
      <c r="C104" s="88" t="s">
        <v>1159</v>
      </c>
      <c r="D104" s="87" t="s">
        <v>1221</v>
      </c>
      <c r="E104" s="87"/>
      <c r="F104" s="87" t="s">
        <v>386</v>
      </c>
      <c r="G104" s="101">
        <v>41179</v>
      </c>
      <c r="H104" s="87" t="s">
        <v>293</v>
      </c>
      <c r="I104" s="90">
        <v>3.879999974659504</v>
      </c>
      <c r="J104" s="88" t="s">
        <v>315</v>
      </c>
      <c r="K104" s="88" t="s">
        <v>121</v>
      </c>
      <c r="L104" s="89">
        <v>5.0999999999999997E-2</v>
      </c>
      <c r="M104" s="89">
        <v>2.7199999760673093E-2</v>
      </c>
      <c r="N104" s="90">
        <v>46.346983999999999</v>
      </c>
      <c r="O104" s="102">
        <v>122.61</v>
      </c>
      <c r="P104" s="90">
        <v>5.6826037999999995E-2</v>
      </c>
      <c r="Q104" s="91">
        <f t="shared" si="1"/>
        <v>9.6807294543240651E-5</v>
      </c>
      <c r="R104" s="91">
        <f>P104/'סכום נכסי הקרן'!$C$42</f>
        <v>1.3702239125799089E-5</v>
      </c>
    </row>
    <row r="105" spans="2:18">
      <c r="B105" s="86" t="s">
        <v>1392</v>
      </c>
      <c r="C105" s="88" t="s">
        <v>1158</v>
      </c>
      <c r="D105" s="87">
        <v>4099</v>
      </c>
      <c r="E105" s="87"/>
      <c r="F105" s="87" t="s">
        <v>388</v>
      </c>
      <c r="G105" s="101">
        <v>42052</v>
      </c>
      <c r="H105" s="87" t="s">
        <v>119</v>
      </c>
      <c r="I105" s="90">
        <v>4.3500000018716207</v>
      </c>
      <c r="J105" s="88" t="s">
        <v>489</v>
      </c>
      <c r="K105" s="88" t="s">
        <v>121</v>
      </c>
      <c r="L105" s="89">
        <v>2.9779E-2</v>
      </c>
      <c r="M105" s="89">
        <v>3.4300000014972964E-2</v>
      </c>
      <c r="N105" s="90">
        <v>296.941239</v>
      </c>
      <c r="O105" s="102">
        <v>107.96</v>
      </c>
      <c r="P105" s="90">
        <v>0.32057776399999999</v>
      </c>
      <c r="Q105" s="91">
        <f t="shared" si="1"/>
        <v>5.4612756961098521E-4</v>
      </c>
      <c r="R105" s="91">
        <f>P105/'סכום נכסי הקרן'!$C$42</f>
        <v>7.7299655850404116E-5</v>
      </c>
    </row>
    <row r="106" spans="2:18">
      <c r="B106" s="86" t="s">
        <v>1392</v>
      </c>
      <c r="C106" s="88" t="s">
        <v>1158</v>
      </c>
      <c r="D106" s="87" t="s">
        <v>1222</v>
      </c>
      <c r="E106" s="87"/>
      <c r="F106" s="87" t="s">
        <v>388</v>
      </c>
      <c r="G106" s="101">
        <v>42054</v>
      </c>
      <c r="H106" s="87" t="s">
        <v>119</v>
      </c>
      <c r="I106" s="90">
        <v>4.3499997904284013</v>
      </c>
      <c r="J106" s="88" t="s">
        <v>489</v>
      </c>
      <c r="K106" s="88" t="s">
        <v>121</v>
      </c>
      <c r="L106" s="89">
        <v>2.9779E-2</v>
      </c>
      <c r="M106" s="89">
        <v>3.4299998874931424E-2</v>
      </c>
      <c r="N106" s="90">
        <v>8.3976600000000001</v>
      </c>
      <c r="O106" s="102">
        <v>107.96</v>
      </c>
      <c r="P106" s="90">
        <v>9.0661140000000001E-3</v>
      </c>
      <c r="Q106" s="91">
        <f t="shared" si="1"/>
        <v>1.544478551118763E-5</v>
      </c>
      <c r="R106" s="91">
        <f>P106/'סכום נכסי הקרן'!$C$42</f>
        <v>2.1860764245037616E-6</v>
      </c>
    </row>
    <row r="107" spans="2:18">
      <c r="B107" s="86" t="s">
        <v>1393</v>
      </c>
      <c r="C107" s="88" t="s">
        <v>1158</v>
      </c>
      <c r="D107" s="87">
        <v>9079</v>
      </c>
      <c r="E107" s="87"/>
      <c r="F107" s="87" t="s">
        <v>1187</v>
      </c>
      <c r="G107" s="101">
        <v>44705</v>
      </c>
      <c r="H107" s="87" t="s">
        <v>1157</v>
      </c>
      <c r="I107" s="90">
        <v>7.9600000019678134</v>
      </c>
      <c r="J107" s="88" t="s">
        <v>308</v>
      </c>
      <c r="K107" s="88" t="s">
        <v>121</v>
      </c>
      <c r="L107" s="89">
        <v>2.3671999999999999E-2</v>
      </c>
      <c r="M107" s="89">
        <v>2.5900000009283639E-2</v>
      </c>
      <c r="N107" s="90">
        <v>1233.877283</v>
      </c>
      <c r="O107" s="102">
        <v>102.14</v>
      </c>
      <c r="P107" s="90">
        <v>1.2602821369999999</v>
      </c>
      <c r="Q107" s="91">
        <f t="shared" si="1"/>
        <v>2.1469824104954098E-3</v>
      </c>
      <c r="R107" s="91">
        <f>P107/'סכום נכסי הקרן'!$C$42</f>
        <v>3.0388687677200175E-4</v>
      </c>
    </row>
    <row r="108" spans="2:18">
      <c r="B108" s="86" t="s">
        <v>1393</v>
      </c>
      <c r="C108" s="88" t="s">
        <v>1158</v>
      </c>
      <c r="D108" s="87">
        <v>9017</v>
      </c>
      <c r="E108" s="87"/>
      <c r="F108" s="87" t="s">
        <v>1187</v>
      </c>
      <c r="G108" s="101">
        <v>44651</v>
      </c>
      <c r="H108" s="87" t="s">
        <v>1157</v>
      </c>
      <c r="I108" s="90">
        <v>8.0399999995742153</v>
      </c>
      <c r="J108" s="88" t="s">
        <v>308</v>
      </c>
      <c r="K108" s="88" t="s">
        <v>121</v>
      </c>
      <c r="L108" s="89">
        <v>1.797E-2</v>
      </c>
      <c r="M108" s="89">
        <v>4.2199999999391738E-2</v>
      </c>
      <c r="N108" s="90">
        <v>3023.137185</v>
      </c>
      <c r="O108" s="102">
        <v>87.01</v>
      </c>
      <c r="P108" s="90">
        <v>2.6304316279999997</v>
      </c>
      <c r="Q108" s="91">
        <f t="shared" si="1"/>
        <v>4.4811318604976828E-3</v>
      </c>
      <c r="R108" s="91">
        <f>P108/'סכום נכסי הקרן'!$C$42</f>
        <v>6.3426563665974734E-4</v>
      </c>
    </row>
    <row r="109" spans="2:18">
      <c r="B109" s="86" t="s">
        <v>1393</v>
      </c>
      <c r="C109" s="88" t="s">
        <v>1158</v>
      </c>
      <c r="D109" s="87">
        <v>9080</v>
      </c>
      <c r="E109" s="87"/>
      <c r="F109" s="87" t="s">
        <v>1187</v>
      </c>
      <c r="G109" s="101">
        <v>44705</v>
      </c>
      <c r="H109" s="87" t="s">
        <v>1157</v>
      </c>
      <c r="I109" s="90">
        <v>7.599999995672615</v>
      </c>
      <c r="J109" s="88" t="s">
        <v>308</v>
      </c>
      <c r="K109" s="88" t="s">
        <v>121</v>
      </c>
      <c r="L109" s="89">
        <v>2.3184999999999997E-2</v>
      </c>
      <c r="M109" s="89">
        <v>2.8199999986790084E-2</v>
      </c>
      <c r="N109" s="90">
        <v>876.90090999999995</v>
      </c>
      <c r="O109" s="102">
        <v>100.14</v>
      </c>
      <c r="P109" s="90">
        <v>0.87812858800000004</v>
      </c>
      <c r="Q109" s="91">
        <f t="shared" si="1"/>
        <v>1.4959560063884099E-3</v>
      </c>
      <c r="R109" s="91">
        <f>P109/'סכום נכסי הקרן'!$C$42</f>
        <v>2.1173969397578465E-4</v>
      </c>
    </row>
    <row r="110" spans="2:18">
      <c r="B110" s="86" t="s">
        <v>1393</v>
      </c>
      <c r="C110" s="88" t="s">
        <v>1158</v>
      </c>
      <c r="D110" s="87">
        <v>9019</v>
      </c>
      <c r="E110" s="87"/>
      <c r="F110" s="87" t="s">
        <v>1187</v>
      </c>
      <c r="G110" s="101">
        <v>44651</v>
      </c>
      <c r="H110" s="87" t="s">
        <v>1157</v>
      </c>
      <c r="I110" s="90">
        <v>7.6199999984789777</v>
      </c>
      <c r="J110" s="88" t="s">
        <v>308</v>
      </c>
      <c r="K110" s="88" t="s">
        <v>121</v>
      </c>
      <c r="L110" s="89">
        <v>1.8769999999999998E-2</v>
      </c>
      <c r="M110" s="89">
        <v>4.6099999988654668E-2</v>
      </c>
      <c r="N110" s="90">
        <v>1867.50172</v>
      </c>
      <c r="O110" s="102">
        <v>85.9</v>
      </c>
      <c r="P110" s="90">
        <v>1.604183962</v>
      </c>
      <c r="Q110" s="91">
        <f t="shared" si="1"/>
        <v>2.7328442167809902E-3</v>
      </c>
      <c r="R110" s="91">
        <f>P110/'סכום נכסי הקרן'!$C$42</f>
        <v>3.8681057175050286E-4</v>
      </c>
    </row>
    <row r="111" spans="2:18">
      <c r="B111" s="86" t="s">
        <v>1394</v>
      </c>
      <c r="C111" s="88" t="s">
        <v>1158</v>
      </c>
      <c r="D111" s="87">
        <v>4100</v>
      </c>
      <c r="E111" s="87"/>
      <c r="F111" s="87" t="s">
        <v>388</v>
      </c>
      <c r="G111" s="101">
        <v>42052</v>
      </c>
      <c r="H111" s="87" t="s">
        <v>119</v>
      </c>
      <c r="I111" s="90">
        <v>4.4299999965119783</v>
      </c>
      <c r="J111" s="88" t="s">
        <v>489</v>
      </c>
      <c r="K111" s="88" t="s">
        <v>121</v>
      </c>
      <c r="L111" s="89">
        <v>2.9779E-2</v>
      </c>
      <c r="M111" s="89">
        <v>1.9699999983205822E-2</v>
      </c>
      <c r="N111" s="90">
        <v>336.789804</v>
      </c>
      <c r="O111" s="102">
        <v>114.92</v>
      </c>
      <c r="P111" s="90">
        <v>0.38703884499999996</v>
      </c>
      <c r="Q111" s="91">
        <f t="shared" si="1"/>
        <v>6.5934886165371347E-4</v>
      </c>
      <c r="R111" s="91">
        <f>P111/'סכום נכסי הקרן'!$C$42</f>
        <v>9.3325155013676813E-5</v>
      </c>
    </row>
    <row r="112" spans="2:18">
      <c r="B112" s="86" t="s">
        <v>1395</v>
      </c>
      <c r="C112" s="88" t="s">
        <v>1159</v>
      </c>
      <c r="D112" s="87" t="s">
        <v>1223</v>
      </c>
      <c r="E112" s="87"/>
      <c r="F112" s="87" t="s">
        <v>388</v>
      </c>
      <c r="G112" s="101">
        <v>41767</v>
      </c>
      <c r="H112" s="87" t="s">
        <v>119</v>
      </c>
      <c r="I112" s="90">
        <v>4.720000042814819</v>
      </c>
      <c r="J112" s="88" t="s">
        <v>489</v>
      </c>
      <c r="K112" s="88" t="s">
        <v>121</v>
      </c>
      <c r="L112" s="89">
        <v>5.3499999999999999E-2</v>
      </c>
      <c r="M112" s="89">
        <v>2.6500000336968484E-2</v>
      </c>
      <c r="N112" s="90">
        <v>20.387063000000001</v>
      </c>
      <c r="O112" s="102">
        <v>123.73</v>
      </c>
      <c r="P112" s="90">
        <v>2.5224910999999999E-2</v>
      </c>
      <c r="Q112" s="91">
        <f t="shared" si="1"/>
        <v>4.2972473094183181E-5</v>
      </c>
      <c r="R112" s="91">
        <f>P112/'סכום נכסי הקרן'!$C$42</f>
        <v>6.0823836152187809E-6</v>
      </c>
    </row>
    <row r="113" spans="2:18">
      <c r="B113" s="86" t="s">
        <v>1395</v>
      </c>
      <c r="C113" s="88" t="s">
        <v>1159</v>
      </c>
      <c r="D113" s="87" t="s">
        <v>1224</v>
      </c>
      <c r="E113" s="87"/>
      <c r="F113" s="87" t="s">
        <v>388</v>
      </c>
      <c r="G113" s="101">
        <v>41269</v>
      </c>
      <c r="H113" s="87" t="s">
        <v>119</v>
      </c>
      <c r="I113" s="90">
        <v>4.7800000065114467</v>
      </c>
      <c r="J113" s="88" t="s">
        <v>489</v>
      </c>
      <c r="K113" s="88" t="s">
        <v>121</v>
      </c>
      <c r="L113" s="89">
        <v>5.3499999999999999E-2</v>
      </c>
      <c r="M113" s="89">
        <v>1.8400000006057161E-2</v>
      </c>
      <c r="N113" s="90">
        <v>101.253541</v>
      </c>
      <c r="O113" s="102">
        <v>130.44</v>
      </c>
      <c r="P113" s="90">
        <v>0.13207511299999999</v>
      </c>
      <c r="Q113" s="91">
        <f t="shared" si="1"/>
        <v>2.2499957442084548E-4</v>
      </c>
      <c r="R113" s="91">
        <f>P113/'סכום נכסי הקרן'!$C$42</f>
        <v>3.1846752731431602E-5</v>
      </c>
    </row>
    <row r="114" spans="2:18">
      <c r="B114" s="86" t="s">
        <v>1395</v>
      </c>
      <c r="C114" s="88" t="s">
        <v>1159</v>
      </c>
      <c r="D114" s="87" t="s">
        <v>1225</v>
      </c>
      <c r="E114" s="87"/>
      <c r="F114" s="87" t="s">
        <v>388</v>
      </c>
      <c r="G114" s="101">
        <v>41767</v>
      </c>
      <c r="H114" s="87" t="s">
        <v>119</v>
      </c>
      <c r="I114" s="90">
        <v>5.4000000303932341</v>
      </c>
      <c r="J114" s="88" t="s">
        <v>489</v>
      </c>
      <c r="K114" s="88" t="s">
        <v>121</v>
      </c>
      <c r="L114" s="89">
        <v>5.3499999999999999E-2</v>
      </c>
      <c r="M114" s="89">
        <v>3.0100000324194492E-2</v>
      </c>
      <c r="N114" s="90">
        <v>15.955094000000001</v>
      </c>
      <c r="O114" s="102">
        <v>123.73</v>
      </c>
      <c r="P114" s="90">
        <v>1.9741236000000002E-2</v>
      </c>
      <c r="Q114" s="91">
        <f t="shared" si="1"/>
        <v>3.3630633339238362E-5</v>
      </c>
      <c r="R114" s="91">
        <f>P114/'סכום נכסי הקרן'!$C$42</f>
        <v>4.7601266220747885E-6</v>
      </c>
    </row>
    <row r="115" spans="2:18">
      <c r="B115" s="86" t="s">
        <v>1395</v>
      </c>
      <c r="C115" s="88" t="s">
        <v>1159</v>
      </c>
      <c r="D115" s="87" t="s">
        <v>1226</v>
      </c>
      <c r="E115" s="87"/>
      <c r="F115" s="87" t="s">
        <v>388</v>
      </c>
      <c r="G115" s="101">
        <v>41767</v>
      </c>
      <c r="H115" s="87" t="s">
        <v>119</v>
      </c>
      <c r="I115" s="90">
        <v>4.7200000317146822</v>
      </c>
      <c r="J115" s="88" t="s">
        <v>489</v>
      </c>
      <c r="K115" s="88" t="s">
        <v>121</v>
      </c>
      <c r="L115" s="89">
        <v>5.3499999999999999E-2</v>
      </c>
      <c r="M115" s="89">
        <v>2.6500000198216762E-2</v>
      </c>
      <c r="N115" s="90">
        <v>20.387062</v>
      </c>
      <c r="O115" s="102">
        <v>123.73</v>
      </c>
      <c r="P115" s="90">
        <v>2.522491E-2</v>
      </c>
      <c r="Q115" s="91">
        <f t="shared" si="1"/>
        <v>4.2972471390610351E-5</v>
      </c>
      <c r="R115" s="91">
        <f>P115/'סכום נכסי הקרן'!$C$42</f>
        <v>6.0823833740927133E-6</v>
      </c>
    </row>
    <row r="116" spans="2:18">
      <c r="B116" s="86" t="s">
        <v>1395</v>
      </c>
      <c r="C116" s="88" t="s">
        <v>1159</v>
      </c>
      <c r="D116" s="87" t="s">
        <v>1227</v>
      </c>
      <c r="E116" s="87"/>
      <c r="F116" s="87" t="s">
        <v>388</v>
      </c>
      <c r="G116" s="101">
        <v>41269</v>
      </c>
      <c r="H116" s="87" t="s">
        <v>119</v>
      </c>
      <c r="I116" s="90">
        <v>4.7799999999999985</v>
      </c>
      <c r="J116" s="88" t="s">
        <v>489</v>
      </c>
      <c r="K116" s="88" t="s">
        <v>121</v>
      </c>
      <c r="L116" s="89">
        <v>5.3499999999999999E-2</v>
      </c>
      <c r="M116" s="89">
        <v>1.84E-2</v>
      </c>
      <c r="N116" s="90">
        <v>107.58188199999999</v>
      </c>
      <c r="O116" s="102">
        <v>130.44</v>
      </c>
      <c r="P116" s="90">
        <v>0.1403298</v>
      </c>
      <c r="Q116" s="91">
        <f t="shared" si="1"/>
        <v>2.3906203493887879E-4</v>
      </c>
      <c r="R116" s="91">
        <f>P116/'סכום נכסי הקרן'!$C$42</f>
        <v>3.3837172953630186E-5</v>
      </c>
    </row>
    <row r="117" spans="2:18">
      <c r="B117" s="86" t="s">
        <v>1395</v>
      </c>
      <c r="C117" s="88" t="s">
        <v>1159</v>
      </c>
      <c r="D117" s="87" t="s">
        <v>1228</v>
      </c>
      <c r="E117" s="87"/>
      <c r="F117" s="87" t="s">
        <v>388</v>
      </c>
      <c r="G117" s="101">
        <v>41281</v>
      </c>
      <c r="H117" s="87" t="s">
        <v>119</v>
      </c>
      <c r="I117" s="90">
        <v>4.7800000002263543</v>
      </c>
      <c r="J117" s="88" t="s">
        <v>489</v>
      </c>
      <c r="K117" s="88" t="s">
        <v>121</v>
      </c>
      <c r="L117" s="89">
        <v>5.3499999999999999E-2</v>
      </c>
      <c r="M117" s="89">
        <v>1.8500000016976586E-2</v>
      </c>
      <c r="N117" s="90">
        <v>135.53765100000001</v>
      </c>
      <c r="O117" s="102">
        <v>130.38</v>
      </c>
      <c r="P117" s="90">
        <v>0.17671398199999999</v>
      </c>
      <c r="Q117" s="91">
        <f t="shared" si="1"/>
        <v>3.0104513894463179E-4</v>
      </c>
      <c r="R117" s="91">
        <f>P117/'סכום נכסי הקרן'!$C$42</f>
        <v>4.261034771131072E-5</v>
      </c>
    </row>
    <row r="118" spans="2:18">
      <c r="B118" s="86" t="s">
        <v>1395</v>
      </c>
      <c r="C118" s="88" t="s">
        <v>1159</v>
      </c>
      <c r="D118" s="87" t="s">
        <v>1229</v>
      </c>
      <c r="E118" s="87"/>
      <c r="F118" s="87" t="s">
        <v>388</v>
      </c>
      <c r="G118" s="101">
        <v>41767</v>
      </c>
      <c r="H118" s="87" t="s">
        <v>119</v>
      </c>
      <c r="I118" s="90">
        <v>4.7200000769962003</v>
      </c>
      <c r="J118" s="88" t="s">
        <v>489</v>
      </c>
      <c r="K118" s="88" t="s">
        <v>121</v>
      </c>
      <c r="L118" s="89">
        <v>5.3499999999999999E-2</v>
      </c>
      <c r="M118" s="89">
        <v>2.6500000287047232E-2</v>
      </c>
      <c r="N118" s="90">
        <v>23.932638000000001</v>
      </c>
      <c r="O118" s="102">
        <v>123.73</v>
      </c>
      <c r="P118" s="90">
        <v>2.9611851000000002E-2</v>
      </c>
      <c r="Q118" s="91">
        <f t="shared" si="1"/>
        <v>5.0445944898139044E-5</v>
      </c>
      <c r="R118" s="91">
        <f>P118/'סכום נכסי הקרן'!$C$42</f>
        <v>7.1401892097339769E-6</v>
      </c>
    </row>
    <row r="119" spans="2:18">
      <c r="B119" s="86" t="s">
        <v>1395</v>
      </c>
      <c r="C119" s="88" t="s">
        <v>1159</v>
      </c>
      <c r="D119" s="87" t="s">
        <v>1230</v>
      </c>
      <c r="E119" s="87"/>
      <c r="F119" s="87" t="s">
        <v>388</v>
      </c>
      <c r="G119" s="101">
        <v>41281</v>
      </c>
      <c r="H119" s="87" t="s">
        <v>119</v>
      </c>
      <c r="I119" s="90">
        <v>4.7800000188539959</v>
      </c>
      <c r="J119" s="88" t="s">
        <v>489</v>
      </c>
      <c r="K119" s="88" t="s">
        <v>121</v>
      </c>
      <c r="L119" s="89">
        <v>5.3499999999999999E-2</v>
      </c>
      <c r="M119" s="89">
        <v>1.8500000039279159E-2</v>
      </c>
      <c r="N119" s="90">
        <v>97.633053999999987</v>
      </c>
      <c r="O119" s="102">
        <v>130.38</v>
      </c>
      <c r="P119" s="90">
        <v>0.12729397000000001</v>
      </c>
      <c r="Q119" s="91">
        <f t="shared" si="1"/>
        <v>2.1685454909540659E-4</v>
      </c>
      <c r="R119" s="91">
        <f>P119/'סכום נכסי הקרן'!$C$42</f>
        <v>3.069389451737416E-5</v>
      </c>
    </row>
    <row r="120" spans="2:18">
      <c r="B120" s="86" t="s">
        <v>1395</v>
      </c>
      <c r="C120" s="88" t="s">
        <v>1159</v>
      </c>
      <c r="D120" s="87" t="s">
        <v>1231</v>
      </c>
      <c r="E120" s="87"/>
      <c r="F120" s="87" t="s">
        <v>388</v>
      </c>
      <c r="G120" s="101">
        <v>41767</v>
      </c>
      <c r="H120" s="87" t="s">
        <v>119</v>
      </c>
      <c r="I120" s="90">
        <v>4.7199999950254217</v>
      </c>
      <c r="J120" s="88" t="s">
        <v>489</v>
      </c>
      <c r="K120" s="88" t="s">
        <v>121</v>
      </c>
      <c r="L120" s="89">
        <v>5.3499999999999999E-2</v>
      </c>
      <c r="M120" s="89">
        <v>2.6500000041454825E-2</v>
      </c>
      <c r="N120" s="90">
        <v>19.496199000000001</v>
      </c>
      <c r="O120" s="102">
        <v>123.73</v>
      </c>
      <c r="P120" s="90">
        <v>2.4122646000000001E-2</v>
      </c>
      <c r="Q120" s="91">
        <f t="shared" si="1"/>
        <v>4.1094684385427788E-5</v>
      </c>
      <c r="R120" s="91">
        <f>P120/'סכום נכסי הקרן'!$C$42</f>
        <v>5.8165987894317201E-6</v>
      </c>
    </row>
    <row r="121" spans="2:18">
      <c r="B121" s="86" t="s">
        <v>1395</v>
      </c>
      <c r="C121" s="88" t="s">
        <v>1159</v>
      </c>
      <c r="D121" s="87" t="s">
        <v>1232</v>
      </c>
      <c r="E121" s="87"/>
      <c r="F121" s="87" t="s">
        <v>388</v>
      </c>
      <c r="G121" s="101">
        <v>41281</v>
      </c>
      <c r="H121" s="87" t="s">
        <v>119</v>
      </c>
      <c r="I121" s="90">
        <v>4.7799999917581095</v>
      </c>
      <c r="J121" s="88" t="s">
        <v>489</v>
      </c>
      <c r="K121" s="88" t="s">
        <v>121</v>
      </c>
      <c r="L121" s="89">
        <v>5.3499999999999999E-2</v>
      </c>
      <c r="M121" s="89">
        <v>1.8499999937858769E-2</v>
      </c>
      <c r="N121" s="90">
        <v>117.25538699999998</v>
      </c>
      <c r="O121" s="102">
        <v>130.38</v>
      </c>
      <c r="P121" s="90">
        <v>0.15287756699999999</v>
      </c>
      <c r="Q121" s="91">
        <f t="shared" si="1"/>
        <v>2.6043806991476347E-4</v>
      </c>
      <c r="R121" s="91">
        <f>P121/'סכום נכסי הקרן'!$C$42</f>
        <v>3.6862766677563754E-5</v>
      </c>
    </row>
    <row r="122" spans="2:18">
      <c r="B122" s="86" t="s">
        <v>1396</v>
      </c>
      <c r="C122" s="88" t="s">
        <v>1158</v>
      </c>
      <c r="D122" s="87">
        <v>9533</v>
      </c>
      <c r="E122" s="87"/>
      <c r="F122" s="87" t="s">
        <v>1187</v>
      </c>
      <c r="G122" s="101">
        <v>45015</v>
      </c>
      <c r="H122" s="87" t="s">
        <v>1157</v>
      </c>
      <c r="I122" s="90">
        <v>4.3399999988631199</v>
      </c>
      <c r="J122" s="88" t="s">
        <v>458</v>
      </c>
      <c r="K122" s="88" t="s">
        <v>121</v>
      </c>
      <c r="L122" s="89">
        <v>3.3593000000000005E-2</v>
      </c>
      <c r="M122" s="89">
        <v>3.4999999994637362E-2</v>
      </c>
      <c r="N122" s="90">
        <v>937.53802199999996</v>
      </c>
      <c r="O122" s="102">
        <v>99.45</v>
      </c>
      <c r="P122" s="90">
        <v>0.93237635899999993</v>
      </c>
      <c r="Q122" s="91">
        <f t="shared" si="1"/>
        <v>1.5883710353142566E-3</v>
      </c>
      <c r="R122" s="91">
        <f>P122/'סכום נכסי הקרן'!$C$42</f>
        <v>2.2482024571658326E-4</v>
      </c>
    </row>
    <row r="123" spans="2:18">
      <c r="B123" s="86" t="s">
        <v>1397</v>
      </c>
      <c r="C123" s="88" t="s">
        <v>1159</v>
      </c>
      <c r="D123" s="87" t="s">
        <v>1233</v>
      </c>
      <c r="E123" s="87"/>
      <c r="F123" s="87" t="s">
        <v>1187</v>
      </c>
      <c r="G123" s="101">
        <v>44748</v>
      </c>
      <c r="H123" s="87" t="s">
        <v>1157</v>
      </c>
      <c r="I123" s="90">
        <v>2.0799999999976766</v>
      </c>
      <c r="J123" s="88" t="s">
        <v>308</v>
      </c>
      <c r="K123" s="88" t="s">
        <v>121</v>
      </c>
      <c r="L123" s="89">
        <v>7.0660000000000001E-2</v>
      </c>
      <c r="M123" s="89">
        <v>9.3600000000185868E-2</v>
      </c>
      <c r="N123" s="90">
        <v>35313.437110999999</v>
      </c>
      <c r="O123" s="102">
        <v>97.51</v>
      </c>
      <c r="P123" s="90">
        <v>34.434101976000001</v>
      </c>
      <c r="Q123" s="91">
        <f t="shared" si="1"/>
        <v>5.8661000654710735E-2</v>
      </c>
      <c r="R123" s="91">
        <f>P123/'סכום נכסי הקרן'!$C$42</f>
        <v>8.3029596284242609E-3</v>
      </c>
    </row>
    <row r="124" spans="2:18">
      <c r="B124" s="86" t="s">
        <v>1398</v>
      </c>
      <c r="C124" s="88" t="s">
        <v>1159</v>
      </c>
      <c r="D124" s="87">
        <v>7127</v>
      </c>
      <c r="E124" s="87"/>
      <c r="F124" s="87" t="s">
        <v>1187</v>
      </c>
      <c r="G124" s="101">
        <v>43631</v>
      </c>
      <c r="H124" s="87" t="s">
        <v>1157</v>
      </c>
      <c r="I124" s="90">
        <v>5.0999999985295572</v>
      </c>
      <c r="J124" s="88" t="s">
        <v>308</v>
      </c>
      <c r="K124" s="88" t="s">
        <v>121</v>
      </c>
      <c r="L124" s="89">
        <v>3.1E-2</v>
      </c>
      <c r="M124" s="89">
        <v>3.1299999982354686E-2</v>
      </c>
      <c r="N124" s="90">
        <v>624.48776399999997</v>
      </c>
      <c r="O124" s="102">
        <v>108.9</v>
      </c>
      <c r="P124" s="90">
        <v>0.6800671399999999</v>
      </c>
      <c r="Q124" s="91">
        <f t="shared" si="1"/>
        <v>1.1585439043130064E-3</v>
      </c>
      <c r="R124" s="91">
        <f>P124/'סכום נכסי הקרן'!$C$42</f>
        <v>1.6398191571754986E-4</v>
      </c>
    </row>
    <row r="125" spans="2:18">
      <c r="B125" s="86" t="s">
        <v>1398</v>
      </c>
      <c r="C125" s="88" t="s">
        <v>1159</v>
      </c>
      <c r="D125" s="87">
        <v>7128</v>
      </c>
      <c r="E125" s="87"/>
      <c r="F125" s="87" t="s">
        <v>1187</v>
      </c>
      <c r="G125" s="101">
        <v>43634</v>
      </c>
      <c r="H125" s="87" t="s">
        <v>1157</v>
      </c>
      <c r="I125" s="90">
        <v>5.1300000078648473</v>
      </c>
      <c r="J125" s="88" t="s">
        <v>308</v>
      </c>
      <c r="K125" s="88" t="s">
        <v>121</v>
      </c>
      <c r="L125" s="89">
        <v>2.4900000000000002E-2</v>
      </c>
      <c r="M125" s="89">
        <v>3.1400000041095597E-2</v>
      </c>
      <c r="N125" s="90">
        <v>262.86898600000001</v>
      </c>
      <c r="O125" s="102">
        <v>107.38</v>
      </c>
      <c r="P125" s="90">
        <v>0.28226870600000004</v>
      </c>
      <c r="Q125" s="91">
        <f t="shared" si="1"/>
        <v>4.8086529914475831E-4</v>
      </c>
      <c r="R125" s="91">
        <f>P125/'סכום נכסי הקרן'!$C$42</f>
        <v>6.8062343310682345E-5</v>
      </c>
    </row>
    <row r="126" spans="2:18">
      <c r="B126" s="86" t="s">
        <v>1398</v>
      </c>
      <c r="C126" s="88" t="s">
        <v>1159</v>
      </c>
      <c r="D126" s="87">
        <v>7130</v>
      </c>
      <c r="E126" s="87"/>
      <c r="F126" s="87" t="s">
        <v>1187</v>
      </c>
      <c r="G126" s="101">
        <v>43634</v>
      </c>
      <c r="H126" s="87" t="s">
        <v>1157</v>
      </c>
      <c r="I126" s="90">
        <v>5.3999999896318691</v>
      </c>
      <c r="J126" s="88" t="s">
        <v>308</v>
      </c>
      <c r="K126" s="88" t="s">
        <v>121</v>
      </c>
      <c r="L126" s="89">
        <v>3.6000000000000004E-2</v>
      </c>
      <c r="M126" s="89">
        <v>3.1599999927423086E-2</v>
      </c>
      <c r="N126" s="90">
        <v>172.5855</v>
      </c>
      <c r="O126" s="102">
        <v>111.77</v>
      </c>
      <c r="P126" s="90">
        <v>0.19289881500000003</v>
      </c>
      <c r="Q126" s="91">
        <f t="shared" si="1"/>
        <v>3.2861718074990714E-4</v>
      </c>
      <c r="R126" s="91">
        <f>P126/'סכום נכסי הקרן'!$C$42</f>
        <v>4.6512932860342661E-5</v>
      </c>
    </row>
    <row r="127" spans="2:18">
      <c r="B127" s="86" t="s">
        <v>1390</v>
      </c>
      <c r="C127" s="88" t="s">
        <v>1158</v>
      </c>
      <c r="D127" s="87">
        <v>9922</v>
      </c>
      <c r="E127" s="87"/>
      <c r="F127" s="87" t="s">
        <v>388</v>
      </c>
      <c r="G127" s="101">
        <v>40489</v>
      </c>
      <c r="H127" s="87" t="s">
        <v>119</v>
      </c>
      <c r="I127" s="90">
        <v>1.980000000459343</v>
      </c>
      <c r="J127" s="88" t="s">
        <v>308</v>
      </c>
      <c r="K127" s="88" t="s">
        <v>121</v>
      </c>
      <c r="L127" s="89">
        <v>5.7000000000000002E-2</v>
      </c>
      <c r="M127" s="89">
        <v>2.2599999986219702E-2</v>
      </c>
      <c r="N127" s="90">
        <v>175.77888899999999</v>
      </c>
      <c r="O127" s="102">
        <v>123.85</v>
      </c>
      <c r="P127" s="90">
        <v>0.21770215500000004</v>
      </c>
      <c r="Q127" s="91">
        <f t="shared" si="1"/>
        <v>3.7087147694131402E-4</v>
      </c>
      <c r="R127" s="91">
        <f>P127/'סכום נכסי הקרן'!$C$42</f>
        <v>5.2493664717779172E-5</v>
      </c>
    </row>
    <row r="128" spans="2:18">
      <c r="B128" s="86" t="s">
        <v>1399</v>
      </c>
      <c r="C128" s="88" t="s">
        <v>1159</v>
      </c>
      <c r="D128" s="87" t="s">
        <v>1234</v>
      </c>
      <c r="E128" s="87"/>
      <c r="F128" s="87" t="s">
        <v>425</v>
      </c>
      <c r="G128" s="101">
        <v>43801</v>
      </c>
      <c r="H128" s="87" t="s">
        <v>293</v>
      </c>
      <c r="I128" s="90">
        <v>4.6999999998826905</v>
      </c>
      <c r="J128" s="88" t="s">
        <v>315</v>
      </c>
      <c r="K128" s="88" t="s">
        <v>122</v>
      </c>
      <c r="L128" s="89">
        <v>2.3629999999999998E-2</v>
      </c>
      <c r="M128" s="89">
        <v>7.0499999998240359E-2</v>
      </c>
      <c r="N128" s="90">
        <v>2694.6721630000002</v>
      </c>
      <c r="O128" s="102">
        <v>80.45</v>
      </c>
      <c r="P128" s="90">
        <v>8.5244742700000007</v>
      </c>
      <c r="Q128" s="91">
        <f t="shared" si="1"/>
        <v>1.4522062781891753E-2</v>
      </c>
      <c r="R128" s="91">
        <f>P128/'סכום נכסי הקרן'!$C$42</f>
        <v>2.0554729659185748E-3</v>
      </c>
    </row>
    <row r="129" spans="2:18">
      <c r="B129" s="86" t="s">
        <v>1400</v>
      </c>
      <c r="C129" s="88" t="s">
        <v>1159</v>
      </c>
      <c r="D129" s="87">
        <v>9365</v>
      </c>
      <c r="E129" s="87"/>
      <c r="F129" s="87" t="s">
        <v>287</v>
      </c>
      <c r="G129" s="101">
        <v>44906</v>
      </c>
      <c r="H129" s="87" t="s">
        <v>1157</v>
      </c>
      <c r="I129" s="90">
        <v>2.4100000223619098</v>
      </c>
      <c r="J129" s="88" t="s">
        <v>308</v>
      </c>
      <c r="K129" s="88" t="s">
        <v>121</v>
      </c>
      <c r="L129" s="89">
        <v>7.1800000000000003E-2</v>
      </c>
      <c r="M129" s="89">
        <v>8.6200000944169505E-2</v>
      </c>
      <c r="N129" s="90">
        <v>24.757232999999999</v>
      </c>
      <c r="O129" s="102">
        <v>97.54</v>
      </c>
      <c r="P129" s="90">
        <v>2.4148206000000002E-2</v>
      </c>
      <c r="Q129" s="91">
        <f t="shared" si="1"/>
        <v>4.1138227707039007E-5</v>
      </c>
      <c r="R129" s="91">
        <f>P129/'סכום נכסי הקרן'!$C$42</f>
        <v>5.8227619717400736E-6</v>
      </c>
    </row>
    <row r="130" spans="2:18">
      <c r="B130" s="86" t="s">
        <v>1400</v>
      </c>
      <c r="C130" s="88" t="s">
        <v>1159</v>
      </c>
      <c r="D130" s="87">
        <v>9509</v>
      </c>
      <c r="E130" s="87"/>
      <c r="F130" s="87" t="s">
        <v>287</v>
      </c>
      <c r="G130" s="101">
        <v>44991</v>
      </c>
      <c r="H130" s="87" t="s">
        <v>1157</v>
      </c>
      <c r="I130" s="90">
        <v>2.4100000009981302</v>
      </c>
      <c r="J130" s="88" t="s">
        <v>308</v>
      </c>
      <c r="K130" s="88" t="s">
        <v>121</v>
      </c>
      <c r="L130" s="89">
        <v>7.1800000000000003E-2</v>
      </c>
      <c r="M130" s="89">
        <v>7.940000002590189E-2</v>
      </c>
      <c r="N130" s="90">
        <v>1224.3874900000001</v>
      </c>
      <c r="O130" s="102">
        <v>99.01</v>
      </c>
      <c r="P130" s="90">
        <v>1.2122662190000002</v>
      </c>
      <c r="Q130" s="91">
        <f t="shared" si="1"/>
        <v>2.0651837970395489E-3</v>
      </c>
      <c r="R130" s="91">
        <f>P130/'סכום נכסי הקרן'!$C$42</f>
        <v>2.9230898724395197E-4</v>
      </c>
    </row>
    <row r="131" spans="2:18">
      <c r="B131" s="86" t="s">
        <v>1400</v>
      </c>
      <c r="C131" s="88" t="s">
        <v>1159</v>
      </c>
      <c r="D131" s="87">
        <v>9316</v>
      </c>
      <c r="E131" s="87"/>
      <c r="F131" s="87" t="s">
        <v>287</v>
      </c>
      <c r="G131" s="101">
        <v>44885</v>
      </c>
      <c r="H131" s="87" t="s">
        <v>1157</v>
      </c>
      <c r="I131" s="90">
        <v>2.4100000000693114</v>
      </c>
      <c r="J131" s="88" t="s">
        <v>308</v>
      </c>
      <c r="K131" s="88" t="s">
        <v>121</v>
      </c>
      <c r="L131" s="89">
        <v>7.1800000000000003E-2</v>
      </c>
      <c r="M131" s="89">
        <v>9.1500000001732765E-2</v>
      </c>
      <c r="N131" s="90">
        <v>9578.5206369999996</v>
      </c>
      <c r="O131" s="102">
        <v>96.4</v>
      </c>
      <c r="P131" s="90">
        <v>9.2336951960000011</v>
      </c>
      <c r="Q131" s="91">
        <f t="shared" si="1"/>
        <v>1.5730272284013157E-2</v>
      </c>
      <c r="R131" s="91">
        <f>P131/'סכום נכסי הקרן'!$C$42</f>
        <v>2.2264846194333366E-3</v>
      </c>
    </row>
    <row r="132" spans="2:18">
      <c r="B132" s="86" t="s">
        <v>1401</v>
      </c>
      <c r="C132" s="88" t="s">
        <v>1159</v>
      </c>
      <c r="D132" s="87" t="s">
        <v>1235</v>
      </c>
      <c r="E132" s="87"/>
      <c r="F132" s="87" t="s">
        <v>431</v>
      </c>
      <c r="G132" s="101">
        <v>44074</v>
      </c>
      <c r="H132" s="87" t="s">
        <v>119</v>
      </c>
      <c r="I132" s="90">
        <v>8.610000006231763</v>
      </c>
      <c r="J132" s="88" t="s">
        <v>489</v>
      </c>
      <c r="K132" s="88" t="s">
        <v>121</v>
      </c>
      <c r="L132" s="89">
        <v>2.35E-2</v>
      </c>
      <c r="M132" s="89">
        <v>4.0600000033991425E-2</v>
      </c>
      <c r="N132" s="90">
        <v>711.45246899999995</v>
      </c>
      <c r="O132" s="102">
        <v>94.28</v>
      </c>
      <c r="P132" s="90">
        <v>0.67075736199999991</v>
      </c>
      <c r="Q132" s="91">
        <f t="shared" si="1"/>
        <v>1.1426840194310413E-3</v>
      </c>
      <c r="R132" s="91">
        <f>P132/'סכום נכסי הקרן'!$C$42</f>
        <v>1.6173708555071502E-4</v>
      </c>
    </row>
    <row r="133" spans="2:18">
      <c r="B133" s="86" t="s">
        <v>1401</v>
      </c>
      <c r="C133" s="88" t="s">
        <v>1159</v>
      </c>
      <c r="D133" s="87" t="s">
        <v>1236</v>
      </c>
      <c r="E133" s="87"/>
      <c r="F133" s="87" t="s">
        <v>431</v>
      </c>
      <c r="G133" s="101">
        <v>44189</v>
      </c>
      <c r="H133" s="87" t="s">
        <v>119</v>
      </c>
      <c r="I133" s="90">
        <v>8.5</v>
      </c>
      <c r="J133" s="88" t="s">
        <v>489</v>
      </c>
      <c r="K133" s="88" t="s">
        <v>121</v>
      </c>
      <c r="L133" s="89">
        <v>2.4700000000000003E-2</v>
      </c>
      <c r="M133" s="89">
        <v>4.3300000024103509E-2</v>
      </c>
      <c r="N133" s="90">
        <v>88.953102999999999</v>
      </c>
      <c r="O133" s="102">
        <v>93.28</v>
      </c>
      <c r="P133" s="90">
        <v>8.2975460000000001E-2</v>
      </c>
      <c r="Q133" s="91">
        <f t="shared" si="1"/>
        <v>1.4135473946082398E-4</v>
      </c>
      <c r="R133" s="91">
        <f>P133/'סכום נכסי הקרן'!$C$42</f>
        <v>2.0007546443642214E-5</v>
      </c>
    </row>
    <row r="134" spans="2:18">
      <c r="B134" s="86" t="s">
        <v>1401</v>
      </c>
      <c r="C134" s="88" t="s">
        <v>1159</v>
      </c>
      <c r="D134" s="87" t="s">
        <v>1237</v>
      </c>
      <c r="E134" s="87"/>
      <c r="F134" s="87" t="s">
        <v>431</v>
      </c>
      <c r="G134" s="101">
        <v>44322</v>
      </c>
      <c r="H134" s="87" t="s">
        <v>119</v>
      </c>
      <c r="I134" s="90">
        <v>8.3299999917740717</v>
      </c>
      <c r="J134" s="88" t="s">
        <v>489</v>
      </c>
      <c r="K134" s="88" t="s">
        <v>121</v>
      </c>
      <c r="L134" s="89">
        <v>2.5600000000000001E-2</v>
      </c>
      <c r="M134" s="89">
        <v>4.8799999962833018E-2</v>
      </c>
      <c r="N134" s="90">
        <v>409.30223700000005</v>
      </c>
      <c r="O134" s="102">
        <v>89.4</v>
      </c>
      <c r="P134" s="90">
        <v>0.365916197</v>
      </c>
      <c r="Q134" s="91">
        <f t="shared" si="1"/>
        <v>6.2336489236010915E-4</v>
      </c>
      <c r="R134" s="91">
        <f>P134/'סכום נכסי הקרן'!$C$42</f>
        <v>8.8231933947198769E-5</v>
      </c>
    </row>
    <row r="135" spans="2:18">
      <c r="B135" s="86" t="s">
        <v>1401</v>
      </c>
      <c r="C135" s="88" t="s">
        <v>1159</v>
      </c>
      <c r="D135" s="87" t="s">
        <v>1238</v>
      </c>
      <c r="E135" s="87"/>
      <c r="F135" s="87" t="s">
        <v>431</v>
      </c>
      <c r="G135" s="101">
        <v>44418</v>
      </c>
      <c r="H135" s="87" t="s">
        <v>119</v>
      </c>
      <c r="I135" s="90">
        <v>8.4600000086022931</v>
      </c>
      <c r="J135" s="88" t="s">
        <v>489</v>
      </c>
      <c r="K135" s="88" t="s">
        <v>121</v>
      </c>
      <c r="L135" s="89">
        <v>2.2700000000000001E-2</v>
      </c>
      <c r="M135" s="89">
        <v>4.6800000045804424E-2</v>
      </c>
      <c r="N135" s="90">
        <v>408.49296600000002</v>
      </c>
      <c r="O135" s="102">
        <v>87.65</v>
      </c>
      <c r="P135" s="90">
        <v>0.358044052</v>
      </c>
      <c r="Q135" s="91">
        <f t="shared" si="1"/>
        <v>6.0995412000075337E-4</v>
      </c>
      <c r="R135" s="91">
        <f>P135/'סכום נכסי הקרן'!$C$42</f>
        <v>8.6333754573458813E-5</v>
      </c>
    </row>
    <row r="136" spans="2:18">
      <c r="B136" s="86" t="s">
        <v>1401</v>
      </c>
      <c r="C136" s="88" t="s">
        <v>1159</v>
      </c>
      <c r="D136" s="87" t="s">
        <v>1239</v>
      </c>
      <c r="E136" s="87"/>
      <c r="F136" s="87" t="s">
        <v>431</v>
      </c>
      <c r="G136" s="101">
        <v>44530</v>
      </c>
      <c r="H136" s="87" t="s">
        <v>119</v>
      </c>
      <c r="I136" s="90">
        <v>8.4999999908278152</v>
      </c>
      <c r="J136" s="88" t="s">
        <v>489</v>
      </c>
      <c r="K136" s="88" t="s">
        <v>121</v>
      </c>
      <c r="L136" s="89">
        <v>1.7899999999999999E-2</v>
      </c>
      <c r="M136" s="89">
        <v>4.9799999939096694E-2</v>
      </c>
      <c r="N136" s="90">
        <v>337.41422299999999</v>
      </c>
      <c r="O136" s="102">
        <v>80.78</v>
      </c>
      <c r="P136" s="90">
        <v>0.27256321700000002</v>
      </c>
      <c r="Q136" s="91">
        <f t="shared" si="1"/>
        <v>4.6433129175347789E-4</v>
      </c>
      <c r="R136" s="91">
        <f>P136/'סכום נכסי הקרן'!$C$42</f>
        <v>6.5722096906194093E-5</v>
      </c>
    </row>
    <row r="137" spans="2:18">
      <c r="B137" s="86" t="s">
        <v>1401</v>
      </c>
      <c r="C137" s="88" t="s">
        <v>1159</v>
      </c>
      <c r="D137" s="87" t="s">
        <v>1240</v>
      </c>
      <c r="E137" s="87"/>
      <c r="F137" s="87" t="s">
        <v>431</v>
      </c>
      <c r="G137" s="101">
        <v>44612</v>
      </c>
      <c r="H137" s="87" t="s">
        <v>119</v>
      </c>
      <c r="I137" s="90">
        <v>8.2899999938658855</v>
      </c>
      <c r="J137" s="88" t="s">
        <v>489</v>
      </c>
      <c r="K137" s="88" t="s">
        <v>121</v>
      </c>
      <c r="L137" s="89">
        <v>2.3599999999999999E-2</v>
      </c>
      <c r="M137" s="89">
        <v>5.2299999977528489E-2</v>
      </c>
      <c r="N137" s="90">
        <v>394.567365</v>
      </c>
      <c r="O137" s="102">
        <v>83.46</v>
      </c>
      <c r="P137" s="90">
        <v>0.32930593800000002</v>
      </c>
      <c r="Q137" s="91">
        <f t="shared" si="1"/>
        <v>5.6099664971899228E-4</v>
      </c>
      <c r="R137" s="91">
        <f>P137/'סכום נכסי הקרן'!$C$42</f>
        <v>7.9404246131352144E-5</v>
      </c>
    </row>
    <row r="138" spans="2:18">
      <c r="B138" s="86" t="s">
        <v>1401</v>
      </c>
      <c r="C138" s="88" t="s">
        <v>1159</v>
      </c>
      <c r="D138" s="87" t="s">
        <v>1241</v>
      </c>
      <c r="E138" s="87"/>
      <c r="F138" s="87" t="s">
        <v>431</v>
      </c>
      <c r="G138" s="101">
        <v>44662</v>
      </c>
      <c r="H138" s="87" t="s">
        <v>119</v>
      </c>
      <c r="I138" s="90">
        <v>8.3599999962355547</v>
      </c>
      <c r="J138" s="88" t="s">
        <v>489</v>
      </c>
      <c r="K138" s="88" t="s">
        <v>121</v>
      </c>
      <c r="L138" s="89">
        <v>2.4E-2</v>
      </c>
      <c r="M138" s="89">
        <v>4.93999999801321E-2</v>
      </c>
      <c r="N138" s="90">
        <v>449.29125099999999</v>
      </c>
      <c r="O138" s="102">
        <v>85.14</v>
      </c>
      <c r="P138" s="90">
        <v>0.38252660400000005</v>
      </c>
      <c r="Q138" s="91">
        <f t="shared" si="1"/>
        <v>6.5166193047021129E-4</v>
      </c>
      <c r="R138" s="91">
        <f>P138/'סכום נכסי הקרן'!$C$42</f>
        <v>9.2237136081664808E-5</v>
      </c>
    </row>
    <row r="139" spans="2:18">
      <c r="B139" s="86" t="s">
        <v>1402</v>
      </c>
      <c r="C139" s="88" t="s">
        <v>1158</v>
      </c>
      <c r="D139" s="87">
        <v>7490</v>
      </c>
      <c r="E139" s="87"/>
      <c r="F139" s="87" t="s">
        <v>287</v>
      </c>
      <c r="G139" s="101">
        <v>43899</v>
      </c>
      <c r="H139" s="87" t="s">
        <v>1157</v>
      </c>
      <c r="I139" s="90">
        <v>3.4399999998849493</v>
      </c>
      <c r="J139" s="88" t="s">
        <v>117</v>
      </c>
      <c r="K139" s="88" t="s">
        <v>121</v>
      </c>
      <c r="L139" s="89">
        <v>2.3889999999999998E-2</v>
      </c>
      <c r="M139" s="89">
        <v>5.2999999999360829E-2</v>
      </c>
      <c r="N139" s="90">
        <v>3429.4750060000001</v>
      </c>
      <c r="O139" s="102">
        <v>91.24</v>
      </c>
      <c r="P139" s="90">
        <v>3.1290529440000001</v>
      </c>
      <c r="Q139" s="91">
        <f t="shared" ref="Q139:Q202" si="2">IFERROR(P139/$P$10,0)</f>
        <v>5.3305695883848585E-3</v>
      </c>
      <c r="R139" s="91">
        <f>P139/'סכום נכסי הקרן'!$C$42</f>
        <v>7.5449623420822736E-4</v>
      </c>
    </row>
    <row r="140" spans="2:18">
      <c r="B140" s="86" t="s">
        <v>1402</v>
      </c>
      <c r="C140" s="88" t="s">
        <v>1158</v>
      </c>
      <c r="D140" s="87">
        <v>7491</v>
      </c>
      <c r="E140" s="87"/>
      <c r="F140" s="87" t="s">
        <v>287</v>
      </c>
      <c r="G140" s="101">
        <v>43899</v>
      </c>
      <c r="H140" s="87" t="s">
        <v>1157</v>
      </c>
      <c r="I140" s="90">
        <v>3.6000000020459471</v>
      </c>
      <c r="J140" s="88" t="s">
        <v>117</v>
      </c>
      <c r="K140" s="88" t="s">
        <v>121</v>
      </c>
      <c r="L140" s="89">
        <v>1.2969999999999999E-2</v>
      </c>
      <c r="M140" s="89">
        <v>2.2800000013444795E-2</v>
      </c>
      <c r="N140" s="90">
        <v>649.53000099999997</v>
      </c>
      <c r="O140" s="102">
        <v>105.35</v>
      </c>
      <c r="P140" s="90">
        <v>0.68427981100000002</v>
      </c>
      <c r="Q140" s="91">
        <f t="shared" si="2"/>
        <v>1.1657204961829303E-3</v>
      </c>
      <c r="R140" s="91">
        <f>P140/'סכום נכסי הקרן'!$C$42</f>
        <v>1.6499770051325077E-4</v>
      </c>
    </row>
    <row r="141" spans="2:18">
      <c r="B141" s="86" t="s">
        <v>1403</v>
      </c>
      <c r="C141" s="88" t="s">
        <v>1159</v>
      </c>
      <c r="D141" s="87" t="s">
        <v>1242</v>
      </c>
      <c r="E141" s="87"/>
      <c r="F141" s="87" t="s">
        <v>431</v>
      </c>
      <c r="G141" s="101">
        <v>43924</v>
      </c>
      <c r="H141" s="87" t="s">
        <v>119</v>
      </c>
      <c r="I141" s="90">
        <v>8.1599999868525597</v>
      </c>
      <c r="J141" s="88" t="s">
        <v>489</v>
      </c>
      <c r="K141" s="88" t="s">
        <v>121</v>
      </c>
      <c r="L141" s="89">
        <v>3.1400000000000004E-2</v>
      </c>
      <c r="M141" s="89">
        <v>3.1999999883993178E-2</v>
      </c>
      <c r="N141" s="90">
        <v>97.660685999999998</v>
      </c>
      <c r="O141" s="102">
        <v>105.92</v>
      </c>
      <c r="P141" s="90">
        <v>0.10344219600000001</v>
      </c>
      <c r="Q141" s="91">
        <f t="shared" si="2"/>
        <v>1.762213148903964E-4</v>
      </c>
      <c r="R141" s="91">
        <f>P141/'סכום נכסי הקרן'!$C$42</f>
        <v>2.4942610028342612E-5</v>
      </c>
    </row>
    <row r="142" spans="2:18">
      <c r="B142" s="86" t="s">
        <v>1403</v>
      </c>
      <c r="C142" s="88" t="s">
        <v>1159</v>
      </c>
      <c r="D142" s="87" t="s">
        <v>1243</v>
      </c>
      <c r="E142" s="87"/>
      <c r="F142" s="87" t="s">
        <v>431</v>
      </c>
      <c r="G142" s="101">
        <v>44015</v>
      </c>
      <c r="H142" s="87" t="s">
        <v>119</v>
      </c>
      <c r="I142" s="90">
        <v>7.7600000362342234</v>
      </c>
      <c r="J142" s="88" t="s">
        <v>489</v>
      </c>
      <c r="K142" s="88" t="s">
        <v>121</v>
      </c>
      <c r="L142" s="89">
        <v>3.1E-2</v>
      </c>
      <c r="M142" s="89">
        <v>4.8500000259767403E-2</v>
      </c>
      <c r="N142" s="90">
        <v>80.509601000000004</v>
      </c>
      <c r="O142" s="102">
        <v>93.24</v>
      </c>
      <c r="P142" s="90">
        <v>7.5067153000000011E-2</v>
      </c>
      <c r="Q142" s="91">
        <f t="shared" si="2"/>
        <v>1.2788236250068169E-4</v>
      </c>
      <c r="R142" s="91">
        <f>P142/'סכום נכסי הקרן'!$C$42</f>
        <v>1.8100647469016698E-5</v>
      </c>
    </row>
    <row r="143" spans="2:18">
      <c r="B143" s="86" t="s">
        <v>1403</v>
      </c>
      <c r="C143" s="88" t="s">
        <v>1159</v>
      </c>
      <c r="D143" s="87" t="s">
        <v>1244</v>
      </c>
      <c r="E143" s="87"/>
      <c r="F143" s="87" t="s">
        <v>431</v>
      </c>
      <c r="G143" s="101">
        <v>44108</v>
      </c>
      <c r="H143" s="87" t="s">
        <v>119</v>
      </c>
      <c r="I143" s="90">
        <v>7.5800000288086924</v>
      </c>
      <c r="J143" s="88" t="s">
        <v>489</v>
      </c>
      <c r="K143" s="88" t="s">
        <v>121</v>
      </c>
      <c r="L143" s="89">
        <v>3.1E-2</v>
      </c>
      <c r="M143" s="89">
        <v>5.5900000204784674E-2</v>
      </c>
      <c r="N143" s="90">
        <v>130.58695499999999</v>
      </c>
      <c r="O143" s="102">
        <v>88.25</v>
      </c>
      <c r="P143" s="90">
        <v>0.115242996</v>
      </c>
      <c r="Q143" s="91">
        <f t="shared" si="2"/>
        <v>1.9632483717794128E-4</v>
      </c>
      <c r="R143" s="91">
        <f>P143/'סכום נכסי הקרן'!$C$42</f>
        <v>2.778809053634019E-5</v>
      </c>
    </row>
    <row r="144" spans="2:18">
      <c r="B144" s="86" t="s">
        <v>1403</v>
      </c>
      <c r="C144" s="88" t="s">
        <v>1159</v>
      </c>
      <c r="D144" s="87" t="s">
        <v>1245</v>
      </c>
      <c r="E144" s="87"/>
      <c r="F144" s="87" t="s">
        <v>431</v>
      </c>
      <c r="G144" s="101">
        <v>44200</v>
      </c>
      <c r="H144" s="87" t="s">
        <v>119</v>
      </c>
      <c r="I144" s="90">
        <v>7.4399999559556882</v>
      </c>
      <c r="J144" s="88" t="s">
        <v>489</v>
      </c>
      <c r="K144" s="88" t="s">
        <v>121</v>
      </c>
      <c r="L144" s="89">
        <v>3.1E-2</v>
      </c>
      <c r="M144" s="89">
        <v>6.2099999706371263E-2</v>
      </c>
      <c r="N144" s="90">
        <v>67.75027</v>
      </c>
      <c r="O144" s="102">
        <v>84.45</v>
      </c>
      <c r="P144" s="90">
        <v>5.7215108000000001E-2</v>
      </c>
      <c r="Q144" s="91">
        <f t="shared" si="2"/>
        <v>9.7470103625371955E-5</v>
      </c>
      <c r="R144" s="91">
        <f>P144/'סכום נכסי הקרן'!$C$42</f>
        <v>1.3796054045232233E-5</v>
      </c>
    </row>
    <row r="145" spans="2:18">
      <c r="B145" s="86" t="s">
        <v>1403</v>
      </c>
      <c r="C145" s="88" t="s">
        <v>1159</v>
      </c>
      <c r="D145" s="87" t="s">
        <v>1246</v>
      </c>
      <c r="E145" s="87"/>
      <c r="F145" s="87" t="s">
        <v>431</v>
      </c>
      <c r="G145" s="101">
        <v>44290</v>
      </c>
      <c r="H145" s="87" t="s">
        <v>119</v>
      </c>
      <c r="I145" s="90">
        <v>7.3400000161306229</v>
      </c>
      <c r="J145" s="88" t="s">
        <v>489</v>
      </c>
      <c r="K145" s="88" t="s">
        <v>121</v>
      </c>
      <c r="L145" s="89">
        <v>3.1E-2</v>
      </c>
      <c r="M145" s="89">
        <v>6.6300000191316683E-2</v>
      </c>
      <c r="N145" s="90">
        <v>130.131179</v>
      </c>
      <c r="O145" s="102">
        <v>81.94</v>
      </c>
      <c r="P145" s="90">
        <v>0.10662949199999998</v>
      </c>
      <c r="Q145" s="91">
        <f t="shared" si="2"/>
        <v>1.8165110576669311E-4</v>
      </c>
      <c r="R145" s="91">
        <f>P145/'סכום נכסי הקרן'!$C$42</f>
        <v>2.5711150181655823E-5</v>
      </c>
    </row>
    <row r="146" spans="2:18">
      <c r="B146" s="86" t="s">
        <v>1403</v>
      </c>
      <c r="C146" s="88" t="s">
        <v>1159</v>
      </c>
      <c r="D146" s="87" t="s">
        <v>1247</v>
      </c>
      <c r="E146" s="87"/>
      <c r="F146" s="87" t="s">
        <v>431</v>
      </c>
      <c r="G146" s="101">
        <v>44496</v>
      </c>
      <c r="H146" s="87" t="s">
        <v>119</v>
      </c>
      <c r="I146" s="90">
        <v>6.6500000136777118</v>
      </c>
      <c r="J146" s="88" t="s">
        <v>489</v>
      </c>
      <c r="K146" s="88" t="s">
        <v>121</v>
      </c>
      <c r="L146" s="89">
        <v>3.1E-2</v>
      </c>
      <c r="M146" s="89">
        <v>9.8200000193592235E-2</v>
      </c>
      <c r="N146" s="90">
        <v>145.77475799999999</v>
      </c>
      <c r="O146" s="102">
        <v>65.2</v>
      </c>
      <c r="P146" s="90">
        <v>9.5045138000000001E-2</v>
      </c>
      <c r="Q146" s="91">
        <f t="shared" si="2"/>
        <v>1.619163150045575E-4</v>
      </c>
      <c r="R146" s="91">
        <f>P146/'סכום נכסי הקרן'!$C$42</f>
        <v>2.2917860446659572E-5</v>
      </c>
    </row>
    <row r="147" spans="2:18">
      <c r="B147" s="86" t="s">
        <v>1403</v>
      </c>
      <c r="C147" s="88" t="s">
        <v>1159</v>
      </c>
      <c r="D147" s="87" t="s">
        <v>1248</v>
      </c>
      <c r="E147" s="87"/>
      <c r="F147" s="87" t="s">
        <v>431</v>
      </c>
      <c r="G147" s="101">
        <v>44615</v>
      </c>
      <c r="H147" s="87" t="s">
        <v>119</v>
      </c>
      <c r="I147" s="90">
        <v>6.9599999841595457</v>
      </c>
      <c r="J147" s="88" t="s">
        <v>489</v>
      </c>
      <c r="K147" s="88" t="s">
        <v>121</v>
      </c>
      <c r="L147" s="89">
        <v>3.1E-2</v>
      </c>
      <c r="M147" s="89">
        <v>8.2899999762393164E-2</v>
      </c>
      <c r="N147" s="90">
        <v>176.95725300000001</v>
      </c>
      <c r="O147" s="102">
        <v>71.349999999999994</v>
      </c>
      <c r="P147" s="90">
        <v>0.12625900000000001</v>
      </c>
      <c r="Q147" s="91">
        <f t="shared" si="2"/>
        <v>2.1509140232044724E-4</v>
      </c>
      <c r="R147" s="91">
        <f>P147/'סכום נכסי הקרן'!$C$42</f>
        <v>3.0444336270360209E-5</v>
      </c>
    </row>
    <row r="148" spans="2:18">
      <c r="B148" s="86" t="s">
        <v>1403</v>
      </c>
      <c r="C148" s="88" t="s">
        <v>1159</v>
      </c>
      <c r="D148" s="87" t="s">
        <v>1249</v>
      </c>
      <c r="E148" s="87"/>
      <c r="F148" s="87" t="s">
        <v>431</v>
      </c>
      <c r="G148" s="101">
        <v>44753</v>
      </c>
      <c r="H148" s="87" t="s">
        <v>119</v>
      </c>
      <c r="I148" s="90">
        <v>7.8099999934536548</v>
      </c>
      <c r="J148" s="88" t="s">
        <v>489</v>
      </c>
      <c r="K148" s="88" t="s">
        <v>121</v>
      </c>
      <c r="L148" s="89">
        <v>3.2599999999999997E-2</v>
      </c>
      <c r="M148" s="89">
        <v>4.4899999936204409E-2</v>
      </c>
      <c r="N148" s="90">
        <v>261.22261800000001</v>
      </c>
      <c r="O148" s="102">
        <v>91.81</v>
      </c>
      <c r="P148" s="90">
        <v>0.239828497</v>
      </c>
      <c r="Q148" s="91">
        <f t="shared" si="2"/>
        <v>4.0856531206595305E-4</v>
      </c>
      <c r="R148" s="91">
        <f>P148/'סכום נכסי הקרן'!$C$42</f>
        <v>5.7828902572355819E-5</v>
      </c>
    </row>
    <row r="149" spans="2:18">
      <c r="B149" s="86" t="s">
        <v>1403</v>
      </c>
      <c r="C149" s="88" t="s">
        <v>1159</v>
      </c>
      <c r="D149" s="87" t="s">
        <v>1250</v>
      </c>
      <c r="E149" s="87"/>
      <c r="F149" s="87" t="s">
        <v>431</v>
      </c>
      <c r="G149" s="101">
        <v>44959</v>
      </c>
      <c r="H149" s="87" t="s">
        <v>119</v>
      </c>
      <c r="I149" s="90">
        <v>7.5999999965085978</v>
      </c>
      <c r="J149" s="88" t="s">
        <v>489</v>
      </c>
      <c r="K149" s="88" t="s">
        <v>121</v>
      </c>
      <c r="L149" s="89">
        <v>3.8100000000000002E-2</v>
      </c>
      <c r="M149" s="89">
        <v>4.9700000019202717E-2</v>
      </c>
      <c r="N149" s="90">
        <v>126.398038</v>
      </c>
      <c r="O149" s="102">
        <v>90.64</v>
      </c>
      <c r="P149" s="90">
        <v>0.11456717399999999</v>
      </c>
      <c r="Q149" s="91">
        <f t="shared" si="2"/>
        <v>1.9517352517880451E-4</v>
      </c>
      <c r="R149" s="91">
        <f>P149/'סכום נכסי הקרן'!$C$42</f>
        <v>2.7625132234540653E-5</v>
      </c>
    </row>
    <row r="150" spans="2:18">
      <c r="B150" s="86" t="s">
        <v>1403</v>
      </c>
      <c r="C150" s="88" t="s">
        <v>1159</v>
      </c>
      <c r="D150" s="87" t="s">
        <v>1251</v>
      </c>
      <c r="E150" s="87"/>
      <c r="F150" s="87" t="s">
        <v>431</v>
      </c>
      <c r="G150" s="101">
        <v>43011</v>
      </c>
      <c r="H150" s="87" t="s">
        <v>119</v>
      </c>
      <c r="I150" s="90">
        <v>7.8200000044072366</v>
      </c>
      <c r="J150" s="88" t="s">
        <v>489</v>
      </c>
      <c r="K150" s="88" t="s">
        <v>121</v>
      </c>
      <c r="L150" s="89">
        <v>3.9E-2</v>
      </c>
      <c r="M150" s="89">
        <v>3.9800000095103517E-2</v>
      </c>
      <c r="N150" s="90">
        <v>80.385829000000001</v>
      </c>
      <c r="O150" s="102">
        <v>107.26</v>
      </c>
      <c r="P150" s="90">
        <v>8.6221840999999994E-2</v>
      </c>
      <c r="Q150" s="91">
        <f t="shared" si="2"/>
        <v>1.4688518593795793E-4</v>
      </c>
      <c r="R150" s="91">
        <f>P150/'סכום נכסי הקרן'!$C$42</f>
        <v>2.0790333530706962E-5</v>
      </c>
    </row>
    <row r="151" spans="2:18">
      <c r="B151" s="86" t="s">
        <v>1403</v>
      </c>
      <c r="C151" s="88" t="s">
        <v>1159</v>
      </c>
      <c r="D151" s="87" t="s">
        <v>1252</v>
      </c>
      <c r="E151" s="87"/>
      <c r="F151" s="87" t="s">
        <v>431</v>
      </c>
      <c r="G151" s="101">
        <v>43104</v>
      </c>
      <c r="H151" s="87" t="s">
        <v>119</v>
      </c>
      <c r="I151" s="90">
        <v>7.5099999988376478</v>
      </c>
      <c r="J151" s="88" t="s">
        <v>489</v>
      </c>
      <c r="K151" s="88" t="s">
        <v>121</v>
      </c>
      <c r="L151" s="89">
        <v>3.8199999999999998E-2</v>
      </c>
      <c r="M151" s="89">
        <v>5.3399999968035322E-2</v>
      </c>
      <c r="N151" s="90">
        <v>142.83689100000001</v>
      </c>
      <c r="O151" s="102">
        <v>96.37</v>
      </c>
      <c r="P151" s="90">
        <v>0.13765191600000001</v>
      </c>
      <c r="Q151" s="91">
        <f t="shared" si="2"/>
        <v>2.3450006450658099E-4</v>
      </c>
      <c r="R151" s="91">
        <f>P151/'סכום נכסי הקרן'!$C$42</f>
        <v>3.3191465313073738E-5</v>
      </c>
    </row>
    <row r="152" spans="2:18">
      <c r="B152" s="86" t="s">
        <v>1403</v>
      </c>
      <c r="C152" s="88" t="s">
        <v>1159</v>
      </c>
      <c r="D152" s="87" t="s">
        <v>1253</v>
      </c>
      <c r="E152" s="87"/>
      <c r="F152" s="87" t="s">
        <v>431</v>
      </c>
      <c r="G152" s="101">
        <v>43194</v>
      </c>
      <c r="H152" s="87" t="s">
        <v>119</v>
      </c>
      <c r="I152" s="90">
        <v>7.8200000344441394</v>
      </c>
      <c r="J152" s="88" t="s">
        <v>489</v>
      </c>
      <c r="K152" s="88" t="s">
        <v>121</v>
      </c>
      <c r="L152" s="89">
        <v>3.7900000000000003E-2</v>
      </c>
      <c r="M152" s="89">
        <v>4.0600000192723161E-2</v>
      </c>
      <c r="N152" s="90">
        <v>92.158000999999999</v>
      </c>
      <c r="O152" s="102">
        <v>105.85</v>
      </c>
      <c r="P152" s="90">
        <v>9.7549251999999989E-2</v>
      </c>
      <c r="Q152" s="91">
        <f t="shared" si="2"/>
        <v>1.6618225558566666E-4</v>
      </c>
      <c r="R152" s="91">
        <f>P152/'סכום נכסי הקרן'!$C$42</f>
        <v>2.3521667610309819E-5</v>
      </c>
    </row>
    <row r="153" spans="2:18">
      <c r="B153" s="86" t="s">
        <v>1403</v>
      </c>
      <c r="C153" s="88" t="s">
        <v>1159</v>
      </c>
      <c r="D153" s="87" t="s">
        <v>1254</v>
      </c>
      <c r="E153" s="87"/>
      <c r="F153" s="87" t="s">
        <v>431</v>
      </c>
      <c r="G153" s="101">
        <v>43285</v>
      </c>
      <c r="H153" s="87" t="s">
        <v>119</v>
      </c>
      <c r="I153" s="90">
        <v>7.7900000279971824</v>
      </c>
      <c r="J153" s="88" t="s">
        <v>489</v>
      </c>
      <c r="K153" s="88" t="s">
        <v>121</v>
      </c>
      <c r="L153" s="89">
        <v>4.0099999999999997E-2</v>
      </c>
      <c r="M153" s="89">
        <v>4.0800000177468473E-2</v>
      </c>
      <c r="N153" s="90">
        <v>122.945018</v>
      </c>
      <c r="O153" s="102">
        <v>106.33</v>
      </c>
      <c r="P153" s="90">
        <v>0.130727446</v>
      </c>
      <c r="Q153" s="91">
        <f t="shared" si="2"/>
        <v>2.2270372553172873E-4</v>
      </c>
      <c r="R153" s="91">
        <f>P153/'סכום נכסי הקרן'!$C$42</f>
        <v>3.1521795086206568E-5</v>
      </c>
    </row>
    <row r="154" spans="2:18">
      <c r="B154" s="86" t="s">
        <v>1403</v>
      </c>
      <c r="C154" s="88" t="s">
        <v>1159</v>
      </c>
      <c r="D154" s="87" t="s">
        <v>1255</v>
      </c>
      <c r="E154" s="87"/>
      <c r="F154" s="87" t="s">
        <v>431</v>
      </c>
      <c r="G154" s="101">
        <v>43377</v>
      </c>
      <c r="H154" s="87" t="s">
        <v>119</v>
      </c>
      <c r="I154" s="90">
        <v>7.7299999976502294</v>
      </c>
      <c r="J154" s="88" t="s">
        <v>489</v>
      </c>
      <c r="K154" s="88" t="s">
        <v>121</v>
      </c>
      <c r="L154" s="89">
        <v>3.9699999999999999E-2</v>
      </c>
      <c r="M154" s="89">
        <v>4.3199999984334873E-2</v>
      </c>
      <c r="N154" s="90">
        <v>245.80682300000001</v>
      </c>
      <c r="O154" s="102">
        <v>103.88</v>
      </c>
      <c r="P154" s="90">
        <v>0.25534412000000001</v>
      </c>
      <c r="Q154" s="91">
        <f t="shared" si="2"/>
        <v>4.349973058956633E-4</v>
      </c>
      <c r="R154" s="91">
        <f>P154/'סכום נכסי הקרן'!$C$42</f>
        <v>6.1570123745152493E-5</v>
      </c>
    </row>
    <row r="155" spans="2:18">
      <c r="B155" s="86" t="s">
        <v>1403</v>
      </c>
      <c r="C155" s="88" t="s">
        <v>1159</v>
      </c>
      <c r="D155" s="87" t="s">
        <v>1256</v>
      </c>
      <c r="E155" s="87"/>
      <c r="F155" s="87" t="s">
        <v>431</v>
      </c>
      <c r="G155" s="101">
        <v>43469</v>
      </c>
      <c r="H155" s="87" t="s">
        <v>119</v>
      </c>
      <c r="I155" s="90">
        <v>7.8599999816017814</v>
      </c>
      <c r="J155" s="88" t="s">
        <v>489</v>
      </c>
      <c r="K155" s="88" t="s">
        <v>121</v>
      </c>
      <c r="L155" s="89">
        <v>4.1700000000000001E-2</v>
      </c>
      <c r="M155" s="89">
        <v>3.6499999929837303E-2</v>
      </c>
      <c r="N155" s="90">
        <v>173.63950299999999</v>
      </c>
      <c r="O155" s="102">
        <v>110.81</v>
      </c>
      <c r="P155" s="90">
        <v>0.192409939</v>
      </c>
      <c r="Q155" s="91">
        <f t="shared" si="2"/>
        <v>3.2778434487760642E-4</v>
      </c>
      <c r="R155" s="91">
        <f>P155/'סכום נכסי הקרן'!$C$42</f>
        <v>4.6395052112526587E-5</v>
      </c>
    </row>
    <row r="156" spans="2:18">
      <c r="B156" s="86" t="s">
        <v>1403</v>
      </c>
      <c r="C156" s="88" t="s">
        <v>1159</v>
      </c>
      <c r="D156" s="87" t="s">
        <v>1257</v>
      </c>
      <c r="E156" s="87"/>
      <c r="F156" s="87" t="s">
        <v>431</v>
      </c>
      <c r="G156" s="101">
        <v>43559</v>
      </c>
      <c r="H156" s="87" t="s">
        <v>119</v>
      </c>
      <c r="I156" s="90">
        <v>7.8600000070925171</v>
      </c>
      <c r="J156" s="88" t="s">
        <v>489</v>
      </c>
      <c r="K156" s="88" t="s">
        <v>121</v>
      </c>
      <c r="L156" s="89">
        <v>3.7200000000000004E-2</v>
      </c>
      <c r="M156" s="89">
        <v>3.9800000036621486E-2</v>
      </c>
      <c r="N156" s="90">
        <v>412.30940399999997</v>
      </c>
      <c r="O156" s="102">
        <v>104.64</v>
      </c>
      <c r="P156" s="90">
        <v>0.43144057899999999</v>
      </c>
      <c r="Q156" s="91">
        <f t="shared" si="2"/>
        <v>7.3499044943374882E-4</v>
      </c>
      <c r="R156" s="91">
        <f>P156/'סכום נכסי הקרן'!$C$42</f>
        <v>1.0403157056332545E-4</v>
      </c>
    </row>
    <row r="157" spans="2:18">
      <c r="B157" s="86" t="s">
        <v>1403</v>
      </c>
      <c r="C157" s="88" t="s">
        <v>1159</v>
      </c>
      <c r="D157" s="87" t="s">
        <v>1258</v>
      </c>
      <c r="E157" s="87"/>
      <c r="F157" s="87" t="s">
        <v>431</v>
      </c>
      <c r="G157" s="101">
        <v>43742</v>
      </c>
      <c r="H157" s="87" t="s">
        <v>119</v>
      </c>
      <c r="I157" s="90">
        <v>7.5700000100044456</v>
      </c>
      <c r="J157" s="88" t="s">
        <v>489</v>
      </c>
      <c r="K157" s="88" t="s">
        <v>121</v>
      </c>
      <c r="L157" s="89">
        <v>3.1E-2</v>
      </c>
      <c r="M157" s="89">
        <v>5.6400000068765638E-2</v>
      </c>
      <c r="N157" s="90">
        <v>480.01583299999999</v>
      </c>
      <c r="O157" s="102">
        <v>87.25</v>
      </c>
      <c r="P157" s="90">
        <v>0.41881383299999997</v>
      </c>
      <c r="Q157" s="91">
        <f t="shared" si="2"/>
        <v>7.134798679790873E-4</v>
      </c>
      <c r="R157" s="91">
        <f>P157/'סכום נכסי הקרן'!$C$42</f>
        <v>1.0098693294363555E-4</v>
      </c>
    </row>
    <row r="158" spans="2:18">
      <c r="B158" s="86" t="s">
        <v>1403</v>
      </c>
      <c r="C158" s="88" t="s">
        <v>1159</v>
      </c>
      <c r="D158" s="87" t="s">
        <v>1259</v>
      </c>
      <c r="E158" s="87"/>
      <c r="F158" s="87" t="s">
        <v>431</v>
      </c>
      <c r="G158" s="101">
        <v>42935</v>
      </c>
      <c r="H158" s="87" t="s">
        <v>119</v>
      </c>
      <c r="I158" s="90">
        <v>7.7999999975681398</v>
      </c>
      <c r="J158" s="88" t="s">
        <v>489</v>
      </c>
      <c r="K158" s="88" t="s">
        <v>121</v>
      </c>
      <c r="L158" s="89">
        <v>4.0800000000000003E-2</v>
      </c>
      <c r="M158" s="89">
        <v>3.949999999392035E-2</v>
      </c>
      <c r="N158" s="90">
        <v>376.529605</v>
      </c>
      <c r="O158" s="102">
        <v>109.21</v>
      </c>
      <c r="P158" s="90">
        <v>0.41120795500000001</v>
      </c>
      <c r="Q158" s="91">
        <f t="shared" si="2"/>
        <v>7.0052270084725336E-4</v>
      </c>
      <c r="R158" s="91">
        <f>P158/'סכום נכסי הקרן'!$C$42</f>
        <v>9.9152957484750776E-5</v>
      </c>
    </row>
    <row r="159" spans="2:18">
      <c r="B159" s="86" t="s">
        <v>1384</v>
      </c>
      <c r="C159" s="88" t="s">
        <v>1159</v>
      </c>
      <c r="D159" s="87" t="s">
        <v>1260</v>
      </c>
      <c r="E159" s="87"/>
      <c r="F159" s="87" t="s">
        <v>287</v>
      </c>
      <c r="G159" s="101">
        <v>40742</v>
      </c>
      <c r="H159" s="87" t="s">
        <v>1157</v>
      </c>
      <c r="I159" s="90">
        <v>5.4599999991287493</v>
      </c>
      <c r="J159" s="88" t="s">
        <v>308</v>
      </c>
      <c r="K159" s="88" t="s">
        <v>121</v>
      </c>
      <c r="L159" s="89">
        <v>0.06</v>
      </c>
      <c r="M159" s="89">
        <v>1.7899999998581686E-2</v>
      </c>
      <c r="N159" s="90">
        <v>1385.9686260000003</v>
      </c>
      <c r="O159" s="102">
        <v>142.44</v>
      </c>
      <c r="P159" s="90">
        <v>1.9741736320000001</v>
      </c>
      <c r="Q159" s="91">
        <f t="shared" si="2"/>
        <v>3.3631485670798165E-3</v>
      </c>
      <c r="R159" s="91">
        <f>P159/'סכום נכסי הקרן'!$C$42</f>
        <v>4.7602472622693305E-4</v>
      </c>
    </row>
    <row r="160" spans="2:18">
      <c r="B160" s="86" t="s">
        <v>1384</v>
      </c>
      <c r="C160" s="88" t="s">
        <v>1159</v>
      </c>
      <c r="D160" s="87" t="s">
        <v>1261</v>
      </c>
      <c r="E160" s="87"/>
      <c r="F160" s="87" t="s">
        <v>287</v>
      </c>
      <c r="G160" s="101">
        <v>42201</v>
      </c>
      <c r="H160" s="87" t="s">
        <v>1157</v>
      </c>
      <c r="I160" s="90">
        <v>5.0000000177240986</v>
      </c>
      <c r="J160" s="88" t="s">
        <v>308</v>
      </c>
      <c r="K160" s="88" t="s">
        <v>121</v>
      </c>
      <c r="L160" s="89">
        <v>4.2030000000000005E-2</v>
      </c>
      <c r="M160" s="89">
        <v>3.4200000150654844E-2</v>
      </c>
      <c r="N160" s="90">
        <v>98.447674000000006</v>
      </c>
      <c r="O160" s="102">
        <v>114.62</v>
      </c>
      <c r="P160" s="90">
        <v>0.11284071500000001</v>
      </c>
      <c r="Q160" s="91">
        <f t="shared" si="2"/>
        <v>1.9223237652913396E-4</v>
      </c>
      <c r="R160" s="91">
        <f>P160/'סכום נכסי הקרן'!$C$42</f>
        <v>2.7208837963613518E-5</v>
      </c>
    </row>
    <row r="161" spans="2:18">
      <c r="B161" s="86" t="s">
        <v>1404</v>
      </c>
      <c r="C161" s="88" t="s">
        <v>1159</v>
      </c>
      <c r="D161" s="87" t="s">
        <v>1262</v>
      </c>
      <c r="E161" s="87"/>
      <c r="F161" s="87" t="s">
        <v>287</v>
      </c>
      <c r="G161" s="101">
        <v>42521</v>
      </c>
      <c r="H161" s="87" t="s">
        <v>1157</v>
      </c>
      <c r="I161" s="90">
        <v>1.6600000015280629</v>
      </c>
      <c r="J161" s="88" t="s">
        <v>117</v>
      </c>
      <c r="K161" s="88" t="s">
        <v>121</v>
      </c>
      <c r="L161" s="89">
        <v>2.3E-2</v>
      </c>
      <c r="M161" s="89">
        <v>3.9800000154989232E-2</v>
      </c>
      <c r="N161" s="90">
        <v>84.895544999999998</v>
      </c>
      <c r="O161" s="102">
        <v>107.92</v>
      </c>
      <c r="P161" s="90">
        <v>9.1619270999999988E-2</v>
      </c>
      <c r="Q161" s="91">
        <f t="shared" si="2"/>
        <v>1.5608010105392153E-4</v>
      </c>
      <c r="R161" s="91">
        <f>P161/'סכום נכסי הקרן'!$C$42</f>
        <v>2.209179460608163E-5</v>
      </c>
    </row>
    <row r="162" spans="2:18">
      <c r="B162" s="86" t="s">
        <v>1405</v>
      </c>
      <c r="C162" s="88" t="s">
        <v>1159</v>
      </c>
      <c r="D162" s="87" t="s">
        <v>1263</v>
      </c>
      <c r="E162" s="87"/>
      <c r="F162" s="87" t="s">
        <v>431</v>
      </c>
      <c r="G162" s="101">
        <v>44592</v>
      </c>
      <c r="H162" s="87" t="s">
        <v>119</v>
      </c>
      <c r="I162" s="90">
        <v>11.769999958941273</v>
      </c>
      <c r="J162" s="88" t="s">
        <v>489</v>
      </c>
      <c r="K162" s="88" t="s">
        <v>121</v>
      </c>
      <c r="L162" s="89">
        <v>2.7473999999999998E-2</v>
      </c>
      <c r="M162" s="89">
        <v>4.4699999830934659E-2</v>
      </c>
      <c r="N162" s="90">
        <v>152.688785</v>
      </c>
      <c r="O162" s="102">
        <v>81.349999999999994</v>
      </c>
      <c r="P162" s="90">
        <v>0.12421233000000001</v>
      </c>
      <c r="Q162" s="91">
        <f t="shared" si="2"/>
        <v>2.1160475091035218E-4</v>
      </c>
      <c r="R162" s="91">
        <f>P162/'סכום נכסי הקרן'!$C$42</f>
        <v>2.9950830779944014E-5</v>
      </c>
    </row>
    <row r="163" spans="2:18">
      <c r="B163" s="86" t="s">
        <v>1405</v>
      </c>
      <c r="C163" s="88" t="s">
        <v>1159</v>
      </c>
      <c r="D163" s="87" t="s">
        <v>1264</v>
      </c>
      <c r="E163" s="87"/>
      <c r="F163" s="87" t="s">
        <v>431</v>
      </c>
      <c r="G163" s="101">
        <v>44837</v>
      </c>
      <c r="H163" s="87" t="s">
        <v>119</v>
      </c>
      <c r="I163" s="90">
        <v>11.680000019253711</v>
      </c>
      <c r="J163" s="88" t="s">
        <v>489</v>
      </c>
      <c r="K163" s="88" t="s">
        <v>121</v>
      </c>
      <c r="L163" s="89">
        <v>3.9636999999999999E-2</v>
      </c>
      <c r="M163" s="89">
        <v>3.8200000074875541E-2</v>
      </c>
      <c r="N163" s="90">
        <v>133.29652899999999</v>
      </c>
      <c r="O163" s="102">
        <v>98.19</v>
      </c>
      <c r="P163" s="90">
        <v>0.13088386099999999</v>
      </c>
      <c r="Q163" s="91">
        <f t="shared" si="2"/>
        <v>2.229701898764008E-4</v>
      </c>
      <c r="R163" s="91">
        <f>P163/'סכום נכסי הקרן'!$C$42</f>
        <v>3.1559510820195653E-5</v>
      </c>
    </row>
    <row r="164" spans="2:18">
      <c r="B164" s="86" t="s">
        <v>1406</v>
      </c>
      <c r="C164" s="88" t="s">
        <v>1158</v>
      </c>
      <c r="D164" s="87" t="s">
        <v>1265</v>
      </c>
      <c r="E164" s="87"/>
      <c r="F164" s="87" t="s">
        <v>431</v>
      </c>
      <c r="G164" s="101">
        <v>42432</v>
      </c>
      <c r="H164" s="87" t="s">
        <v>119</v>
      </c>
      <c r="I164" s="90">
        <v>4.7599999972263793</v>
      </c>
      <c r="J164" s="88" t="s">
        <v>489</v>
      </c>
      <c r="K164" s="88" t="s">
        <v>121</v>
      </c>
      <c r="L164" s="89">
        <v>2.5399999999999999E-2</v>
      </c>
      <c r="M164" s="89">
        <v>2.1099999983820547E-2</v>
      </c>
      <c r="N164" s="90">
        <v>498.13275300000004</v>
      </c>
      <c r="O164" s="102">
        <v>112.91</v>
      </c>
      <c r="P164" s="90">
        <v>0.56244168100000003</v>
      </c>
      <c r="Q164" s="91">
        <f t="shared" si="2"/>
        <v>9.5816036789266219E-4</v>
      </c>
      <c r="R164" s="91">
        <f>P164/'סכום נכסי הקרן'!$C$42</f>
        <v>1.3561935124490663E-4</v>
      </c>
    </row>
    <row r="165" spans="2:18">
      <c r="B165" s="86" t="s">
        <v>1407</v>
      </c>
      <c r="C165" s="88" t="s">
        <v>1159</v>
      </c>
      <c r="D165" s="87" t="s">
        <v>1266</v>
      </c>
      <c r="E165" s="87"/>
      <c r="F165" s="87" t="s">
        <v>431</v>
      </c>
      <c r="G165" s="101">
        <v>42242</v>
      </c>
      <c r="H165" s="87" t="s">
        <v>119</v>
      </c>
      <c r="I165" s="90">
        <v>3.1299999999353245</v>
      </c>
      <c r="J165" s="88" t="s">
        <v>435</v>
      </c>
      <c r="K165" s="88" t="s">
        <v>121</v>
      </c>
      <c r="L165" s="89">
        <v>2.3599999999999999E-2</v>
      </c>
      <c r="M165" s="89">
        <v>3.2400000001293533E-2</v>
      </c>
      <c r="N165" s="90">
        <v>868.95685200000003</v>
      </c>
      <c r="O165" s="102">
        <v>106.76</v>
      </c>
      <c r="P165" s="90">
        <v>0.92769836199999989</v>
      </c>
      <c r="Q165" s="91">
        <f t="shared" si="2"/>
        <v>1.5804017267122491E-3</v>
      </c>
      <c r="R165" s="91">
        <f>P165/'סכום נכסי הקרן'!$C$42</f>
        <v>2.2369225869197718E-4</v>
      </c>
    </row>
    <row r="166" spans="2:18">
      <c r="B166" s="86" t="s">
        <v>1408</v>
      </c>
      <c r="C166" s="88" t="s">
        <v>1158</v>
      </c>
      <c r="D166" s="87">
        <v>7134</v>
      </c>
      <c r="E166" s="87"/>
      <c r="F166" s="87" t="s">
        <v>431</v>
      </c>
      <c r="G166" s="101">
        <v>43705</v>
      </c>
      <c r="H166" s="87" t="s">
        <v>119</v>
      </c>
      <c r="I166" s="90">
        <v>5.2900000123852475</v>
      </c>
      <c r="J166" s="88" t="s">
        <v>489</v>
      </c>
      <c r="K166" s="88" t="s">
        <v>121</v>
      </c>
      <c r="L166" s="89">
        <v>0.04</v>
      </c>
      <c r="M166" s="89">
        <v>3.9400000061028763E-2</v>
      </c>
      <c r="N166" s="90">
        <v>50.665188000000001</v>
      </c>
      <c r="O166" s="102">
        <v>109.96</v>
      </c>
      <c r="P166" s="90">
        <v>5.5711439000000001E-2</v>
      </c>
      <c r="Q166" s="91">
        <f t="shared" si="2"/>
        <v>9.490849396716316E-5</v>
      </c>
      <c r="R166" s="91">
        <f>P166/'סכום נכסי הקרן'!$C$42</f>
        <v>1.343348025108436E-5</v>
      </c>
    </row>
    <row r="167" spans="2:18">
      <c r="B167" s="86" t="s">
        <v>1408</v>
      </c>
      <c r="C167" s="88" t="s">
        <v>1158</v>
      </c>
      <c r="D167" s="87" t="s">
        <v>1267</v>
      </c>
      <c r="E167" s="87"/>
      <c r="F167" s="87" t="s">
        <v>431</v>
      </c>
      <c r="G167" s="101">
        <v>43256</v>
      </c>
      <c r="H167" s="87" t="s">
        <v>119</v>
      </c>
      <c r="I167" s="90">
        <v>5.2999999979556751</v>
      </c>
      <c r="J167" s="88" t="s">
        <v>489</v>
      </c>
      <c r="K167" s="88" t="s">
        <v>121</v>
      </c>
      <c r="L167" s="89">
        <v>0.04</v>
      </c>
      <c r="M167" s="89">
        <v>3.8599999976544057E-2</v>
      </c>
      <c r="N167" s="90">
        <v>832.42471499999999</v>
      </c>
      <c r="O167" s="102">
        <v>111.65</v>
      </c>
      <c r="P167" s="90">
        <v>0.929402163</v>
      </c>
      <c r="Q167" s="91">
        <f t="shared" si="2"/>
        <v>1.58330427580867E-3</v>
      </c>
      <c r="R167" s="91">
        <f>P167/'סכום נכסי הקרן'!$C$42</f>
        <v>2.241030895284465E-4</v>
      </c>
    </row>
    <row r="168" spans="2:18">
      <c r="B168" s="86" t="s">
        <v>1409</v>
      </c>
      <c r="C168" s="88" t="s">
        <v>1159</v>
      </c>
      <c r="D168" s="87" t="s">
        <v>1268</v>
      </c>
      <c r="E168" s="87"/>
      <c r="F168" s="87" t="s">
        <v>425</v>
      </c>
      <c r="G168" s="101">
        <v>44376</v>
      </c>
      <c r="H168" s="87" t="s">
        <v>293</v>
      </c>
      <c r="I168" s="90">
        <v>5.0000000000341611</v>
      </c>
      <c r="J168" s="88" t="s">
        <v>117</v>
      </c>
      <c r="K168" s="88" t="s">
        <v>121</v>
      </c>
      <c r="L168" s="89">
        <v>6.9000000000000006E-2</v>
      </c>
      <c r="M168" s="89">
        <v>8.6400000000847188E-2</v>
      </c>
      <c r="N168" s="90">
        <v>31479.565624999999</v>
      </c>
      <c r="O168" s="102">
        <v>92.99</v>
      </c>
      <c r="P168" s="90">
        <v>29.272849367999999</v>
      </c>
      <c r="Q168" s="91">
        <f t="shared" si="2"/>
        <v>4.9868430927524666E-2</v>
      </c>
      <c r="R168" s="91">
        <f>P168/'סכום נכסי הקרן'!$C$42</f>
        <v>7.0584470790279758E-3</v>
      </c>
    </row>
    <row r="169" spans="2:18">
      <c r="B169" s="86" t="s">
        <v>1409</v>
      </c>
      <c r="C169" s="88" t="s">
        <v>1159</v>
      </c>
      <c r="D169" s="87" t="s">
        <v>1269</v>
      </c>
      <c r="E169" s="87"/>
      <c r="F169" s="87" t="s">
        <v>425</v>
      </c>
      <c r="G169" s="101">
        <v>44431</v>
      </c>
      <c r="H169" s="87" t="s">
        <v>293</v>
      </c>
      <c r="I169" s="90">
        <v>5</v>
      </c>
      <c r="J169" s="88" t="s">
        <v>117</v>
      </c>
      <c r="K169" s="88" t="s">
        <v>121</v>
      </c>
      <c r="L169" s="89">
        <v>6.9000000000000006E-2</v>
      </c>
      <c r="M169" s="89">
        <v>8.6199999998971835E-2</v>
      </c>
      <c r="N169" s="90">
        <v>5433.6314709999997</v>
      </c>
      <c r="O169" s="102">
        <v>93.08</v>
      </c>
      <c r="P169" s="90">
        <v>5.0576243960000005</v>
      </c>
      <c r="Q169" s="91">
        <f t="shared" si="2"/>
        <v>8.6160315204915679E-3</v>
      </c>
      <c r="R169" s="91">
        <f>P169/'סכום נכסי הקרן'!$C$42</f>
        <v>1.219525086061203E-3</v>
      </c>
    </row>
    <row r="170" spans="2:18">
      <c r="B170" s="86" t="s">
        <v>1409</v>
      </c>
      <c r="C170" s="88" t="s">
        <v>1159</v>
      </c>
      <c r="D170" s="87" t="s">
        <v>1270</v>
      </c>
      <c r="E170" s="87"/>
      <c r="F170" s="87" t="s">
        <v>425</v>
      </c>
      <c r="G170" s="101">
        <v>44859</v>
      </c>
      <c r="H170" s="87" t="s">
        <v>293</v>
      </c>
      <c r="I170" s="90">
        <v>5.0300000001348346</v>
      </c>
      <c r="J170" s="88" t="s">
        <v>117</v>
      </c>
      <c r="K170" s="88" t="s">
        <v>121</v>
      </c>
      <c r="L170" s="89">
        <v>6.9000000000000006E-2</v>
      </c>
      <c r="M170" s="89">
        <v>7.3600000001470919E-2</v>
      </c>
      <c r="N170" s="90">
        <v>16537.828179</v>
      </c>
      <c r="O170" s="102">
        <v>98.66</v>
      </c>
      <c r="P170" s="90">
        <v>16.31622196</v>
      </c>
      <c r="Q170" s="91">
        <f t="shared" si="2"/>
        <v>2.7795872468086045E-2</v>
      </c>
      <c r="R170" s="91">
        <f>P170/'סכום נכסי הקרן'!$C$42</f>
        <v>3.9342664523881517E-3</v>
      </c>
    </row>
    <row r="171" spans="2:18">
      <c r="B171" s="86" t="s">
        <v>1410</v>
      </c>
      <c r="C171" s="88" t="s">
        <v>1159</v>
      </c>
      <c r="D171" s="87" t="s">
        <v>1271</v>
      </c>
      <c r="E171" s="87"/>
      <c r="F171" s="87" t="s">
        <v>425</v>
      </c>
      <c r="G171" s="101">
        <v>42516</v>
      </c>
      <c r="H171" s="87" t="s">
        <v>293</v>
      </c>
      <c r="I171" s="90">
        <v>3.6600000031108255</v>
      </c>
      <c r="J171" s="88" t="s">
        <v>315</v>
      </c>
      <c r="K171" s="88" t="s">
        <v>121</v>
      </c>
      <c r="L171" s="89">
        <v>2.3269999999999999E-2</v>
      </c>
      <c r="M171" s="89">
        <v>3.6200000023331194E-2</v>
      </c>
      <c r="N171" s="90">
        <v>631.97808699999996</v>
      </c>
      <c r="O171" s="102">
        <v>105.8</v>
      </c>
      <c r="P171" s="90">
        <v>0.66863281199999991</v>
      </c>
      <c r="Q171" s="91">
        <f t="shared" si="2"/>
        <v>1.139064693768713E-3</v>
      </c>
      <c r="R171" s="91">
        <f>P171/'סכום נכסי הקרן'!$C$42</f>
        <v>1.6122480116209168E-4</v>
      </c>
    </row>
    <row r="172" spans="2:18">
      <c r="B172" s="86" t="s">
        <v>1411</v>
      </c>
      <c r="C172" s="88" t="s">
        <v>1158</v>
      </c>
      <c r="D172" s="87" t="s">
        <v>1272</v>
      </c>
      <c r="E172" s="87"/>
      <c r="F172" s="87" t="s">
        <v>287</v>
      </c>
      <c r="G172" s="101">
        <v>42978</v>
      </c>
      <c r="H172" s="87" t="s">
        <v>1157</v>
      </c>
      <c r="I172" s="90">
        <v>1.1399999995868575</v>
      </c>
      <c r="J172" s="88" t="s">
        <v>117</v>
      </c>
      <c r="K172" s="88" t="s">
        <v>121</v>
      </c>
      <c r="L172" s="89">
        <v>2.76E-2</v>
      </c>
      <c r="M172" s="89">
        <v>6.3299999997934286E-2</v>
      </c>
      <c r="N172" s="90">
        <v>1255.301641</v>
      </c>
      <c r="O172" s="102">
        <v>96.41</v>
      </c>
      <c r="P172" s="90">
        <v>1.2102363250000001</v>
      </c>
      <c r="Q172" s="91">
        <f t="shared" si="2"/>
        <v>2.0617257247672999E-3</v>
      </c>
      <c r="R172" s="91">
        <f>P172/'סכום נכסי הקרן'!$C$42</f>
        <v>2.9181952688445926E-4</v>
      </c>
    </row>
    <row r="173" spans="2:18">
      <c r="B173" s="86" t="s">
        <v>1412</v>
      </c>
      <c r="C173" s="88" t="s">
        <v>1159</v>
      </c>
      <c r="D173" s="87" t="s">
        <v>1273</v>
      </c>
      <c r="E173" s="87"/>
      <c r="F173" s="87" t="s">
        <v>431</v>
      </c>
      <c r="G173" s="101">
        <v>42794</v>
      </c>
      <c r="H173" s="87" t="s">
        <v>119</v>
      </c>
      <c r="I173" s="90">
        <v>5.5499999991836422</v>
      </c>
      <c r="J173" s="88" t="s">
        <v>489</v>
      </c>
      <c r="K173" s="88" t="s">
        <v>121</v>
      </c>
      <c r="L173" s="89">
        <v>2.8999999999999998E-2</v>
      </c>
      <c r="M173" s="89">
        <v>2.4399999994829731E-2</v>
      </c>
      <c r="N173" s="90">
        <v>1297.3902390000001</v>
      </c>
      <c r="O173" s="102">
        <v>113.3</v>
      </c>
      <c r="P173" s="90">
        <v>1.4699430039999999</v>
      </c>
      <c r="Q173" s="91">
        <f t="shared" si="2"/>
        <v>2.5041549676576777E-3</v>
      </c>
      <c r="R173" s="91">
        <f>P173/'סכום נכסי הקרן'!$C$42</f>
        <v>3.5444157732945322E-4</v>
      </c>
    </row>
    <row r="174" spans="2:18">
      <c r="B174" s="86" t="s">
        <v>1413</v>
      </c>
      <c r="C174" s="88" t="s">
        <v>1159</v>
      </c>
      <c r="D174" s="87" t="s">
        <v>1274</v>
      </c>
      <c r="E174" s="87"/>
      <c r="F174" s="87" t="s">
        <v>431</v>
      </c>
      <c r="G174" s="101">
        <v>44728</v>
      </c>
      <c r="H174" s="87" t="s">
        <v>119</v>
      </c>
      <c r="I174" s="90">
        <v>9.6400000066664688</v>
      </c>
      <c r="J174" s="88" t="s">
        <v>489</v>
      </c>
      <c r="K174" s="88" t="s">
        <v>121</v>
      </c>
      <c r="L174" s="89">
        <v>2.6314999999999998E-2</v>
      </c>
      <c r="M174" s="89">
        <v>3.0800000038094119E-2</v>
      </c>
      <c r="N174" s="90">
        <v>169.616274</v>
      </c>
      <c r="O174" s="102">
        <v>99.05</v>
      </c>
      <c r="P174" s="90">
        <v>0.16800491700000003</v>
      </c>
      <c r="Q174" s="91">
        <f t="shared" si="2"/>
        <v>2.8620861240989036E-4</v>
      </c>
      <c r="R174" s="91">
        <f>P174/'סכום נכסי הקרן'!$C$42</f>
        <v>4.0510365108403814E-5</v>
      </c>
    </row>
    <row r="175" spans="2:18">
      <c r="B175" s="86" t="s">
        <v>1413</v>
      </c>
      <c r="C175" s="88" t="s">
        <v>1159</v>
      </c>
      <c r="D175" s="87" t="s">
        <v>1275</v>
      </c>
      <c r="E175" s="87"/>
      <c r="F175" s="87" t="s">
        <v>431</v>
      </c>
      <c r="G175" s="101">
        <v>44923</v>
      </c>
      <c r="H175" s="87" t="s">
        <v>119</v>
      </c>
      <c r="I175" s="90">
        <v>9.330000074530993</v>
      </c>
      <c r="J175" s="88" t="s">
        <v>489</v>
      </c>
      <c r="K175" s="88" t="s">
        <v>121</v>
      </c>
      <c r="L175" s="89">
        <v>3.0750000000000003E-2</v>
      </c>
      <c r="M175" s="89">
        <v>3.6700000198120364E-2</v>
      </c>
      <c r="N175" s="90">
        <v>55.200586999999999</v>
      </c>
      <c r="O175" s="102">
        <v>96.01</v>
      </c>
      <c r="P175" s="90">
        <v>5.2998085E-2</v>
      </c>
      <c r="Q175" s="91">
        <f t="shared" si="2"/>
        <v>9.028609780647922E-5</v>
      </c>
      <c r="R175" s="91">
        <f>P175/'סכום נכסי הקרן'!$C$42</f>
        <v>1.2779219868881689E-5</v>
      </c>
    </row>
    <row r="176" spans="2:18">
      <c r="B176" s="86" t="s">
        <v>1404</v>
      </c>
      <c r="C176" s="88" t="s">
        <v>1159</v>
      </c>
      <c r="D176" s="87" t="s">
        <v>1276</v>
      </c>
      <c r="E176" s="87"/>
      <c r="F176" s="87" t="s">
        <v>287</v>
      </c>
      <c r="G176" s="101">
        <v>42474</v>
      </c>
      <c r="H176" s="87" t="s">
        <v>1157</v>
      </c>
      <c r="I176" s="90">
        <v>0.64000000068267304</v>
      </c>
      <c r="J176" s="88" t="s">
        <v>117</v>
      </c>
      <c r="K176" s="88" t="s">
        <v>121</v>
      </c>
      <c r="L176" s="89">
        <v>6.3500000000000001E-2</v>
      </c>
      <c r="M176" s="89">
        <v>6.5200000032527364E-2</v>
      </c>
      <c r="N176" s="90">
        <v>993.20462699999985</v>
      </c>
      <c r="O176" s="102">
        <v>100.29</v>
      </c>
      <c r="P176" s="90">
        <v>0.99608446299999986</v>
      </c>
      <c r="Q176" s="91">
        <f t="shared" si="2"/>
        <v>1.6969024305299393E-3</v>
      </c>
      <c r="R176" s="91">
        <f>P176/'סכום נכסי הקרן'!$C$42</f>
        <v>2.4018193035944498E-4</v>
      </c>
    </row>
    <row r="177" spans="2:18">
      <c r="B177" s="86" t="s">
        <v>1404</v>
      </c>
      <c r="C177" s="88" t="s">
        <v>1159</v>
      </c>
      <c r="D177" s="87" t="s">
        <v>1277</v>
      </c>
      <c r="E177" s="87"/>
      <c r="F177" s="87" t="s">
        <v>287</v>
      </c>
      <c r="G177" s="101">
        <v>42562</v>
      </c>
      <c r="H177" s="87" t="s">
        <v>1157</v>
      </c>
      <c r="I177" s="90">
        <v>1.630000000341743</v>
      </c>
      <c r="J177" s="88" t="s">
        <v>117</v>
      </c>
      <c r="K177" s="88" t="s">
        <v>121</v>
      </c>
      <c r="L177" s="89">
        <v>3.3700000000000001E-2</v>
      </c>
      <c r="M177" s="89">
        <v>7.1700000042148285E-2</v>
      </c>
      <c r="N177" s="90">
        <v>464.81679499999996</v>
      </c>
      <c r="O177" s="102">
        <v>94.43</v>
      </c>
      <c r="P177" s="90">
        <v>0.43892649499999997</v>
      </c>
      <c r="Q177" s="91">
        <f t="shared" si="2"/>
        <v>7.4774325256139176E-4</v>
      </c>
      <c r="R177" s="91">
        <f>P177/'סכום נכסי הקרן'!$C$42</f>
        <v>1.0583662005679259E-4</v>
      </c>
    </row>
    <row r="178" spans="2:18">
      <c r="B178" s="86" t="s">
        <v>1404</v>
      </c>
      <c r="C178" s="88" t="s">
        <v>1159</v>
      </c>
      <c r="D178" s="87" t="s">
        <v>1278</v>
      </c>
      <c r="E178" s="87"/>
      <c r="F178" s="87" t="s">
        <v>287</v>
      </c>
      <c r="G178" s="101">
        <v>42717</v>
      </c>
      <c r="H178" s="87" t="s">
        <v>1157</v>
      </c>
      <c r="I178" s="90">
        <v>1.7599999886023867</v>
      </c>
      <c r="J178" s="88" t="s">
        <v>117</v>
      </c>
      <c r="K178" s="88" t="s">
        <v>121</v>
      </c>
      <c r="L178" s="89">
        <v>3.85E-2</v>
      </c>
      <c r="M178" s="89">
        <v>7.0999999725236129E-2</v>
      </c>
      <c r="N178" s="90">
        <v>103.49256599999998</v>
      </c>
      <c r="O178" s="102">
        <v>94.95</v>
      </c>
      <c r="P178" s="90">
        <v>9.8266187000000005E-2</v>
      </c>
      <c r="Q178" s="91">
        <f t="shared" si="2"/>
        <v>1.6740360657468617E-4</v>
      </c>
      <c r="R178" s="91">
        <f>P178/'סכום נכסי הקרן'!$C$42</f>
        <v>2.3694539328159566E-5</v>
      </c>
    </row>
    <row r="179" spans="2:18">
      <c r="B179" s="86" t="s">
        <v>1404</v>
      </c>
      <c r="C179" s="88" t="s">
        <v>1159</v>
      </c>
      <c r="D179" s="87" t="s">
        <v>1279</v>
      </c>
      <c r="E179" s="87"/>
      <c r="F179" s="87" t="s">
        <v>287</v>
      </c>
      <c r="G179" s="101">
        <v>42710</v>
      </c>
      <c r="H179" s="87" t="s">
        <v>1157</v>
      </c>
      <c r="I179" s="90">
        <v>1.7599999986381907</v>
      </c>
      <c r="J179" s="88" t="s">
        <v>117</v>
      </c>
      <c r="K179" s="88" t="s">
        <v>121</v>
      </c>
      <c r="L179" s="89">
        <v>3.8399999999999997E-2</v>
      </c>
      <c r="M179" s="89">
        <v>7.1000000000000008E-2</v>
      </c>
      <c r="N179" s="90">
        <v>309.41413899999998</v>
      </c>
      <c r="O179" s="102">
        <v>94.93</v>
      </c>
      <c r="P179" s="90">
        <v>0.29372683999999999</v>
      </c>
      <c r="Q179" s="91">
        <f t="shared" si="2"/>
        <v>5.0038506494391396E-4</v>
      </c>
      <c r="R179" s="91">
        <f>P179/'סכום נכסי הקרן'!$C$42</f>
        <v>7.0825198113324899E-5</v>
      </c>
    </row>
    <row r="180" spans="2:18">
      <c r="B180" s="86" t="s">
        <v>1404</v>
      </c>
      <c r="C180" s="88" t="s">
        <v>1159</v>
      </c>
      <c r="D180" s="87" t="s">
        <v>1280</v>
      </c>
      <c r="E180" s="87"/>
      <c r="F180" s="87" t="s">
        <v>287</v>
      </c>
      <c r="G180" s="101">
        <v>42474</v>
      </c>
      <c r="H180" s="87" t="s">
        <v>1157</v>
      </c>
      <c r="I180" s="90">
        <v>0.64000000008031022</v>
      </c>
      <c r="J180" s="88" t="s">
        <v>117</v>
      </c>
      <c r="K180" s="88" t="s">
        <v>121</v>
      </c>
      <c r="L180" s="89">
        <v>3.1800000000000002E-2</v>
      </c>
      <c r="M180" s="89">
        <v>7.7000000014054271E-2</v>
      </c>
      <c r="N180" s="90">
        <v>1022.308634</v>
      </c>
      <c r="O180" s="102">
        <v>97.44</v>
      </c>
      <c r="P180" s="90">
        <v>0.99613752799999999</v>
      </c>
      <c r="Q180" s="91">
        <f t="shared" si="2"/>
        <v>1.696992830622322E-3</v>
      </c>
      <c r="R180" s="91">
        <f>P180/'סכום נכסי הקרן'!$C$42</f>
        <v>2.4019472571426475E-4</v>
      </c>
    </row>
    <row r="181" spans="2:18">
      <c r="B181" s="86" t="s">
        <v>1414</v>
      </c>
      <c r="C181" s="88" t="s">
        <v>1158</v>
      </c>
      <c r="D181" s="87" t="s">
        <v>1281</v>
      </c>
      <c r="E181" s="87"/>
      <c r="F181" s="87" t="s">
        <v>287</v>
      </c>
      <c r="G181" s="101">
        <v>43614</v>
      </c>
      <c r="H181" s="87" t="s">
        <v>1157</v>
      </c>
      <c r="I181" s="90">
        <v>0.1600000010490443</v>
      </c>
      <c r="J181" s="88" t="s">
        <v>117</v>
      </c>
      <c r="K181" s="88" t="s">
        <v>121</v>
      </c>
      <c r="L181" s="89">
        <v>2.427E-2</v>
      </c>
      <c r="M181" s="89">
        <v>6.2300000031471327E-2</v>
      </c>
      <c r="N181" s="90">
        <v>306.203126</v>
      </c>
      <c r="O181" s="102">
        <v>99.62</v>
      </c>
      <c r="P181" s="90">
        <v>0.30503954800000005</v>
      </c>
      <c r="Q181" s="91">
        <f t="shared" si="2"/>
        <v>5.1965708696025928E-4</v>
      </c>
      <c r="R181" s="91">
        <f>P181/'סכום נכסי הקרן'!$C$42</f>
        <v>7.3552986916344061E-5</v>
      </c>
    </row>
    <row r="182" spans="2:18">
      <c r="B182" s="86" t="s">
        <v>1414</v>
      </c>
      <c r="C182" s="88" t="s">
        <v>1158</v>
      </c>
      <c r="D182" s="87">
        <v>7355</v>
      </c>
      <c r="E182" s="87"/>
      <c r="F182" s="87" t="s">
        <v>287</v>
      </c>
      <c r="G182" s="101">
        <v>43842</v>
      </c>
      <c r="H182" s="87" t="s">
        <v>1157</v>
      </c>
      <c r="I182" s="90">
        <v>0.3999999998343407</v>
      </c>
      <c r="J182" s="88" t="s">
        <v>117</v>
      </c>
      <c r="K182" s="88" t="s">
        <v>121</v>
      </c>
      <c r="L182" s="89">
        <v>2.0838000000000002E-2</v>
      </c>
      <c r="M182" s="89">
        <v>6.9700000008200119E-2</v>
      </c>
      <c r="N182" s="90">
        <v>1224.8125</v>
      </c>
      <c r="O182" s="102">
        <v>98.57</v>
      </c>
      <c r="P182" s="90">
        <v>1.2072977330000001</v>
      </c>
      <c r="Q182" s="91">
        <f t="shared" si="2"/>
        <v>2.0567196192688591E-3</v>
      </c>
      <c r="R182" s="91">
        <f>P182/'סכום נכסי הקרן'!$C$42</f>
        <v>2.9111095574886191E-4</v>
      </c>
    </row>
    <row r="183" spans="2:18">
      <c r="B183" s="86" t="s">
        <v>1413</v>
      </c>
      <c r="C183" s="88" t="s">
        <v>1159</v>
      </c>
      <c r="D183" s="87" t="s">
        <v>1282</v>
      </c>
      <c r="E183" s="87"/>
      <c r="F183" s="87" t="s">
        <v>431</v>
      </c>
      <c r="G183" s="101">
        <v>44143</v>
      </c>
      <c r="H183" s="87" t="s">
        <v>119</v>
      </c>
      <c r="I183" s="90">
        <v>6.7300000063385648</v>
      </c>
      <c r="J183" s="88" t="s">
        <v>489</v>
      </c>
      <c r="K183" s="88" t="s">
        <v>121</v>
      </c>
      <c r="L183" s="89">
        <v>2.5243000000000002E-2</v>
      </c>
      <c r="M183" s="89">
        <v>3.4900000034775787E-2</v>
      </c>
      <c r="N183" s="90">
        <v>395.87440500000002</v>
      </c>
      <c r="O183" s="102">
        <v>102.42</v>
      </c>
      <c r="P183" s="90">
        <v>0.40545459099999998</v>
      </c>
      <c r="Q183" s="91">
        <f t="shared" si="2"/>
        <v>6.9072142623855231E-4</v>
      </c>
      <c r="R183" s="91">
        <f>P183/'סכום נכסי הקרן'!$C$42</f>
        <v>9.7765671443345514E-5</v>
      </c>
    </row>
    <row r="184" spans="2:18">
      <c r="B184" s="86" t="s">
        <v>1413</v>
      </c>
      <c r="C184" s="88" t="s">
        <v>1159</v>
      </c>
      <c r="D184" s="87" t="s">
        <v>1283</v>
      </c>
      <c r="E184" s="87"/>
      <c r="F184" s="87" t="s">
        <v>431</v>
      </c>
      <c r="G184" s="101">
        <v>43779</v>
      </c>
      <c r="H184" s="87" t="s">
        <v>119</v>
      </c>
      <c r="I184" s="90">
        <v>7.1999999765923564</v>
      </c>
      <c r="J184" s="88" t="s">
        <v>489</v>
      </c>
      <c r="K184" s="88" t="s">
        <v>121</v>
      </c>
      <c r="L184" s="89">
        <v>2.5243000000000002E-2</v>
      </c>
      <c r="M184" s="89">
        <v>3.9299999893829617E-2</v>
      </c>
      <c r="N184" s="90">
        <v>121.87369500000001</v>
      </c>
      <c r="O184" s="102">
        <v>98.15</v>
      </c>
      <c r="P184" s="90">
        <v>0.11961903899999998</v>
      </c>
      <c r="Q184" s="91">
        <f t="shared" si="2"/>
        <v>2.0377974514873602E-4</v>
      </c>
      <c r="R184" s="91">
        <f>P184/'סכום נכסי הקרן'!$C$42</f>
        <v>2.8843268580088005E-5</v>
      </c>
    </row>
    <row r="185" spans="2:18">
      <c r="B185" s="86" t="s">
        <v>1413</v>
      </c>
      <c r="C185" s="88" t="s">
        <v>1159</v>
      </c>
      <c r="D185" s="87" t="s">
        <v>1284</v>
      </c>
      <c r="E185" s="87"/>
      <c r="F185" s="87" t="s">
        <v>431</v>
      </c>
      <c r="G185" s="101">
        <v>43835</v>
      </c>
      <c r="H185" s="87" t="s">
        <v>119</v>
      </c>
      <c r="I185" s="90">
        <v>7.2000000301294582</v>
      </c>
      <c r="J185" s="88" t="s">
        <v>489</v>
      </c>
      <c r="K185" s="88" t="s">
        <v>121</v>
      </c>
      <c r="L185" s="89">
        <v>2.5243000000000002E-2</v>
      </c>
      <c r="M185" s="89">
        <v>3.9800000210906211E-2</v>
      </c>
      <c r="N185" s="90">
        <v>67.866491999999994</v>
      </c>
      <c r="O185" s="102">
        <v>97.81</v>
      </c>
      <c r="P185" s="90">
        <v>6.638021999999999E-2</v>
      </c>
      <c r="Q185" s="91">
        <f t="shared" si="2"/>
        <v>1.1308353943987989E-4</v>
      </c>
      <c r="R185" s="91">
        <f>P185/'סכום נכסי הקרן'!$C$42</f>
        <v>1.6006001468255644E-5</v>
      </c>
    </row>
    <row r="186" spans="2:18">
      <c r="B186" s="86" t="s">
        <v>1413</v>
      </c>
      <c r="C186" s="88" t="s">
        <v>1159</v>
      </c>
      <c r="D186" s="87" t="s">
        <v>1285</v>
      </c>
      <c r="E186" s="87"/>
      <c r="F186" s="87" t="s">
        <v>431</v>
      </c>
      <c r="G186" s="101">
        <v>43227</v>
      </c>
      <c r="H186" s="87" t="s">
        <v>119</v>
      </c>
      <c r="I186" s="90">
        <v>7.2600000375447475</v>
      </c>
      <c r="J186" s="88" t="s">
        <v>489</v>
      </c>
      <c r="K186" s="88" t="s">
        <v>121</v>
      </c>
      <c r="L186" s="89">
        <v>2.7806000000000001E-2</v>
      </c>
      <c r="M186" s="89">
        <v>3.4600000280397475E-2</v>
      </c>
      <c r="N186" s="90">
        <v>40.086793</v>
      </c>
      <c r="O186" s="102">
        <v>104.98</v>
      </c>
      <c r="P186" s="90">
        <v>4.2083117000000003E-2</v>
      </c>
      <c r="Q186" s="91">
        <f t="shared" si="2"/>
        <v>7.1691654848727234E-5</v>
      </c>
      <c r="R186" s="91">
        <f>P186/'סכום נכסי הקרן'!$C$42</f>
        <v>1.0147336548308732E-5</v>
      </c>
    </row>
    <row r="187" spans="2:18">
      <c r="B187" s="86" t="s">
        <v>1413</v>
      </c>
      <c r="C187" s="88" t="s">
        <v>1159</v>
      </c>
      <c r="D187" s="87" t="s">
        <v>1286</v>
      </c>
      <c r="E187" s="87"/>
      <c r="F187" s="87" t="s">
        <v>431</v>
      </c>
      <c r="G187" s="101">
        <v>43279</v>
      </c>
      <c r="H187" s="87" t="s">
        <v>119</v>
      </c>
      <c r="I187" s="90">
        <v>7.2899999276233993</v>
      </c>
      <c r="J187" s="88" t="s">
        <v>489</v>
      </c>
      <c r="K187" s="88" t="s">
        <v>121</v>
      </c>
      <c r="L187" s="89">
        <v>2.7797000000000002E-2</v>
      </c>
      <c r="M187" s="89">
        <v>3.2999999614802399E-2</v>
      </c>
      <c r="N187" s="90">
        <v>46.882737999999996</v>
      </c>
      <c r="O187" s="102">
        <v>105.21</v>
      </c>
      <c r="P187" s="90">
        <v>4.9325332999999999E-2</v>
      </c>
      <c r="Q187" s="91">
        <f t="shared" si="2"/>
        <v>8.4029297276970609E-5</v>
      </c>
      <c r="R187" s="91">
        <f>P187/'סכום נכסי הקרן'!$C$42</f>
        <v>1.1893623618906336E-5</v>
      </c>
    </row>
    <row r="188" spans="2:18">
      <c r="B188" s="86" t="s">
        <v>1413</v>
      </c>
      <c r="C188" s="88" t="s">
        <v>1159</v>
      </c>
      <c r="D188" s="87" t="s">
        <v>1287</v>
      </c>
      <c r="E188" s="87"/>
      <c r="F188" s="87" t="s">
        <v>431</v>
      </c>
      <c r="G188" s="101">
        <v>43321</v>
      </c>
      <c r="H188" s="87" t="s">
        <v>119</v>
      </c>
      <c r="I188" s="90">
        <v>7.2899999940869709</v>
      </c>
      <c r="J188" s="88" t="s">
        <v>489</v>
      </c>
      <c r="K188" s="88" t="s">
        <v>121</v>
      </c>
      <c r="L188" s="89">
        <v>2.8528999999999999E-2</v>
      </c>
      <c r="M188" s="89">
        <v>3.2199999974914427E-2</v>
      </c>
      <c r="N188" s="90">
        <v>262.63036599999998</v>
      </c>
      <c r="O188" s="102">
        <v>106.25</v>
      </c>
      <c r="P188" s="90">
        <v>0.27904478500000002</v>
      </c>
      <c r="Q188" s="91">
        <f t="shared" si="2"/>
        <v>4.7537311491345328E-4</v>
      </c>
      <c r="R188" s="91">
        <f>P188/'סכום נכסי הקרן'!$C$42</f>
        <v>6.7284971915113902E-5</v>
      </c>
    </row>
    <row r="189" spans="2:18">
      <c r="B189" s="86" t="s">
        <v>1413</v>
      </c>
      <c r="C189" s="88" t="s">
        <v>1159</v>
      </c>
      <c r="D189" s="87" t="s">
        <v>1288</v>
      </c>
      <c r="E189" s="87"/>
      <c r="F189" s="87" t="s">
        <v>431</v>
      </c>
      <c r="G189" s="101">
        <v>43138</v>
      </c>
      <c r="H189" s="87" t="s">
        <v>119</v>
      </c>
      <c r="I189" s="90">
        <v>7.1799999909235463</v>
      </c>
      <c r="J189" s="88" t="s">
        <v>489</v>
      </c>
      <c r="K189" s="88" t="s">
        <v>121</v>
      </c>
      <c r="L189" s="89">
        <v>2.6242999999999999E-2</v>
      </c>
      <c r="M189" s="89">
        <v>3.9799999957006275E-2</v>
      </c>
      <c r="N189" s="90">
        <v>251.350255</v>
      </c>
      <c r="O189" s="102">
        <v>99.94</v>
      </c>
      <c r="P189" s="90">
        <v>0.25119944599999999</v>
      </c>
      <c r="Q189" s="91">
        <f t="shared" si="2"/>
        <v>4.2793655186766454E-4</v>
      </c>
      <c r="R189" s="91">
        <f>P189/'סכום נכסי הקרן'!$C$42</f>
        <v>6.057073479872476E-5</v>
      </c>
    </row>
    <row r="190" spans="2:18">
      <c r="B190" s="86" t="s">
        <v>1413</v>
      </c>
      <c r="C190" s="88" t="s">
        <v>1159</v>
      </c>
      <c r="D190" s="87" t="s">
        <v>1289</v>
      </c>
      <c r="E190" s="87"/>
      <c r="F190" s="87" t="s">
        <v>431</v>
      </c>
      <c r="G190" s="101">
        <v>43417</v>
      </c>
      <c r="H190" s="87" t="s">
        <v>119</v>
      </c>
      <c r="I190" s="90">
        <v>7.2200000007541396</v>
      </c>
      <c r="J190" s="88" t="s">
        <v>489</v>
      </c>
      <c r="K190" s="88" t="s">
        <v>121</v>
      </c>
      <c r="L190" s="89">
        <v>3.0796999999999998E-2</v>
      </c>
      <c r="M190" s="89">
        <v>3.3999999993715502E-2</v>
      </c>
      <c r="N190" s="90">
        <v>299.01658800000001</v>
      </c>
      <c r="O190" s="102">
        <v>106.43</v>
      </c>
      <c r="P190" s="90">
        <v>0.31824335799999998</v>
      </c>
      <c r="Q190" s="91">
        <f t="shared" si="2"/>
        <v>5.4215073896821705E-4</v>
      </c>
      <c r="R190" s="91">
        <f>P190/'סכום נכסי הקרן'!$C$42</f>
        <v>7.6736769709570229E-5</v>
      </c>
    </row>
    <row r="191" spans="2:18">
      <c r="B191" s="86" t="s">
        <v>1413</v>
      </c>
      <c r="C191" s="88" t="s">
        <v>1159</v>
      </c>
      <c r="D191" s="87" t="s">
        <v>1290</v>
      </c>
      <c r="E191" s="87"/>
      <c r="F191" s="87" t="s">
        <v>431</v>
      </c>
      <c r="G191" s="101">
        <v>43485</v>
      </c>
      <c r="H191" s="87" t="s">
        <v>119</v>
      </c>
      <c r="I191" s="90">
        <v>7.290000003266</v>
      </c>
      <c r="J191" s="88" t="s">
        <v>489</v>
      </c>
      <c r="K191" s="88" t="s">
        <v>121</v>
      </c>
      <c r="L191" s="89">
        <v>3.0190999999999999E-2</v>
      </c>
      <c r="M191" s="89">
        <v>3.1000000014623882E-2</v>
      </c>
      <c r="N191" s="90">
        <v>377.86679799999996</v>
      </c>
      <c r="O191" s="102">
        <v>108.58</v>
      </c>
      <c r="P191" s="90">
        <v>0.410287754</v>
      </c>
      <c r="Q191" s="91">
        <f t="shared" si="2"/>
        <v>6.9895507142276334E-4</v>
      </c>
      <c r="R191" s="91">
        <f>P191/'סכום נכסי הקרן'!$C$42</f>
        <v>9.8931073035481233E-5</v>
      </c>
    </row>
    <row r="192" spans="2:18">
      <c r="B192" s="86" t="s">
        <v>1413</v>
      </c>
      <c r="C192" s="88" t="s">
        <v>1159</v>
      </c>
      <c r="D192" s="87" t="s">
        <v>1291</v>
      </c>
      <c r="E192" s="87"/>
      <c r="F192" s="87" t="s">
        <v>431</v>
      </c>
      <c r="G192" s="101">
        <v>43613</v>
      </c>
      <c r="H192" s="87" t="s">
        <v>119</v>
      </c>
      <c r="I192" s="90">
        <v>7.2899999701593376</v>
      </c>
      <c r="J192" s="88" t="s">
        <v>489</v>
      </c>
      <c r="K192" s="88" t="s">
        <v>121</v>
      </c>
      <c r="L192" s="89">
        <v>2.5243000000000002E-2</v>
      </c>
      <c r="M192" s="89">
        <v>3.4699999858232064E-2</v>
      </c>
      <c r="N192" s="90">
        <v>99.732116000000005</v>
      </c>
      <c r="O192" s="102">
        <v>101.14</v>
      </c>
      <c r="P192" s="90">
        <v>0.10086906899999999</v>
      </c>
      <c r="Q192" s="91">
        <f t="shared" si="2"/>
        <v>1.7183780563736407E-4</v>
      </c>
      <c r="R192" s="91">
        <f>P192/'סכום נכסי הקרן'!$C$42</f>
        <v>2.4322162031333736E-5</v>
      </c>
    </row>
    <row r="193" spans="2:18">
      <c r="B193" s="86" t="s">
        <v>1413</v>
      </c>
      <c r="C193" s="88" t="s">
        <v>1159</v>
      </c>
      <c r="D193" s="87" t="s">
        <v>1292</v>
      </c>
      <c r="E193" s="87"/>
      <c r="F193" s="87" t="s">
        <v>431</v>
      </c>
      <c r="G193" s="101">
        <v>43657</v>
      </c>
      <c r="H193" s="87" t="s">
        <v>119</v>
      </c>
      <c r="I193" s="90">
        <v>7.1999999937077721</v>
      </c>
      <c r="J193" s="88" t="s">
        <v>489</v>
      </c>
      <c r="K193" s="88" t="s">
        <v>121</v>
      </c>
      <c r="L193" s="89">
        <v>2.5243000000000002E-2</v>
      </c>
      <c r="M193" s="89">
        <v>3.9899999940223835E-2</v>
      </c>
      <c r="N193" s="90">
        <v>98.396184000000005</v>
      </c>
      <c r="O193" s="102">
        <v>96.91</v>
      </c>
      <c r="P193" s="90">
        <v>9.5355743000000007E-2</v>
      </c>
      <c r="Q193" s="91">
        <f t="shared" si="2"/>
        <v>1.624454532443483E-4</v>
      </c>
      <c r="R193" s="91">
        <f>P193/'סכום נכסי הקרן'!$C$42</f>
        <v>2.299275540913556E-5</v>
      </c>
    </row>
    <row r="194" spans="2:18">
      <c r="B194" s="86" t="s">
        <v>1413</v>
      </c>
      <c r="C194" s="88" t="s">
        <v>1159</v>
      </c>
      <c r="D194" s="87" t="s">
        <v>1293</v>
      </c>
      <c r="E194" s="87"/>
      <c r="F194" s="87" t="s">
        <v>431</v>
      </c>
      <c r="G194" s="101">
        <v>43541</v>
      </c>
      <c r="H194" s="87" t="s">
        <v>119</v>
      </c>
      <c r="I194" s="90">
        <v>7.2899999237586588</v>
      </c>
      <c r="J194" s="88" t="s">
        <v>489</v>
      </c>
      <c r="K194" s="88" t="s">
        <v>121</v>
      </c>
      <c r="L194" s="89">
        <v>2.7271E-2</v>
      </c>
      <c r="M194" s="89">
        <v>3.3099999702688204E-2</v>
      </c>
      <c r="N194" s="90">
        <v>32.449204000000002</v>
      </c>
      <c r="O194" s="102">
        <v>104.69</v>
      </c>
      <c r="P194" s="90">
        <v>3.3971071000000005E-2</v>
      </c>
      <c r="Q194" s="91">
        <f t="shared" si="2"/>
        <v>5.7872193663164435E-5</v>
      </c>
      <c r="R194" s="91">
        <f>P194/'סכום נכסי הקרן'!$C$42</f>
        <v>8.1913107896330715E-6</v>
      </c>
    </row>
    <row r="195" spans="2:18">
      <c r="B195" s="86" t="s">
        <v>1415</v>
      </c>
      <c r="C195" s="88" t="s">
        <v>1158</v>
      </c>
      <c r="D195" s="87">
        <v>22333</v>
      </c>
      <c r="E195" s="87"/>
      <c r="F195" s="87" t="s">
        <v>425</v>
      </c>
      <c r="G195" s="101">
        <v>41639</v>
      </c>
      <c r="H195" s="87" t="s">
        <v>293</v>
      </c>
      <c r="I195" s="90">
        <v>0.5</v>
      </c>
      <c r="J195" s="88" t="s">
        <v>116</v>
      </c>
      <c r="K195" s="88" t="s">
        <v>121</v>
      </c>
      <c r="L195" s="89">
        <v>3.7000000000000005E-2</v>
      </c>
      <c r="M195" s="89">
        <v>7.7100000120818954E-2</v>
      </c>
      <c r="N195" s="90">
        <v>302.539939</v>
      </c>
      <c r="O195" s="102">
        <v>107.79</v>
      </c>
      <c r="P195" s="90">
        <v>0.32610778599999996</v>
      </c>
      <c r="Q195" s="91">
        <f t="shared" si="2"/>
        <v>5.5554836485602051E-4</v>
      </c>
      <c r="R195" s="91">
        <f>P195/'סכום נכסי הקרן'!$C$42</f>
        <v>7.8633088313440332E-5</v>
      </c>
    </row>
    <row r="196" spans="2:18">
      <c r="B196" s="86" t="s">
        <v>1415</v>
      </c>
      <c r="C196" s="88" t="s">
        <v>1158</v>
      </c>
      <c r="D196" s="87">
        <v>22334</v>
      </c>
      <c r="E196" s="87"/>
      <c r="F196" s="87" t="s">
        <v>425</v>
      </c>
      <c r="G196" s="101">
        <v>42004</v>
      </c>
      <c r="H196" s="87" t="s">
        <v>293</v>
      </c>
      <c r="I196" s="90">
        <v>0.96000000000000019</v>
      </c>
      <c r="J196" s="88" t="s">
        <v>116</v>
      </c>
      <c r="K196" s="88" t="s">
        <v>121</v>
      </c>
      <c r="L196" s="89">
        <v>3.7000000000000005E-2</v>
      </c>
      <c r="M196" s="89">
        <v>0.13530000022149413</v>
      </c>
      <c r="N196" s="90">
        <v>201.69329300000001</v>
      </c>
      <c r="O196" s="102">
        <v>100.73</v>
      </c>
      <c r="P196" s="90">
        <v>0.20316565</v>
      </c>
      <c r="Q196" s="91">
        <f t="shared" si="2"/>
        <v>3.4610748193669494E-4</v>
      </c>
      <c r="R196" s="91">
        <f>P196/'סכום נכסי הקרן'!$C$42</f>
        <v>4.898853441882406E-5</v>
      </c>
    </row>
    <row r="197" spans="2:18">
      <c r="B197" s="86" t="s">
        <v>1415</v>
      </c>
      <c r="C197" s="88" t="s">
        <v>1158</v>
      </c>
      <c r="D197" s="87" t="s">
        <v>1294</v>
      </c>
      <c r="E197" s="87"/>
      <c r="F197" s="87" t="s">
        <v>425</v>
      </c>
      <c r="G197" s="101">
        <v>42759</v>
      </c>
      <c r="H197" s="87" t="s">
        <v>293</v>
      </c>
      <c r="I197" s="90">
        <v>1.9000000004766811</v>
      </c>
      <c r="J197" s="88" t="s">
        <v>116</v>
      </c>
      <c r="K197" s="88" t="s">
        <v>121</v>
      </c>
      <c r="L197" s="89">
        <v>6.5500000000000003E-2</v>
      </c>
      <c r="M197" s="89">
        <v>7.1700000013563747E-2</v>
      </c>
      <c r="N197" s="90">
        <v>2303.0248919999999</v>
      </c>
      <c r="O197" s="102">
        <v>100.2</v>
      </c>
      <c r="P197" s="90">
        <v>2.3076236109999999</v>
      </c>
      <c r="Q197" s="91">
        <f t="shared" si="2"/>
        <v>3.9312048924652039E-3</v>
      </c>
      <c r="R197" s="91">
        <f>P197/'סכום נכסי הקרן'!$C$42</f>
        <v>5.5642820867191165E-4</v>
      </c>
    </row>
    <row r="198" spans="2:18">
      <c r="B198" s="86" t="s">
        <v>1415</v>
      </c>
      <c r="C198" s="88" t="s">
        <v>1158</v>
      </c>
      <c r="D198" s="87" t="s">
        <v>1295</v>
      </c>
      <c r="E198" s="87"/>
      <c r="F198" s="87" t="s">
        <v>425</v>
      </c>
      <c r="G198" s="101">
        <v>42759</v>
      </c>
      <c r="H198" s="87" t="s">
        <v>293</v>
      </c>
      <c r="I198" s="90">
        <v>1.9499999997097517</v>
      </c>
      <c r="J198" s="88" t="s">
        <v>116</v>
      </c>
      <c r="K198" s="88" t="s">
        <v>121</v>
      </c>
      <c r="L198" s="89">
        <v>3.8800000000000001E-2</v>
      </c>
      <c r="M198" s="89">
        <v>5.7799999991694433E-2</v>
      </c>
      <c r="N198" s="90">
        <v>2303.0248919999999</v>
      </c>
      <c r="O198" s="102">
        <v>97.24</v>
      </c>
      <c r="P198" s="90">
        <v>2.239461387</v>
      </c>
      <c r="Q198" s="91">
        <f t="shared" si="2"/>
        <v>3.815085579422645E-3</v>
      </c>
      <c r="R198" s="91">
        <f>P198/'סכום נכסי הקרן'!$C$42</f>
        <v>5.3999251958525946E-4</v>
      </c>
    </row>
    <row r="199" spans="2:18">
      <c r="B199" s="86" t="s">
        <v>1416</v>
      </c>
      <c r="C199" s="88" t="s">
        <v>1158</v>
      </c>
      <c r="D199" s="87">
        <v>7561</v>
      </c>
      <c r="E199" s="87"/>
      <c r="F199" s="87" t="s">
        <v>452</v>
      </c>
      <c r="G199" s="101">
        <v>43920</v>
      </c>
      <c r="H199" s="87" t="s">
        <v>119</v>
      </c>
      <c r="I199" s="90">
        <v>4.489999999914521</v>
      </c>
      <c r="J199" s="88" t="s">
        <v>142</v>
      </c>
      <c r="K199" s="88" t="s">
        <v>121</v>
      </c>
      <c r="L199" s="89">
        <v>4.8917999999999996E-2</v>
      </c>
      <c r="M199" s="89">
        <v>5.8899999999501372E-2</v>
      </c>
      <c r="N199" s="90">
        <v>5780.8492379999998</v>
      </c>
      <c r="O199" s="102">
        <v>97.14</v>
      </c>
      <c r="P199" s="90">
        <v>5.6155167520000004</v>
      </c>
      <c r="Q199" s="91">
        <f t="shared" si="2"/>
        <v>9.5664417819057903E-3</v>
      </c>
      <c r="R199" s="91">
        <f>P199/'סכום נכסי הקרן'!$C$42</f>
        <v>1.354047476454977E-3</v>
      </c>
    </row>
    <row r="200" spans="2:18">
      <c r="B200" s="86" t="s">
        <v>1416</v>
      </c>
      <c r="C200" s="88" t="s">
        <v>1158</v>
      </c>
      <c r="D200" s="87">
        <v>8991</v>
      </c>
      <c r="E200" s="87"/>
      <c r="F200" s="87" t="s">
        <v>452</v>
      </c>
      <c r="G200" s="101">
        <v>44636</v>
      </c>
      <c r="H200" s="87" t="s">
        <v>119</v>
      </c>
      <c r="I200" s="90">
        <v>4.9399999995968376</v>
      </c>
      <c r="J200" s="88" t="s">
        <v>142</v>
      </c>
      <c r="K200" s="88" t="s">
        <v>121</v>
      </c>
      <c r="L200" s="89">
        <v>4.2824000000000001E-2</v>
      </c>
      <c r="M200" s="89">
        <v>8.7099999993712596E-2</v>
      </c>
      <c r="N200" s="90">
        <v>5076.8352530000002</v>
      </c>
      <c r="O200" s="102">
        <v>82.08</v>
      </c>
      <c r="P200" s="90">
        <v>4.1670662220000008</v>
      </c>
      <c r="Q200" s="91">
        <f t="shared" si="2"/>
        <v>7.0989008090682499E-3</v>
      </c>
      <c r="R200" s="91">
        <f>P200/'סכום נכסי הקרן'!$C$42</f>
        <v>1.0047882948813747E-3</v>
      </c>
    </row>
    <row r="201" spans="2:18">
      <c r="B201" s="86" t="s">
        <v>1416</v>
      </c>
      <c r="C201" s="88" t="s">
        <v>1158</v>
      </c>
      <c r="D201" s="87">
        <v>9112</v>
      </c>
      <c r="E201" s="87"/>
      <c r="F201" s="87" t="s">
        <v>452</v>
      </c>
      <c r="G201" s="101">
        <v>44722</v>
      </c>
      <c r="H201" s="87" t="s">
        <v>119</v>
      </c>
      <c r="I201" s="90">
        <v>4.8899999996856431</v>
      </c>
      <c r="J201" s="88" t="s">
        <v>142</v>
      </c>
      <c r="K201" s="88" t="s">
        <v>121</v>
      </c>
      <c r="L201" s="89">
        <v>5.2750000000000005E-2</v>
      </c>
      <c r="M201" s="89">
        <v>7.9599999994595272E-2</v>
      </c>
      <c r="N201" s="90">
        <v>8089.3456310000001</v>
      </c>
      <c r="O201" s="102">
        <v>89.66</v>
      </c>
      <c r="P201" s="90">
        <v>7.2529071519999997</v>
      </c>
      <c r="Q201" s="91">
        <f t="shared" si="2"/>
        <v>1.2355855584343935E-2</v>
      </c>
      <c r="R201" s="91">
        <f>P201/'סכום נכסי הקרן'!$C$42</f>
        <v>1.7488649860460525E-3</v>
      </c>
    </row>
    <row r="202" spans="2:18">
      <c r="B202" s="86" t="s">
        <v>1416</v>
      </c>
      <c r="C202" s="88" t="s">
        <v>1158</v>
      </c>
      <c r="D202" s="87">
        <v>9247</v>
      </c>
      <c r="E202" s="87"/>
      <c r="F202" s="87" t="s">
        <v>452</v>
      </c>
      <c r="G202" s="101">
        <v>44816</v>
      </c>
      <c r="H202" s="87" t="s">
        <v>119</v>
      </c>
      <c r="I202" s="90">
        <v>4.8100000001655685</v>
      </c>
      <c r="J202" s="88" t="s">
        <v>142</v>
      </c>
      <c r="K202" s="88" t="s">
        <v>121</v>
      </c>
      <c r="L202" s="89">
        <v>5.6036999999999997E-2</v>
      </c>
      <c r="M202" s="89">
        <v>9.480000000267727E-2</v>
      </c>
      <c r="N202" s="90">
        <v>9987.2417710000009</v>
      </c>
      <c r="O202" s="102">
        <v>85.27</v>
      </c>
      <c r="P202" s="90">
        <v>8.5161208389999992</v>
      </c>
      <c r="Q202" s="91">
        <f t="shared" si="2"/>
        <v>1.4507832103777896E-2</v>
      </c>
      <c r="R202" s="91">
        <f>P202/'סכום נכסי הקרן'!$C$42</f>
        <v>2.0534587359438776E-3</v>
      </c>
    </row>
    <row r="203" spans="2:18">
      <c r="B203" s="86" t="s">
        <v>1416</v>
      </c>
      <c r="C203" s="88" t="s">
        <v>1158</v>
      </c>
      <c r="D203" s="87">
        <v>9486</v>
      </c>
      <c r="E203" s="87"/>
      <c r="F203" s="87" t="s">
        <v>452</v>
      </c>
      <c r="G203" s="101">
        <v>44976</v>
      </c>
      <c r="H203" s="87" t="s">
        <v>119</v>
      </c>
      <c r="I203" s="90">
        <v>4.8699999998387913</v>
      </c>
      <c r="J203" s="88" t="s">
        <v>142</v>
      </c>
      <c r="K203" s="88" t="s">
        <v>121</v>
      </c>
      <c r="L203" s="89">
        <v>6.1999000000000005E-2</v>
      </c>
      <c r="M203" s="89">
        <v>7.1899999998303626E-2</v>
      </c>
      <c r="N203" s="90">
        <v>9798.5</v>
      </c>
      <c r="O203" s="102">
        <v>96.86</v>
      </c>
      <c r="P203" s="90">
        <v>9.4908268190000005</v>
      </c>
      <c r="Q203" s="91">
        <f t="shared" ref="Q203:Q254" si="3">IFERROR(P203/$P$10,0)</f>
        <v>1.6168314731458504E-2</v>
      </c>
      <c r="R203" s="91">
        <f>P203/'סכום נכסי הקרן'!$C$42</f>
        <v>2.2884857567491354E-3</v>
      </c>
    </row>
    <row r="204" spans="2:18">
      <c r="B204" s="86" t="s">
        <v>1416</v>
      </c>
      <c r="C204" s="88" t="s">
        <v>1158</v>
      </c>
      <c r="D204" s="87">
        <v>7894</v>
      </c>
      <c r="E204" s="87"/>
      <c r="F204" s="87" t="s">
        <v>452</v>
      </c>
      <c r="G204" s="101">
        <v>44068</v>
      </c>
      <c r="H204" s="87" t="s">
        <v>119</v>
      </c>
      <c r="I204" s="90">
        <v>4.4100000002850175</v>
      </c>
      <c r="J204" s="88" t="s">
        <v>142</v>
      </c>
      <c r="K204" s="88" t="s">
        <v>121</v>
      </c>
      <c r="L204" s="89">
        <v>4.5102999999999997E-2</v>
      </c>
      <c r="M204" s="89">
        <v>7.5100000004729411E-2</v>
      </c>
      <c r="N204" s="90">
        <v>7164.3392009999998</v>
      </c>
      <c r="O204" s="102">
        <v>89.13</v>
      </c>
      <c r="P204" s="90">
        <v>6.385575598</v>
      </c>
      <c r="Q204" s="91">
        <f t="shared" si="3"/>
        <v>1.0878293111754792E-2</v>
      </c>
      <c r="R204" s="91">
        <f>P204/'סכום נכסי הקרן'!$C$42</f>
        <v>1.5397287384290898E-3</v>
      </c>
    </row>
    <row r="205" spans="2:18">
      <c r="B205" s="86" t="s">
        <v>1416</v>
      </c>
      <c r="C205" s="88" t="s">
        <v>1158</v>
      </c>
      <c r="D205" s="87">
        <v>8076</v>
      </c>
      <c r="E205" s="87"/>
      <c r="F205" s="87" t="s">
        <v>452</v>
      </c>
      <c r="G205" s="101">
        <v>44160</v>
      </c>
      <c r="H205" s="87" t="s">
        <v>119</v>
      </c>
      <c r="I205" s="90">
        <v>4.2000000000774689</v>
      </c>
      <c r="J205" s="88" t="s">
        <v>142</v>
      </c>
      <c r="K205" s="88" t="s">
        <v>121</v>
      </c>
      <c r="L205" s="89">
        <v>4.5465999999999999E-2</v>
      </c>
      <c r="M205" s="89">
        <v>0.1079000000052872</v>
      </c>
      <c r="N205" s="90">
        <v>6580.120629</v>
      </c>
      <c r="O205" s="102">
        <v>78.47</v>
      </c>
      <c r="P205" s="90">
        <v>5.1634206130000004</v>
      </c>
      <c r="Q205" s="91">
        <f t="shared" si="3"/>
        <v>8.7962630816058526E-3</v>
      </c>
      <c r="R205" s="91">
        <f>P205/'סכום נכסי הקרן'!$C$42</f>
        <v>1.2450353119182113E-3</v>
      </c>
    </row>
    <row r="206" spans="2:18">
      <c r="B206" s="86" t="s">
        <v>1416</v>
      </c>
      <c r="C206" s="88" t="s">
        <v>1158</v>
      </c>
      <c r="D206" s="87">
        <v>9311</v>
      </c>
      <c r="E206" s="87"/>
      <c r="F206" s="87" t="s">
        <v>452</v>
      </c>
      <c r="G206" s="101">
        <v>44880</v>
      </c>
      <c r="H206" s="87" t="s">
        <v>119</v>
      </c>
      <c r="I206" s="90">
        <v>3.9699999998580378</v>
      </c>
      <c r="J206" s="88" t="s">
        <v>142</v>
      </c>
      <c r="K206" s="88" t="s">
        <v>121</v>
      </c>
      <c r="L206" s="89">
        <v>7.2695999999999997E-2</v>
      </c>
      <c r="M206" s="89">
        <v>0.11599999999881697</v>
      </c>
      <c r="N206" s="90">
        <v>5835.0067499999996</v>
      </c>
      <c r="O206" s="102">
        <v>86.92</v>
      </c>
      <c r="P206" s="90">
        <v>5.0717878760000001</v>
      </c>
      <c r="Q206" s="91">
        <f t="shared" si="3"/>
        <v>8.6401600402401611E-3</v>
      </c>
      <c r="R206" s="91">
        <f>P206/'סכום נכסי הקרן'!$C$42</f>
        <v>1.2229402703084924E-3</v>
      </c>
    </row>
    <row r="207" spans="2:18">
      <c r="B207" s="86" t="s">
        <v>1417</v>
      </c>
      <c r="C207" s="88" t="s">
        <v>1159</v>
      </c>
      <c r="D207" s="87" t="s">
        <v>1296</v>
      </c>
      <c r="E207" s="87"/>
      <c r="F207" s="87" t="s">
        <v>452</v>
      </c>
      <c r="G207" s="101">
        <v>45016</v>
      </c>
      <c r="H207" s="87" t="s">
        <v>119</v>
      </c>
      <c r="I207" s="90">
        <v>5.3800000000825143</v>
      </c>
      <c r="J207" s="88" t="s">
        <v>315</v>
      </c>
      <c r="K207" s="88" t="s">
        <v>121</v>
      </c>
      <c r="L207" s="89">
        <v>4.4999999999999998E-2</v>
      </c>
      <c r="M207" s="89">
        <v>4.0100000000504253E-2</v>
      </c>
      <c r="N207" s="90">
        <v>6356.7686700000013</v>
      </c>
      <c r="O207" s="102">
        <v>102.95</v>
      </c>
      <c r="P207" s="90">
        <v>6.5442932669999996</v>
      </c>
      <c r="Q207" s="91">
        <f t="shared" si="3"/>
        <v>1.1148680220778645E-2</v>
      </c>
      <c r="R207" s="91">
        <f>P207/'סכום נכסי הקרן'!$C$42</f>
        <v>1.5779997059409798E-3</v>
      </c>
    </row>
    <row r="208" spans="2:18">
      <c r="B208" s="86" t="s">
        <v>1418</v>
      </c>
      <c r="C208" s="88" t="s">
        <v>1158</v>
      </c>
      <c r="D208" s="87">
        <v>8811</v>
      </c>
      <c r="E208" s="87"/>
      <c r="F208" s="87" t="s">
        <v>623</v>
      </c>
      <c r="G208" s="101">
        <v>44550</v>
      </c>
      <c r="H208" s="87" t="s">
        <v>1157</v>
      </c>
      <c r="I208" s="90">
        <v>5.0699999999667416</v>
      </c>
      <c r="J208" s="88" t="s">
        <v>308</v>
      </c>
      <c r="K208" s="88" t="s">
        <v>121</v>
      </c>
      <c r="L208" s="89">
        <v>7.3499999999999996E-2</v>
      </c>
      <c r="M208" s="89">
        <v>8.9800000000095026E-2</v>
      </c>
      <c r="N208" s="90">
        <v>8870.7049640000005</v>
      </c>
      <c r="O208" s="102">
        <v>94.91</v>
      </c>
      <c r="P208" s="90">
        <v>8.4191598040000013</v>
      </c>
      <c r="Q208" s="91">
        <f t="shared" si="3"/>
        <v>1.4342651918693335E-2</v>
      </c>
      <c r="R208" s="91">
        <f>P208/'סכום נכסי הקרן'!$C$42</f>
        <v>2.0300789027861456E-3</v>
      </c>
    </row>
    <row r="209" spans="2:18">
      <c r="B209" s="86" t="s">
        <v>1419</v>
      </c>
      <c r="C209" s="88" t="s">
        <v>1159</v>
      </c>
      <c r="D209" s="87" t="s">
        <v>1297</v>
      </c>
      <c r="E209" s="87"/>
      <c r="F209" s="87" t="s">
        <v>623</v>
      </c>
      <c r="G209" s="101">
        <v>42732</v>
      </c>
      <c r="H209" s="87" t="s">
        <v>1157</v>
      </c>
      <c r="I209" s="90">
        <v>2.2299999999790012</v>
      </c>
      <c r="J209" s="88" t="s">
        <v>117</v>
      </c>
      <c r="K209" s="88" t="s">
        <v>121</v>
      </c>
      <c r="L209" s="89">
        <v>2.1613000000000004E-2</v>
      </c>
      <c r="M209" s="89">
        <v>2.8600000003779772E-2</v>
      </c>
      <c r="N209" s="90">
        <v>438.18456300000003</v>
      </c>
      <c r="O209" s="102">
        <v>108.68</v>
      </c>
      <c r="P209" s="90">
        <v>0.47621898700000004</v>
      </c>
      <c r="Q209" s="91">
        <f t="shared" si="3"/>
        <v>8.1127372880707778E-4</v>
      </c>
      <c r="R209" s="91">
        <f>P209/'סכום נכסי הקרן'!$C$42</f>
        <v>1.1482881203366331E-4</v>
      </c>
    </row>
    <row r="210" spans="2:18">
      <c r="B210" s="86" t="s">
        <v>1420</v>
      </c>
      <c r="C210" s="88" t="s">
        <v>1159</v>
      </c>
      <c r="D210" s="87" t="s">
        <v>1298</v>
      </c>
      <c r="E210" s="87"/>
      <c r="F210" s="87" t="s">
        <v>452</v>
      </c>
      <c r="G210" s="101">
        <v>44347</v>
      </c>
      <c r="H210" s="87" t="s">
        <v>119</v>
      </c>
      <c r="I210" s="90">
        <v>2.3899999998914803</v>
      </c>
      <c r="J210" s="88" t="s">
        <v>117</v>
      </c>
      <c r="K210" s="88" t="s">
        <v>121</v>
      </c>
      <c r="L210" s="89">
        <v>6.25E-2</v>
      </c>
      <c r="M210" s="89">
        <v>7.0899999993982069E-2</v>
      </c>
      <c r="N210" s="90">
        <v>5143.8055750000003</v>
      </c>
      <c r="O210" s="102">
        <v>98.53</v>
      </c>
      <c r="P210" s="90">
        <v>5.0681926449999999</v>
      </c>
      <c r="Q210" s="91">
        <f t="shared" si="3"/>
        <v>8.6340353023802389E-3</v>
      </c>
      <c r="R210" s="91">
        <f>P210/'סכום נכסי הקרן'!$C$42</f>
        <v>1.2220733663924656E-3</v>
      </c>
    </row>
    <row r="211" spans="2:18">
      <c r="B211" s="86" t="s">
        <v>1420</v>
      </c>
      <c r="C211" s="88" t="s">
        <v>1159</v>
      </c>
      <c r="D211" s="87">
        <v>9199</v>
      </c>
      <c r="E211" s="87"/>
      <c r="F211" s="87" t="s">
        <v>452</v>
      </c>
      <c r="G211" s="101">
        <v>44788</v>
      </c>
      <c r="H211" s="87" t="s">
        <v>119</v>
      </c>
      <c r="I211" s="90">
        <v>2.389999999879358</v>
      </c>
      <c r="J211" s="88" t="s">
        <v>117</v>
      </c>
      <c r="K211" s="88" t="s">
        <v>121</v>
      </c>
      <c r="L211" s="89">
        <v>6.25E-2</v>
      </c>
      <c r="M211" s="89">
        <v>7.0899999993623217E-2</v>
      </c>
      <c r="N211" s="90">
        <v>2944.4305089999998</v>
      </c>
      <c r="O211" s="102">
        <v>98.53</v>
      </c>
      <c r="P211" s="90">
        <v>2.9011479650000003</v>
      </c>
      <c r="Q211" s="91">
        <f t="shared" si="3"/>
        <v>4.9423168576573692E-3</v>
      </c>
      <c r="R211" s="91">
        <f>P211/'סכום נכסי הקרן'!$C$42</f>
        <v>6.995424026527313E-4</v>
      </c>
    </row>
    <row r="212" spans="2:18">
      <c r="B212" s="86" t="s">
        <v>1420</v>
      </c>
      <c r="C212" s="88" t="s">
        <v>1159</v>
      </c>
      <c r="D212" s="87">
        <v>9255</v>
      </c>
      <c r="E212" s="87"/>
      <c r="F212" s="87" t="s">
        <v>452</v>
      </c>
      <c r="G212" s="101">
        <v>44825</v>
      </c>
      <c r="H212" s="87" t="s">
        <v>119</v>
      </c>
      <c r="I212" s="90">
        <v>2.3900000000746653</v>
      </c>
      <c r="J212" s="88" t="s">
        <v>117</v>
      </c>
      <c r="K212" s="88" t="s">
        <v>121</v>
      </c>
      <c r="L212" s="89">
        <v>6.25E-2</v>
      </c>
      <c r="M212" s="89">
        <v>7.090000000181329E-2</v>
      </c>
      <c r="N212" s="90">
        <v>1903.0143069999999</v>
      </c>
      <c r="O212" s="102">
        <v>98.53</v>
      </c>
      <c r="P212" s="90">
        <v>1.8750403739999999</v>
      </c>
      <c r="Q212" s="91">
        <f t="shared" si="3"/>
        <v>3.1942678419052566E-3</v>
      </c>
      <c r="R212" s="91">
        <f>P212/'סכום נכסי הקרן'!$C$42</f>
        <v>4.5212111347751812E-4</v>
      </c>
    </row>
    <row r="213" spans="2:18">
      <c r="B213" s="86" t="s">
        <v>1420</v>
      </c>
      <c r="C213" s="88" t="s">
        <v>1159</v>
      </c>
      <c r="D213" s="87">
        <v>9287</v>
      </c>
      <c r="E213" s="87"/>
      <c r="F213" s="87" t="s">
        <v>452</v>
      </c>
      <c r="G213" s="101">
        <v>44861</v>
      </c>
      <c r="H213" s="87" t="s">
        <v>119</v>
      </c>
      <c r="I213" s="90">
        <v>2.3899999991015419</v>
      </c>
      <c r="J213" s="88" t="s">
        <v>117</v>
      </c>
      <c r="K213" s="88" t="s">
        <v>121</v>
      </c>
      <c r="L213" s="89">
        <v>6.25E-2</v>
      </c>
      <c r="M213" s="89">
        <v>7.0899999968307134E-2</v>
      </c>
      <c r="N213" s="90">
        <v>1027.956829</v>
      </c>
      <c r="O213" s="102">
        <v>98.53</v>
      </c>
      <c r="P213" s="90">
        <v>1.0128460689999998</v>
      </c>
      <c r="Q213" s="91">
        <f t="shared" si="3"/>
        <v>1.7254570471488164E-3</v>
      </c>
      <c r="R213" s="91">
        <f>P213/'סכום נכסי הקרן'!$C$42</f>
        <v>2.4422359051432728E-4</v>
      </c>
    </row>
    <row r="214" spans="2:18">
      <c r="B214" s="86" t="s">
        <v>1420</v>
      </c>
      <c r="C214" s="88" t="s">
        <v>1159</v>
      </c>
      <c r="D214" s="87">
        <v>9339</v>
      </c>
      <c r="E214" s="87"/>
      <c r="F214" s="87" t="s">
        <v>452</v>
      </c>
      <c r="G214" s="101">
        <v>44895</v>
      </c>
      <c r="H214" s="87" t="s">
        <v>119</v>
      </c>
      <c r="I214" s="90">
        <v>2.3899999993734498</v>
      </c>
      <c r="J214" s="88" t="s">
        <v>117</v>
      </c>
      <c r="K214" s="88" t="s">
        <v>121</v>
      </c>
      <c r="L214" s="89">
        <v>6.25E-2</v>
      </c>
      <c r="M214" s="89">
        <v>7.0899999990886545E-2</v>
      </c>
      <c r="N214" s="90">
        <v>1425.4697140000001</v>
      </c>
      <c r="O214" s="102">
        <v>98.53</v>
      </c>
      <c r="P214" s="90">
        <v>1.4045155919999999</v>
      </c>
      <c r="Q214" s="91">
        <f t="shared" si="3"/>
        <v>2.392694606041653E-3</v>
      </c>
      <c r="R214" s="91">
        <f>P214/'סכום נכסי הקרן'!$C$42</f>
        <v>3.3866532270817944E-4</v>
      </c>
    </row>
    <row r="215" spans="2:18">
      <c r="B215" s="86" t="s">
        <v>1420</v>
      </c>
      <c r="C215" s="88" t="s">
        <v>1159</v>
      </c>
      <c r="D215" s="87">
        <v>9388</v>
      </c>
      <c r="E215" s="87"/>
      <c r="F215" s="87" t="s">
        <v>452</v>
      </c>
      <c r="G215" s="101">
        <v>44921</v>
      </c>
      <c r="H215" s="87" t="s">
        <v>119</v>
      </c>
      <c r="I215" s="90">
        <v>2.3899999998364736</v>
      </c>
      <c r="J215" s="88" t="s">
        <v>117</v>
      </c>
      <c r="K215" s="88" t="s">
        <v>121</v>
      </c>
      <c r="L215" s="89">
        <v>6.25E-2</v>
      </c>
      <c r="M215" s="89">
        <v>7.0899999994942078E-2</v>
      </c>
      <c r="N215" s="90">
        <v>2668.7746950000001</v>
      </c>
      <c r="O215" s="102">
        <v>98.53</v>
      </c>
      <c r="P215" s="90">
        <v>2.6295442370000002</v>
      </c>
      <c r="Q215" s="91">
        <f t="shared" si="3"/>
        <v>4.4796201252978434E-3</v>
      </c>
      <c r="R215" s="91">
        <f>P215/'סכום נכסי הקרן'!$C$42</f>
        <v>6.3405166355678217E-4</v>
      </c>
    </row>
    <row r="216" spans="2:18">
      <c r="B216" s="86" t="s">
        <v>1420</v>
      </c>
      <c r="C216" s="88" t="s">
        <v>1159</v>
      </c>
      <c r="D216" s="87">
        <v>9455</v>
      </c>
      <c r="E216" s="87"/>
      <c r="F216" s="87" t="s">
        <v>452</v>
      </c>
      <c r="G216" s="101">
        <v>44957</v>
      </c>
      <c r="H216" s="87" t="s">
        <v>119</v>
      </c>
      <c r="I216" s="90">
        <v>2.3900000008163227</v>
      </c>
      <c r="J216" s="88" t="s">
        <v>117</v>
      </c>
      <c r="K216" s="88" t="s">
        <v>121</v>
      </c>
      <c r="L216" s="89">
        <v>6.25E-2</v>
      </c>
      <c r="M216" s="89">
        <v>7.0900000017582343E-2</v>
      </c>
      <c r="N216" s="90">
        <v>1939.5203650000001</v>
      </c>
      <c r="O216" s="102">
        <v>98.53</v>
      </c>
      <c r="P216" s="90">
        <v>1.9110097959999999</v>
      </c>
      <c r="Q216" s="91">
        <f t="shared" si="3"/>
        <v>3.2555443720427989E-3</v>
      </c>
      <c r="R216" s="91">
        <f>P216/'סכום נכסי הקרן'!$C$42</f>
        <v>4.6079427878706829E-4</v>
      </c>
    </row>
    <row r="217" spans="2:18">
      <c r="B217" s="86" t="s">
        <v>1420</v>
      </c>
      <c r="C217" s="88" t="s">
        <v>1159</v>
      </c>
      <c r="D217" s="87">
        <v>9524</v>
      </c>
      <c r="E217" s="87"/>
      <c r="F217" s="87" t="s">
        <v>452</v>
      </c>
      <c r="G217" s="101">
        <v>45008</v>
      </c>
      <c r="H217" s="87" t="s">
        <v>119</v>
      </c>
      <c r="I217" s="90">
        <v>2.3999999987248204</v>
      </c>
      <c r="J217" s="88" t="s">
        <v>117</v>
      </c>
      <c r="K217" s="88" t="s">
        <v>121</v>
      </c>
      <c r="L217" s="89">
        <v>6.25E-2</v>
      </c>
      <c r="M217" s="89">
        <v>7.0699999970670876E-2</v>
      </c>
      <c r="N217" s="90">
        <v>636.72246900000005</v>
      </c>
      <c r="O217" s="102">
        <v>98.53</v>
      </c>
      <c r="P217" s="90">
        <v>0.62736271199999993</v>
      </c>
      <c r="Q217" s="91">
        <f t="shared" si="3"/>
        <v>1.0687580725939445E-3</v>
      </c>
      <c r="R217" s="91">
        <f>P217/'סכום נכסי הקרן'!$C$42</f>
        <v>1.512735042065369E-4</v>
      </c>
    </row>
    <row r="218" spans="2:18">
      <c r="B218" s="86" t="s">
        <v>1420</v>
      </c>
      <c r="C218" s="88" t="s">
        <v>1159</v>
      </c>
      <c r="D218" s="87">
        <v>8814</v>
      </c>
      <c r="E218" s="87"/>
      <c r="F218" s="87" t="s">
        <v>452</v>
      </c>
      <c r="G218" s="101">
        <v>44558</v>
      </c>
      <c r="H218" s="87" t="s">
        <v>119</v>
      </c>
      <c r="I218" s="90">
        <v>2.3899999993395826</v>
      </c>
      <c r="J218" s="88" t="s">
        <v>117</v>
      </c>
      <c r="K218" s="88" t="s">
        <v>121</v>
      </c>
      <c r="L218" s="89">
        <v>6.25E-2</v>
      </c>
      <c r="M218" s="89">
        <v>7.0899999983961293E-2</v>
      </c>
      <c r="N218" s="90">
        <v>1398.4742660000002</v>
      </c>
      <c r="O218" s="102">
        <v>98.53</v>
      </c>
      <c r="P218" s="90">
        <v>1.3779169690000002</v>
      </c>
      <c r="Q218" s="91">
        <f t="shared" si="3"/>
        <v>2.3473819145039183E-3</v>
      </c>
      <c r="R218" s="91">
        <f>P218/'סכום נכסי הקרן'!$C$42</f>
        <v>3.3225170131928421E-4</v>
      </c>
    </row>
    <row r="219" spans="2:18">
      <c r="B219" s="86" t="s">
        <v>1420</v>
      </c>
      <c r="C219" s="88" t="s">
        <v>1159</v>
      </c>
      <c r="D219" s="87">
        <v>9003</v>
      </c>
      <c r="E219" s="87"/>
      <c r="F219" s="87" t="s">
        <v>452</v>
      </c>
      <c r="G219" s="101">
        <v>44644</v>
      </c>
      <c r="H219" s="87" t="s">
        <v>119</v>
      </c>
      <c r="I219" s="90">
        <v>2.3900000002929209</v>
      </c>
      <c r="J219" s="88" t="s">
        <v>117</v>
      </c>
      <c r="K219" s="88" t="s">
        <v>121</v>
      </c>
      <c r="L219" s="89">
        <v>6.25E-2</v>
      </c>
      <c r="M219" s="89">
        <v>7.0899999999898988E-2</v>
      </c>
      <c r="N219" s="90">
        <v>2009.596757</v>
      </c>
      <c r="O219" s="102">
        <v>98.53</v>
      </c>
      <c r="P219" s="90">
        <v>1.9800560780000001</v>
      </c>
      <c r="Q219" s="91">
        <f t="shared" si="3"/>
        <v>3.3731697422769453E-3</v>
      </c>
      <c r="R219" s="91">
        <f>P219/'סכום נכסי הקרן'!$C$42</f>
        <v>4.7744313730349976E-4</v>
      </c>
    </row>
    <row r="220" spans="2:18">
      <c r="B220" s="86" t="s">
        <v>1420</v>
      </c>
      <c r="C220" s="88" t="s">
        <v>1159</v>
      </c>
      <c r="D220" s="87">
        <v>9096</v>
      </c>
      <c r="E220" s="87"/>
      <c r="F220" s="87" t="s">
        <v>452</v>
      </c>
      <c r="G220" s="101">
        <v>44711</v>
      </c>
      <c r="H220" s="87" t="s">
        <v>119</v>
      </c>
      <c r="I220" s="90">
        <v>2.3899999993864038</v>
      </c>
      <c r="J220" s="88" t="s">
        <v>117</v>
      </c>
      <c r="K220" s="88" t="s">
        <v>121</v>
      </c>
      <c r="L220" s="89">
        <v>6.25E-2</v>
      </c>
      <c r="M220" s="89">
        <v>7.0899999984385731E-2</v>
      </c>
      <c r="N220" s="90">
        <v>2034.4834650000003</v>
      </c>
      <c r="O220" s="102">
        <v>98.53</v>
      </c>
      <c r="P220" s="90">
        <v>2.0045769570000003</v>
      </c>
      <c r="Q220" s="91">
        <f t="shared" si="3"/>
        <v>3.4149428455823735E-3</v>
      </c>
      <c r="R220" s="91">
        <f>P220/'סכום נכסי הקרן'!$C$42</f>
        <v>4.8335576045052946E-4</v>
      </c>
    </row>
    <row r="221" spans="2:18">
      <c r="B221" s="86" t="s">
        <v>1420</v>
      </c>
      <c r="C221" s="88" t="s">
        <v>1159</v>
      </c>
      <c r="D221" s="87">
        <v>9127</v>
      </c>
      <c r="E221" s="87"/>
      <c r="F221" s="87" t="s">
        <v>452</v>
      </c>
      <c r="G221" s="101">
        <v>44738</v>
      </c>
      <c r="H221" s="87" t="s">
        <v>119</v>
      </c>
      <c r="I221" s="90">
        <v>2.3900000006208302</v>
      </c>
      <c r="J221" s="88" t="s">
        <v>117</v>
      </c>
      <c r="K221" s="88" t="s">
        <v>121</v>
      </c>
      <c r="L221" s="89">
        <v>6.25E-2</v>
      </c>
      <c r="M221" s="89">
        <v>7.0900000005357858E-2</v>
      </c>
      <c r="N221" s="90">
        <v>1193.387354</v>
      </c>
      <c r="O221" s="102">
        <v>98.53</v>
      </c>
      <c r="P221" s="90">
        <v>1.175844793</v>
      </c>
      <c r="Q221" s="91">
        <f t="shared" si="3"/>
        <v>2.0031372451672037E-3</v>
      </c>
      <c r="R221" s="91">
        <f>P221/'סכום נכסי הקרן'!$C$42</f>
        <v>2.8352683198697983E-4</v>
      </c>
    </row>
    <row r="222" spans="2:18">
      <c r="B222" s="86" t="s">
        <v>1421</v>
      </c>
      <c r="C222" s="88" t="s">
        <v>1159</v>
      </c>
      <c r="D222" s="87" t="s">
        <v>1299</v>
      </c>
      <c r="E222" s="87"/>
      <c r="F222" s="87" t="s">
        <v>452</v>
      </c>
      <c r="G222" s="101">
        <v>45016</v>
      </c>
      <c r="H222" s="87" t="s">
        <v>119</v>
      </c>
      <c r="I222" s="90">
        <v>5.5099999999133198</v>
      </c>
      <c r="J222" s="88" t="s">
        <v>315</v>
      </c>
      <c r="K222" s="88" t="s">
        <v>121</v>
      </c>
      <c r="L222" s="89">
        <v>4.5499999999999999E-2</v>
      </c>
      <c r="M222" s="89">
        <v>4.0599999999133191E-2</v>
      </c>
      <c r="N222" s="90">
        <v>13438.003678999999</v>
      </c>
      <c r="O222" s="102">
        <v>103.02</v>
      </c>
      <c r="P222" s="90">
        <v>13.843830819999999</v>
      </c>
      <c r="Q222" s="91">
        <f t="shared" si="3"/>
        <v>2.3583974089457595E-2</v>
      </c>
      <c r="R222" s="91">
        <f>P222/'סכום נכסי הקרן'!$C$42</f>
        <v>3.3381084972481678E-3</v>
      </c>
    </row>
    <row r="223" spans="2:18">
      <c r="B223" s="86" t="s">
        <v>1422</v>
      </c>
      <c r="C223" s="88" t="s">
        <v>1159</v>
      </c>
      <c r="D223" s="87" t="s">
        <v>1300</v>
      </c>
      <c r="E223" s="87"/>
      <c r="F223" s="87" t="s">
        <v>468</v>
      </c>
      <c r="G223" s="101">
        <v>44294</v>
      </c>
      <c r="H223" s="87" t="s">
        <v>119</v>
      </c>
      <c r="I223" s="90">
        <v>7.4000000027352097</v>
      </c>
      <c r="J223" s="88" t="s">
        <v>489</v>
      </c>
      <c r="K223" s="88" t="s">
        <v>121</v>
      </c>
      <c r="L223" s="89">
        <v>0.03</v>
      </c>
      <c r="M223" s="89">
        <v>6.9700000020514075E-2</v>
      </c>
      <c r="N223" s="90">
        <v>448.04254300000002</v>
      </c>
      <c r="O223" s="102">
        <v>81.599999999999994</v>
      </c>
      <c r="P223" s="90">
        <v>0.36560272499999996</v>
      </c>
      <c r="Q223" s="91">
        <f t="shared" si="3"/>
        <v>6.2283086997700612E-4</v>
      </c>
      <c r="R223" s="91">
        <f>P223/'סכום נכסי הקרן'!$C$42</f>
        <v>8.8156347676284668E-5</v>
      </c>
    </row>
    <row r="224" spans="2:18">
      <c r="B224" s="86" t="s">
        <v>1423</v>
      </c>
      <c r="C224" s="88" t="s">
        <v>1159</v>
      </c>
      <c r="D224" s="87" t="s">
        <v>1301</v>
      </c>
      <c r="E224" s="87"/>
      <c r="F224" s="87" t="s">
        <v>468</v>
      </c>
      <c r="G224" s="101">
        <v>42326</v>
      </c>
      <c r="H224" s="87" t="s">
        <v>119</v>
      </c>
      <c r="I224" s="90">
        <v>5.8099999989973696</v>
      </c>
      <c r="J224" s="88" t="s">
        <v>489</v>
      </c>
      <c r="K224" s="88" t="s">
        <v>121</v>
      </c>
      <c r="L224" s="89">
        <v>7.5499999999999998E-2</v>
      </c>
      <c r="M224" s="89">
        <v>0.1146000000066842</v>
      </c>
      <c r="N224" s="90">
        <v>471.43000499999999</v>
      </c>
      <c r="O224" s="102">
        <v>82.51</v>
      </c>
      <c r="P224" s="90">
        <v>0.38897671900000003</v>
      </c>
      <c r="Q224" s="91">
        <f t="shared" si="3"/>
        <v>6.6265017115387068E-4</v>
      </c>
      <c r="R224" s="91">
        <f>P224/'סכום נכסי הקרן'!$C$42</f>
        <v>9.3792426952355156E-5</v>
      </c>
    </row>
    <row r="225" spans="2:18">
      <c r="B225" s="86" t="s">
        <v>1423</v>
      </c>
      <c r="C225" s="88" t="s">
        <v>1159</v>
      </c>
      <c r="D225" s="87" t="s">
        <v>1302</v>
      </c>
      <c r="E225" s="87"/>
      <c r="F225" s="87" t="s">
        <v>468</v>
      </c>
      <c r="G225" s="101">
        <v>42606</v>
      </c>
      <c r="H225" s="87" t="s">
        <v>119</v>
      </c>
      <c r="I225" s="90">
        <v>5.8099999998408789</v>
      </c>
      <c r="J225" s="88" t="s">
        <v>489</v>
      </c>
      <c r="K225" s="88" t="s">
        <v>121</v>
      </c>
      <c r="L225" s="89">
        <v>7.5499999999999998E-2</v>
      </c>
      <c r="M225" s="89">
        <v>0.11490000000281526</v>
      </c>
      <c r="N225" s="90">
        <v>1982.9655460000001</v>
      </c>
      <c r="O225" s="102">
        <v>82.4</v>
      </c>
      <c r="P225" s="90">
        <v>1.633962846</v>
      </c>
      <c r="Q225" s="91">
        <f t="shared" si="3"/>
        <v>2.7835747145601416E-3</v>
      </c>
      <c r="R225" s="91">
        <f>P225/'סכום נכסי הקרן'!$C$42</f>
        <v>3.9399103697082018E-4</v>
      </c>
    </row>
    <row r="226" spans="2:18">
      <c r="B226" s="86" t="s">
        <v>1423</v>
      </c>
      <c r="C226" s="88" t="s">
        <v>1159</v>
      </c>
      <c r="D226" s="87" t="s">
        <v>1303</v>
      </c>
      <c r="E226" s="87"/>
      <c r="F226" s="87" t="s">
        <v>468</v>
      </c>
      <c r="G226" s="101">
        <v>42648</v>
      </c>
      <c r="H226" s="87" t="s">
        <v>119</v>
      </c>
      <c r="I226" s="90">
        <v>5.8100000022200957</v>
      </c>
      <c r="J226" s="88" t="s">
        <v>489</v>
      </c>
      <c r="K226" s="88" t="s">
        <v>121</v>
      </c>
      <c r="L226" s="89">
        <v>7.5499999999999998E-2</v>
      </c>
      <c r="M226" s="89">
        <v>0.11470000003806831</v>
      </c>
      <c r="N226" s="90">
        <v>1818.985637</v>
      </c>
      <c r="O226" s="102">
        <v>82.46</v>
      </c>
      <c r="P226" s="90">
        <v>1.499934807</v>
      </c>
      <c r="Q226" s="91">
        <f t="shared" si="3"/>
        <v>2.5552481884608571E-3</v>
      </c>
      <c r="R226" s="91">
        <f>P226/'סכום נכסי הקרן'!$C$42</f>
        <v>3.616733828711287E-4</v>
      </c>
    </row>
    <row r="227" spans="2:18">
      <c r="B227" s="86" t="s">
        <v>1423</v>
      </c>
      <c r="C227" s="88" t="s">
        <v>1159</v>
      </c>
      <c r="D227" s="87" t="s">
        <v>1304</v>
      </c>
      <c r="E227" s="87"/>
      <c r="F227" s="87" t="s">
        <v>468</v>
      </c>
      <c r="G227" s="101">
        <v>42718</v>
      </c>
      <c r="H227" s="87" t="s">
        <v>119</v>
      </c>
      <c r="I227" s="90">
        <v>5.8100000002863021</v>
      </c>
      <c r="J227" s="88" t="s">
        <v>489</v>
      </c>
      <c r="K227" s="88" t="s">
        <v>121</v>
      </c>
      <c r="L227" s="89">
        <v>7.5499999999999998E-2</v>
      </c>
      <c r="M227" s="89">
        <v>0.11470000001049778</v>
      </c>
      <c r="N227" s="90">
        <v>1270.87952</v>
      </c>
      <c r="O227" s="102">
        <v>82.45</v>
      </c>
      <c r="P227" s="90">
        <v>1.0478396700000001</v>
      </c>
      <c r="Q227" s="91">
        <f t="shared" si="3"/>
        <v>1.7850711951408983E-3</v>
      </c>
      <c r="R227" s="91">
        <f>P227/'סכום נכסי הקרן'!$C$42</f>
        <v>2.5266145994268344E-4</v>
      </c>
    </row>
    <row r="228" spans="2:18">
      <c r="B228" s="86" t="s">
        <v>1423</v>
      </c>
      <c r="C228" s="88" t="s">
        <v>1159</v>
      </c>
      <c r="D228" s="87" t="s">
        <v>1305</v>
      </c>
      <c r="E228" s="87"/>
      <c r="F228" s="87" t="s">
        <v>468</v>
      </c>
      <c r="G228" s="101">
        <v>42900</v>
      </c>
      <c r="H228" s="87" t="s">
        <v>119</v>
      </c>
      <c r="I228" s="90">
        <v>5.7899999977830587</v>
      </c>
      <c r="J228" s="88" t="s">
        <v>489</v>
      </c>
      <c r="K228" s="88" t="s">
        <v>121</v>
      </c>
      <c r="L228" s="89">
        <v>7.5499999999999998E-2</v>
      </c>
      <c r="M228" s="89">
        <v>0.11559999995663209</v>
      </c>
      <c r="N228" s="90">
        <v>1505.4050709999999</v>
      </c>
      <c r="O228" s="102">
        <v>82.1</v>
      </c>
      <c r="P228" s="90">
        <v>1.2359370060000001</v>
      </c>
      <c r="Q228" s="91">
        <f t="shared" si="3"/>
        <v>2.1055087067082348E-3</v>
      </c>
      <c r="R228" s="91">
        <f>P228/'סכום נכסי הקרן'!$C$42</f>
        <v>2.9801663104924163E-4</v>
      </c>
    </row>
    <row r="229" spans="2:18">
      <c r="B229" s="86" t="s">
        <v>1423</v>
      </c>
      <c r="C229" s="88" t="s">
        <v>1159</v>
      </c>
      <c r="D229" s="87" t="s">
        <v>1306</v>
      </c>
      <c r="E229" s="87"/>
      <c r="F229" s="87" t="s">
        <v>468</v>
      </c>
      <c r="G229" s="101">
        <v>43075</v>
      </c>
      <c r="H229" s="87" t="s">
        <v>119</v>
      </c>
      <c r="I229" s="90">
        <v>5.7899999982497352</v>
      </c>
      <c r="J229" s="88" t="s">
        <v>489</v>
      </c>
      <c r="K229" s="88" t="s">
        <v>121</v>
      </c>
      <c r="L229" s="89">
        <v>7.5499999999999998E-2</v>
      </c>
      <c r="M229" s="89">
        <v>0.11589999997204799</v>
      </c>
      <c r="N229" s="90">
        <v>934.11237500000004</v>
      </c>
      <c r="O229" s="102">
        <v>81.96</v>
      </c>
      <c r="P229" s="90">
        <v>0.76559814599999998</v>
      </c>
      <c r="Q229" s="91">
        <f t="shared" si="3"/>
        <v>1.3042522025128861E-3</v>
      </c>
      <c r="R229" s="91">
        <f>P229/'סכום נכסי הקרן'!$C$42</f>
        <v>1.846056709207924E-4</v>
      </c>
    </row>
    <row r="230" spans="2:18">
      <c r="B230" s="86" t="s">
        <v>1423</v>
      </c>
      <c r="C230" s="88" t="s">
        <v>1159</v>
      </c>
      <c r="D230" s="87" t="s">
        <v>1307</v>
      </c>
      <c r="E230" s="87"/>
      <c r="F230" s="87" t="s">
        <v>468</v>
      </c>
      <c r="G230" s="101">
        <v>43292</v>
      </c>
      <c r="H230" s="87" t="s">
        <v>119</v>
      </c>
      <c r="I230" s="90">
        <v>5.7800000006231764</v>
      </c>
      <c r="J230" s="88" t="s">
        <v>489</v>
      </c>
      <c r="K230" s="88" t="s">
        <v>121</v>
      </c>
      <c r="L230" s="89">
        <v>7.5499999999999998E-2</v>
      </c>
      <c r="M230" s="89">
        <v>0.11600000000958735</v>
      </c>
      <c r="N230" s="90">
        <v>2547.1120970000002</v>
      </c>
      <c r="O230" s="102">
        <v>81.900000000000006</v>
      </c>
      <c r="P230" s="90">
        <v>2.0860838149999998</v>
      </c>
      <c r="Q230" s="91">
        <f t="shared" si="3"/>
        <v>3.5537957145735225E-3</v>
      </c>
      <c r="R230" s="91">
        <f>P230/'סכום נכסי הקרן'!$C$42</f>
        <v>5.0300918866786433E-4</v>
      </c>
    </row>
    <row r="231" spans="2:18">
      <c r="B231" s="86" t="s">
        <v>1395</v>
      </c>
      <c r="C231" s="88" t="s">
        <v>1159</v>
      </c>
      <c r="D231" s="87" t="s">
        <v>1308</v>
      </c>
      <c r="E231" s="87"/>
      <c r="F231" s="87" t="s">
        <v>468</v>
      </c>
      <c r="G231" s="101">
        <v>44858</v>
      </c>
      <c r="H231" s="87" t="s">
        <v>119</v>
      </c>
      <c r="I231" s="90">
        <v>5.7199999519480036</v>
      </c>
      <c r="J231" s="88" t="s">
        <v>489</v>
      </c>
      <c r="K231" s="88" t="s">
        <v>121</v>
      </c>
      <c r="L231" s="89">
        <v>3.49E-2</v>
      </c>
      <c r="M231" s="89">
        <v>5.5699999565683882E-2</v>
      </c>
      <c r="N231" s="90">
        <v>59.596936999999997</v>
      </c>
      <c r="O231" s="102">
        <v>90.79</v>
      </c>
      <c r="P231" s="90">
        <v>5.4108055000000009E-2</v>
      </c>
      <c r="Q231" s="91">
        <f t="shared" si="3"/>
        <v>9.2177012543912817E-5</v>
      </c>
      <c r="R231" s="91">
        <f>P231/'סכום נכסי הקרן'!$C$42</f>
        <v>1.3046862571025789E-5</v>
      </c>
    </row>
    <row r="232" spans="2:18">
      <c r="B232" s="86" t="s">
        <v>1395</v>
      </c>
      <c r="C232" s="88" t="s">
        <v>1159</v>
      </c>
      <c r="D232" s="87" t="s">
        <v>1309</v>
      </c>
      <c r="E232" s="87"/>
      <c r="F232" s="87" t="s">
        <v>468</v>
      </c>
      <c r="G232" s="101">
        <v>44858</v>
      </c>
      <c r="H232" s="87" t="s">
        <v>119</v>
      </c>
      <c r="I232" s="90">
        <v>5.7500000668240263</v>
      </c>
      <c r="J232" s="88" t="s">
        <v>489</v>
      </c>
      <c r="K232" s="88" t="s">
        <v>121</v>
      </c>
      <c r="L232" s="89">
        <v>3.49E-2</v>
      </c>
      <c r="M232" s="89">
        <v>5.5600000686059997E-2</v>
      </c>
      <c r="N232" s="90">
        <v>49.437326000000006</v>
      </c>
      <c r="O232" s="102">
        <v>90.81</v>
      </c>
      <c r="P232" s="90">
        <v>4.4894032000000007E-2</v>
      </c>
      <c r="Q232" s="91">
        <f t="shared" si="3"/>
        <v>7.6480253278570507E-5</v>
      </c>
      <c r="R232" s="91">
        <f>P232/'סכום נכסי הקרן'!$C$42</f>
        <v>1.0825121430870766E-5</v>
      </c>
    </row>
    <row r="233" spans="2:18">
      <c r="B233" s="86" t="s">
        <v>1395</v>
      </c>
      <c r="C233" s="88" t="s">
        <v>1159</v>
      </c>
      <c r="D233" s="87" t="s">
        <v>1310</v>
      </c>
      <c r="E233" s="87"/>
      <c r="F233" s="87" t="s">
        <v>468</v>
      </c>
      <c r="G233" s="101">
        <v>44858</v>
      </c>
      <c r="H233" s="87" t="s">
        <v>119</v>
      </c>
      <c r="I233" s="90">
        <v>5.6200000142057034</v>
      </c>
      <c r="J233" s="88" t="s">
        <v>489</v>
      </c>
      <c r="K233" s="88" t="s">
        <v>121</v>
      </c>
      <c r="L233" s="89">
        <v>3.49E-2</v>
      </c>
      <c r="M233" s="89">
        <v>5.5800000213085538E-2</v>
      </c>
      <c r="N233" s="90">
        <v>61.939523000000001</v>
      </c>
      <c r="O233" s="102">
        <v>90.92</v>
      </c>
      <c r="P233" s="90">
        <v>5.6315410000000003E-2</v>
      </c>
      <c r="Q233" s="91">
        <f t="shared" si="3"/>
        <v>9.5937402554676794E-5</v>
      </c>
      <c r="R233" s="91">
        <f>P233/'סכום נכסי הקרן'!$C$42</f>
        <v>1.3579113403743146E-5</v>
      </c>
    </row>
    <row r="234" spans="2:18">
      <c r="B234" s="86" t="s">
        <v>1395</v>
      </c>
      <c r="C234" s="88" t="s">
        <v>1159</v>
      </c>
      <c r="D234" s="87" t="s">
        <v>1311</v>
      </c>
      <c r="E234" s="87"/>
      <c r="F234" s="87" t="s">
        <v>468</v>
      </c>
      <c r="G234" s="101">
        <v>44858</v>
      </c>
      <c r="H234" s="87" t="s">
        <v>119</v>
      </c>
      <c r="I234" s="90">
        <v>5.6499999788778865</v>
      </c>
      <c r="J234" s="88" t="s">
        <v>489</v>
      </c>
      <c r="K234" s="88" t="s">
        <v>121</v>
      </c>
      <c r="L234" s="89">
        <v>3.49E-2</v>
      </c>
      <c r="M234" s="89">
        <v>5.5799999833936485E-2</v>
      </c>
      <c r="N234" s="90">
        <v>75.512527000000006</v>
      </c>
      <c r="O234" s="102">
        <v>90.91</v>
      </c>
      <c r="P234" s="90">
        <v>6.8648432999999995E-2</v>
      </c>
      <c r="Q234" s="91">
        <f t="shared" si="3"/>
        <v>1.1694760548611397E-4</v>
      </c>
      <c r="R234" s="91">
        <f>P234/'סכום נכסי הקרן'!$C$42</f>
        <v>1.655292675124381E-5</v>
      </c>
    </row>
    <row r="235" spans="2:18">
      <c r="B235" s="86" t="s">
        <v>1395</v>
      </c>
      <c r="C235" s="88" t="s">
        <v>1159</v>
      </c>
      <c r="D235" s="87" t="s">
        <v>1312</v>
      </c>
      <c r="E235" s="87"/>
      <c r="F235" s="87" t="s">
        <v>468</v>
      </c>
      <c r="G235" s="101">
        <v>44858</v>
      </c>
      <c r="H235" s="87" t="s">
        <v>119</v>
      </c>
      <c r="I235" s="90">
        <v>5.8700000774244954</v>
      </c>
      <c r="J235" s="88" t="s">
        <v>489</v>
      </c>
      <c r="K235" s="88" t="s">
        <v>121</v>
      </c>
      <c r="L235" s="89">
        <v>3.49E-2</v>
      </c>
      <c r="M235" s="89">
        <v>5.5500000694835218E-2</v>
      </c>
      <c r="N235" s="90">
        <v>44.443947999999999</v>
      </c>
      <c r="O235" s="102">
        <v>90.67</v>
      </c>
      <c r="P235" s="90">
        <v>4.0297324000000002E-2</v>
      </c>
      <c r="Q235" s="91">
        <f t="shared" si="3"/>
        <v>6.8649426408584047E-5</v>
      </c>
      <c r="R235" s="91">
        <f>P235/'סכום נכסי הקרן'!$C$42</f>
        <v>9.7167353032390322E-6</v>
      </c>
    </row>
    <row r="236" spans="2:18">
      <c r="B236" s="86" t="s">
        <v>1424</v>
      </c>
      <c r="C236" s="88" t="s">
        <v>1158</v>
      </c>
      <c r="D236" s="87" t="s">
        <v>1313</v>
      </c>
      <c r="E236" s="87"/>
      <c r="F236" s="87" t="s">
        <v>468</v>
      </c>
      <c r="G236" s="101">
        <v>42372</v>
      </c>
      <c r="H236" s="87" t="s">
        <v>119</v>
      </c>
      <c r="I236" s="90">
        <v>9.8099999974629899</v>
      </c>
      <c r="J236" s="88" t="s">
        <v>117</v>
      </c>
      <c r="K236" s="88" t="s">
        <v>121</v>
      </c>
      <c r="L236" s="89">
        <v>6.7000000000000004E-2</v>
      </c>
      <c r="M236" s="89">
        <v>3.3999999985706991E-2</v>
      </c>
      <c r="N236" s="90">
        <v>567.58448599999997</v>
      </c>
      <c r="O236" s="102">
        <v>147.91999999999999</v>
      </c>
      <c r="P236" s="90">
        <v>0.83957097299999994</v>
      </c>
      <c r="Q236" s="91">
        <f t="shared" si="3"/>
        <v>1.4302703009695333E-3</v>
      </c>
      <c r="R236" s="91">
        <f>P236/'סכום נכסי הקרן'!$C$42</f>
        <v>2.0244244786387906E-4</v>
      </c>
    </row>
    <row r="237" spans="2:18">
      <c r="B237" s="86" t="s">
        <v>1425</v>
      </c>
      <c r="C237" s="88" t="s">
        <v>1159</v>
      </c>
      <c r="D237" s="87" t="s">
        <v>1314</v>
      </c>
      <c r="E237" s="87"/>
      <c r="F237" s="87" t="s">
        <v>1315</v>
      </c>
      <c r="G237" s="101">
        <v>41816</v>
      </c>
      <c r="H237" s="87" t="s">
        <v>119</v>
      </c>
      <c r="I237" s="90">
        <v>5.6399999893374897</v>
      </c>
      <c r="J237" s="88" t="s">
        <v>489</v>
      </c>
      <c r="K237" s="88" t="s">
        <v>121</v>
      </c>
      <c r="L237" s="89">
        <v>4.4999999999999998E-2</v>
      </c>
      <c r="M237" s="89">
        <v>9.8099999778547872E-2</v>
      </c>
      <c r="N237" s="90">
        <v>180.22542400000003</v>
      </c>
      <c r="O237" s="102">
        <v>81.180000000000007</v>
      </c>
      <c r="P237" s="90">
        <v>0.14630700400000002</v>
      </c>
      <c r="Q237" s="91">
        <f t="shared" si="3"/>
        <v>2.4924463729051618E-4</v>
      </c>
      <c r="R237" s="91">
        <f>P237/'סכום נכסי הקרן'!$C$42</f>
        <v>3.5278432654186522E-5</v>
      </c>
    </row>
    <row r="238" spans="2:18">
      <c r="B238" s="86" t="s">
        <v>1425</v>
      </c>
      <c r="C238" s="88" t="s">
        <v>1159</v>
      </c>
      <c r="D238" s="87" t="s">
        <v>1316</v>
      </c>
      <c r="E238" s="87"/>
      <c r="F238" s="87" t="s">
        <v>1315</v>
      </c>
      <c r="G238" s="101">
        <v>42625</v>
      </c>
      <c r="H238" s="87" t="s">
        <v>119</v>
      </c>
      <c r="I238" s="90">
        <v>5.6399999775314953</v>
      </c>
      <c r="J238" s="88" t="s">
        <v>489</v>
      </c>
      <c r="K238" s="88" t="s">
        <v>121</v>
      </c>
      <c r="L238" s="89">
        <v>4.4999999999999998E-2</v>
      </c>
      <c r="M238" s="89">
        <v>9.8099999650761271E-2</v>
      </c>
      <c r="N238" s="90">
        <v>50.185316</v>
      </c>
      <c r="O238" s="102">
        <v>81.59</v>
      </c>
      <c r="P238" s="90">
        <v>4.0946203E-2</v>
      </c>
      <c r="Q238" s="91">
        <f t="shared" si="3"/>
        <v>6.975483904488157E-5</v>
      </c>
      <c r="R238" s="91">
        <f>P238/'סכום נכסי הקרן'!$C$42</f>
        <v>9.8731969453776124E-6</v>
      </c>
    </row>
    <row r="239" spans="2:18">
      <c r="B239" s="86" t="s">
        <v>1425</v>
      </c>
      <c r="C239" s="88" t="s">
        <v>1159</v>
      </c>
      <c r="D239" s="87" t="s">
        <v>1317</v>
      </c>
      <c r="E239" s="87"/>
      <c r="F239" s="87" t="s">
        <v>1315</v>
      </c>
      <c r="G239" s="101">
        <v>42716</v>
      </c>
      <c r="H239" s="87" t="s">
        <v>119</v>
      </c>
      <c r="I239" s="90">
        <v>5.6399999613389049</v>
      </c>
      <c r="J239" s="88" t="s">
        <v>489</v>
      </c>
      <c r="K239" s="88" t="s">
        <v>121</v>
      </c>
      <c r="L239" s="89">
        <v>4.4999999999999998E-2</v>
      </c>
      <c r="M239" s="89">
        <v>9.8099999500627519E-2</v>
      </c>
      <c r="N239" s="90">
        <v>37.968139999999998</v>
      </c>
      <c r="O239" s="102">
        <v>81.75</v>
      </c>
      <c r="P239" s="90">
        <v>3.1038955E-2</v>
      </c>
      <c r="Q239" s="91">
        <f t="shared" si="3"/>
        <v>5.2877120502389983E-5</v>
      </c>
      <c r="R239" s="91">
        <f>P239/'סכום נכסי הקרן'!$C$42</f>
        <v>7.4843011864546546E-6</v>
      </c>
    </row>
    <row r="240" spans="2:18">
      <c r="B240" s="86" t="s">
        <v>1425</v>
      </c>
      <c r="C240" s="88" t="s">
        <v>1159</v>
      </c>
      <c r="D240" s="87" t="s">
        <v>1318</v>
      </c>
      <c r="E240" s="87"/>
      <c r="F240" s="87" t="s">
        <v>1315</v>
      </c>
      <c r="G240" s="101">
        <v>42803</v>
      </c>
      <c r="H240" s="87" t="s">
        <v>119</v>
      </c>
      <c r="I240" s="90">
        <v>5.6400000069951881</v>
      </c>
      <c r="J240" s="88" t="s">
        <v>489</v>
      </c>
      <c r="K240" s="88" t="s">
        <v>121</v>
      </c>
      <c r="L240" s="89">
        <v>4.4999999999999998E-2</v>
      </c>
      <c r="M240" s="89">
        <v>9.8000000149896904E-2</v>
      </c>
      <c r="N240" s="90">
        <v>243.32833600000001</v>
      </c>
      <c r="O240" s="102">
        <v>82.25</v>
      </c>
      <c r="P240" s="90">
        <v>0.20013756499999999</v>
      </c>
      <c r="Q240" s="91">
        <f t="shared" si="3"/>
        <v>3.409489185947113E-4</v>
      </c>
      <c r="R240" s="91">
        <f>P240/'סכום נכסי הקרן'!$C$42</f>
        <v>4.8258384187987173E-5</v>
      </c>
    </row>
    <row r="241" spans="2:18">
      <c r="B241" s="86" t="s">
        <v>1425</v>
      </c>
      <c r="C241" s="88" t="s">
        <v>1159</v>
      </c>
      <c r="D241" s="87" t="s">
        <v>1319</v>
      </c>
      <c r="E241" s="87"/>
      <c r="F241" s="87" t="s">
        <v>1315</v>
      </c>
      <c r="G241" s="101">
        <v>42898</v>
      </c>
      <c r="H241" s="87" t="s">
        <v>119</v>
      </c>
      <c r="I241" s="90">
        <v>5.6399999765039581</v>
      </c>
      <c r="J241" s="88" t="s">
        <v>489</v>
      </c>
      <c r="K241" s="88" t="s">
        <v>121</v>
      </c>
      <c r="L241" s="89">
        <v>4.4999999999999998E-2</v>
      </c>
      <c r="M241" s="89">
        <v>9.8099999794409629E-2</v>
      </c>
      <c r="N241" s="90">
        <v>45.763824999999997</v>
      </c>
      <c r="O241" s="102">
        <v>81.84</v>
      </c>
      <c r="P241" s="90">
        <v>3.7453117000000001E-2</v>
      </c>
      <c r="Q241" s="91">
        <f t="shared" si="3"/>
        <v>6.3804112631984903E-5</v>
      </c>
      <c r="R241" s="91">
        <f>P241/'סכום נכסי הקרן'!$C$42</f>
        <v>9.0309228516077624E-6</v>
      </c>
    </row>
    <row r="242" spans="2:18">
      <c r="B242" s="86" t="s">
        <v>1425</v>
      </c>
      <c r="C242" s="88" t="s">
        <v>1159</v>
      </c>
      <c r="D242" s="87" t="s">
        <v>1320</v>
      </c>
      <c r="E242" s="87"/>
      <c r="F242" s="87" t="s">
        <v>1315</v>
      </c>
      <c r="G242" s="101">
        <v>42989</v>
      </c>
      <c r="H242" s="87" t="s">
        <v>119</v>
      </c>
      <c r="I242" s="90">
        <v>5.6299999548334334</v>
      </c>
      <c r="J242" s="88" t="s">
        <v>489</v>
      </c>
      <c r="K242" s="88" t="s">
        <v>121</v>
      </c>
      <c r="L242" s="89">
        <v>4.4999999999999998E-2</v>
      </c>
      <c r="M242" s="89">
        <v>9.8099999328833273E-2</v>
      </c>
      <c r="N242" s="90">
        <v>57.66818</v>
      </c>
      <c r="O242" s="102">
        <v>82.16</v>
      </c>
      <c r="P242" s="90">
        <v>4.7380177999999995E-2</v>
      </c>
      <c r="Q242" s="91">
        <f t="shared" si="3"/>
        <v>8.0715584063016513E-5</v>
      </c>
      <c r="R242" s="91">
        <f>P242/'סכום נכסי הקרן'!$C$42</f>
        <v>1.1424596041323966E-5</v>
      </c>
    </row>
    <row r="243" spans="2:18">
      <c r="B243" s="86" t="s">
        <v>1425</v>
      </c>
      <c r="C243" s="88" t="s">
        <v>1159</v>
      </c>
      <c r="D243" s="87" t="s">
        <v>1321</v>
      </c>
      <c r="E243" s="87"/>
      <c r="F243" s="87" t="s">
        <v>1315</v>
      </c>
      <c r="G243" s="101">
        <v>43080</v>
      </c>
      <c r="H243" s="87" t="s">
        <v>119</v>
      </c>
      <c r="I243" s="90">
        <v>5.6300001557122616</v>
      </c>
      <c r="J243" s="88" t="s">
        <v>489</v>
      </c>
      <c r="K243" s="88" t="s">
        <v>121</v>
      </c>
      <c r="L243" s="89">
        <v>4.4999999999999998E-2</v>
      </c>
      <c r="M243" s="89">
        <v>9.8100002393990304E-2</v>
      </c>
      <c r="N243" s="90">
        <v>17.867595000000001</v>
      </c>
      <c r="O243" s="102">
        <v>81.59</v>
      </c>
      <c r="P243" s="90">
        <v>1.4578170999999999E-2</v>
      </c>
      <c r="Q243" s="91">
        <f t="shared" si="3"/>
        <v>2.4834976070278367E-5</v>
      </c>
      <c r="R243" s="91">
        <f>P243/'סכום נכסי הקרן'!$C$42</f>
        <v>3.5151770577211388E-6</v>
      </c>
    </row>
    <row r="244" spans="2:18">
      <c r="B244" s="86" t="s">
        <v>1425</v>
      </c>
      <c r="C244" s="88" t="s">
        <v>1159</v>
      </c>
      <c r="D244" s="87" t="s">
        <v>1322</v>
      </c>
      <c r="E244" s="87"/>
      <c r="F244" s="87" t="s">
        <v>1315</v>
      </c>
      <c r="G244" s="101">
        <v>43171</v>
      </c>
      <c r="H244" s="87" t="s">
        <v>119</v>
      </c>
      <c r="I244" s="90">
        <v>5.5499998951561498</v>
      </c>
      <c r="J244" s="88" t="s">
        <v>489</v>
      </c>
      <c r="K244" s="88" t="s">
        <v>121</v>
      </c>
      <c r="L244" s="89">
        <v>4.4999999999999998E-2</v>
      </c>
      <c r="M244" s="89">
        <v>9.9099997602266718E-2</v>
      </c>
      <c r="N244" s="90">
        <v>13.350405</v>
      </c>
      <c r="O244" s="102">
        <v>82.16</v>
      </c>
      <c r="P244" s="90">
        <v>1.0968693E-2</v>
      </c>
      <c r="Q244" s="91">
        <f t="shared" si="3"/>
        <v>1.8685967408204351E-5</v>
      </c>
      <c r="R244" s="91">
        <f>P244/'סכום נכסי הקרן'!$C$42</f>
        <v>2.6448378185978513E-6</v>
      </c>
    </row>
    <row r="245" spans="2:18">
      <c r="B245" s="86" t="s">
        <v>1425</v>
      </c>
      <c r="C245" s="88" t="s">
        <v>1159</v>
      </c>
      <c r="D245" s="87" t="s">
        <v>1323</v>
      </c>
      <c r="E245" s="87"/>
      <c r="F245" s="87" t="s">
        <v>1315</v>
      </c>
      <c r="G245" s="101">
        <v>43341</v>
      </c>
      <c r="H245" s="87" t="s">
        <v>119</v>
      </c>
      <c r="I245" s="90">
        <v>5.6800000392473331</v>
      </c>
      <c r="J245" s="88" t="s">
        <v>489</v>
      </c>
      <c r="K245" s="88" t="s">
        <v>121</v>
      </c>
      <c r="L245" s="89">
        <v>4.4999999999999998E-2</v>
      </c>
      <c r="M245" s="89">
        <v>9.540000081401874E-2</v>
      </c>
      <c r="N245" s="90">
        <v>33.492933000000001</v>
      </c>
      <c r="O245" s="102">
        <v>82.16</v>
      </c>
      <c r="P245" s="90">
        <v>2.7517793999999998E-2</v>
      </c>
      <c r="Q245" s="91">
        <f t="shared" si="3"/>
        <v>4.6878566282207115E-5</v>
      </c>
      <c r="R245" s="91">
        <f>P245/'סכום נכסי הקרן'!$C$42</f>
        <v>6.6352574783144203E-6</v>
      </c>
    </row>
    <row r="246" spans="2:18">
      <c r="B246" s="86" t="s">
        <v>1425</v>
      </c>
      <c r="C246" s="88" t="s">
        <v>1159</v>
      </c>
      <c r="D246" s="87" t="s">
        <v>1324</v>
      </c>
      <c r="E246" s="87"/>
      <c r="F246" s="87" t="s">
        <v>1315</v>
      </c>
      <c r="G246" s="101">
        <v>43990</v>
      </c>
      <c r="H246" s="87" t="s">
        <v>119</v>
      </c>
      <c r="I246" s="90">
        <v>5.6499999625390087</v>
      </c>
      <c r="J246" s="88" t="s">
        <v>489</v>
      </c>
      <c r="K246" s="88" t="s">
        <v>121</v>
      </c>
      <c r="L246" s="89">
        <v>4.4999999999999998E-2</v>
      </c>
      <c r="M246" s="89">
        <v>9.7599999172290494E-2</v>
      </c>
      <c r="N246" s="90">
        <v>34.544190999999998</v>
      </c>
      <c r="O246" s="102">
        <v>81.14</v>
      </c>
      <c r="P246" s="90">
        <v>2.8029157000000002E-2</v>
      </c>
      <c r="Q246" s="91">
        <f t="shared" si="3"/>
        <v>4.7749710396803238E-5</v>
      </c>
      <c r="R246" s="91">
        <f>P246/'סכום נכסי הקרן'!$C$42</f>
        <v>6.7585604280306414E-6</v>
      </c>
    </row>
    <row r="247" spans="2:18">
      <c r="B247" s="86" t="s">
        <v>1425</v>
      </c>
      <c r="C247" s="88" t="s">
        <v>1159</v>
      </c>
      <c r="D247" s="87" t="s">
        <v>1325</v>
      </c>
      <c r="E247" s="87"/>
      <c r="F247" s="87" t="s">
        <v>1315</v>
      </c>
      <c r="G247" s="101">
        <v>41893</v>
      </c>
      <c r="H247" s="87" t="s">
        <v>119</v>
      </c>
      <c r="I247" s="90">
        <v>5.6299999143081445</v>
      </c>
      <c r="J247" s="88" t="s">
        <v>489</v>
      </c>
      <c r="K247" s="88" t="s">
        <v>121</v>
      </c>
      <c r="L247" s="89">
        <v>4.4999999999999998E-2</v>
      </c>
      <c r="M247" s="89">
        <v>9.809999854848489E-2</v>
      </c>
      <c r="N247" s="90">
        <v>35.358412000000001</v>
      </c>
      <c r="O247" s="102">
        <v>80.86</v>
      </c>
      <c r="P247" s="90">
        <v>2.8590814999999999E-2</v>
      </c>
      <c r="Q247" s="91">
        <f t="shared" si="3"/>
        <v>4.8706535707034564E-5</v>
      </c>
      <c r="R247" s="91">
        <f>P247/'סכום נכסי הקרן'!$C$42</f>
        <v>6.8939908133571354E-6</v>
      </c>
    </row>
    <row r="248" spans="2:18">
      <c r="B248" s="86" t="s">
        <v>1425</v>
      </c>
      <c r="C248" s="88" t="s">
        <v>1159</v>
      </c>
      <c r="D248" s="87" t="s">
        <v>1326</v>
      </c>
      <c r="E248" s="87"/>
      <c r="F248" s="87" t="s">
        <v>1315</v>
      </c>
      <c r="G248" s="101">
        <v>42151</v>
      </c>
      <c r="H248" s="87" t="s">
        <v>119</v>
      </c>
      <c r="I248" s="90">
        <v>5.6399999981088058</v>
      </c>
      <c r="J248" s="88" t="s">
        <v>489</v>
      </c>
      <c r="K248" s="88" t="s">
        <v>121</v>
      </c>
      <c r="L248" s="89">
        <v>4.4999999999999998E-2</v>
      </c>
      <c r="M248" s="89">
        <v>9.8100000018911948E-2</v>
      </c>
      <c r="N248" s="90">
        <v>129.488528</v>
      </c>
      <c r="O248" s="102">
        <v>81.67</v>
      </c>
      <c r="P248" s="90">
        <v>0.10575327999999999</v>
      </c>
      <c r="Q248" s="91">
        <f t="shared" si="3"/>
        <v>1.8015841480755355E-4</v>
      </c>
      <c r="R248" s="91">
        <f>P248/'סכום נכסי הקרן'!$C$42</f>
        <v>2.549987262700923E-5</v>
      </c>
    </row>
    <row r="249" spans="2:18">
      <c r="B249" s="86" t="s">
        <v>1425</v>
      </c>
      <c r="C249" s="88" t="s">
        <v>1159</v>
      </c>
      <c r="D249" s="87" t="s">
        <v>1327</v>
      </c>
      <c r="E249" s="87"/>
      <c r="F249" s="87" t="s">
        <v>1315</v>
      </c>
      <c r="G249" s="101">
        <v>42166</v>
      </c>
      <c r="H249" s="87" t="s">
        <v>119</v>
      </c>
      <c r="I249" s="90">
        <v>5.6400000233160652</v>
      </c>
      <c r="J249" s="88" t="s">
        <v>489</v>
      </c>
      <c r="K249" s="88" t="s">
        <v>121</v>
      </c>
      <c r="L249" s="89">
        <v>4.4999999999999998E-2</v>
      </c>
      <c r="M249" s="89">
        <v>9.8100000530641468E-2</v>
      </c>
      <c r="N249" s="90">
        <v>121.83447099999999</v>
      </c>
      <c r="O249" s="102">
        <v>81.67</v>
      </c>
      <c r="P249" s="90">
        <v>9.9502212000000007E-2</v>
      </c>
      <c r="Q249" s="91">
        <f t="shared" si="3"/>
        <v>1.6950926518558227E-4</v>
      </c>
      <c r="R249" s="91">
        <f>P249/'סכום נכסי הקרן'!$C$42</f>
        <v>2.399257717685607E-5</v>
      </c>
    </row>
    <row r="250" spans="2:18">
      <c r="B250" s="86" t="s">
        <v>1425</v>
      </c>
      <c r="C250" s="88" t="s">
        <v>1159</v>
      </c>
      <c r="D250" s="87" t="s">
        <v>1328</v>
      </c>
      <c r="E250" s="87"/>
      <c r="F250" s="87" t="s">
        <v>1315</v>
      </c>
      <c r="G250" s="101">
        <v>42257</v>
      </c>
      <c r="H250" s="87" t="s">
        <v>119</v>
      </c>
      <c r="I250" s="90">
        <v>5.6400000045708296</v>
      </c>
      <c r="J250" s="88" t="s">
        <v>489</v>
      </c>
      <c r="K250" s="88" t="s">
        <v>121</v>
      </c>
      <c r="L250" s="89">
        <v>4.4999999999999998E-2</v>
      </c>
      <c r="M250" s="89">
        <v>9.8100000182833172E-2</v>
      </c>
      <c r="N250" s="90">
        <v>64.743381999999997</v>
      </c>
      <c r="O250" s="102">
        <v>81.099999999999994</v>
      </c>
      <c r="P250" s="90">
        <v>5.2506883999999997E-2</v>
      </c>
      <c r="Q250" s="91">
        <f t="shared" si="3"/>
        <v>8.9449301127341829E-5</v>
      </c>
      <c r="R250" s="91">
        <f>P250/'סכום נכסי הקרן'!$C$42</f>
        <v>1.2660778502956587E-5</v>
      </c>
    </row>
    <row r="251" spans="2:18">
      <c r="B251" s="86" t="s">
        <v>1425</v>
      </c>
      <c r="C251" s="88" t="s">
        <v>1159</v>
      </c>
      <c r="D251" s="87" t="s">
        <v>1329</v>
      </c>
      <c r="E251" s="87"/>
      <c r="F251" s="87" t="s">
        <v>1315</v>
      </c>
      <c r="G251" s="101">
        <v>42348</v>
      </c>
      <c r="H251" s="87" t="s">
        <v>119</v>
      </c>
      <c r="I251" s="90">
        <v>5.6399999833671091</v>
      </c>
      <c r="J251" s="88" t="s">
        <v>489</v>
      </c>
      <c r="K251" s="88" t="s">
        <v>121</v>
      </c>
      <c r="L251" s="89">
        <v>4.4999999999999998E-2</v>
      </c>
      <c r="M251" s="89">
        <v>9.8099999745035277E-2</v>
      </c>
      <c r="N251" s="90">
        <v>112.115306</v>
      </c>
      <c r="O251" s="102">
        <v>81.510000000000005</v>
      </c>
      <c r="P251" s="90">
        <v>9.1385193000000003E-2</v>
      </c>
      <c r="Q251" s="91">
        <f t="shared" si="3"/>
        <v>1.5568133213232101E-4</v>
      </c>
      <c r="R251" s="91">
        <f>P251/'סכום נכסי הקרן'!$C$42</f>
        <v>2.2035352298242247E-5</v>
      </c>
    </row>
    <row r="252" spans="2:18">
      <c r="B252" s="86" t="s">
        <v>1425</v>
      </c>
      <c r="C252" s="88" t="s">
        <v>1159</v>
      </c>
      <c r="D252" s="87" t="s">
        <v>1330</v>
      </c>
      <c r="E252" s="87"/>
      <c r="F252" s="87" t="s">
        <v>1315</v>
      </c>
      <c r="G252" s="101">
        <v>42439</v>
      </c>
      <c r="H252" s="87" t="s">
        <v>119</v>
      </c>
      <c r="I252" s="90">
        <v>5.6299999937972469</v>
      </c>
      <c r="J252" s="88" t="s">
        <v>489</v>
      </c>
      <c r="K252" s="88" t="s">
        <v>121</v>
      </c>
      <c r="L252" s="89">
        <v>4.4999999999999998E-2</v>
      </c>
      <c r="M252" s="89">
        <v>9.8099999894188328E-2</v>
      </c>
      <c r="N252" s="90">
        <v>133.157704</v>
      </c>
      <c r="O252" s="102">
        <v>82.33</v>
      </c>
      <c r="P252" s="90">
        <v>0.109628736</v>
      </c>
      <c r="Q252" s="91">
        <f t="shared" si="3"/>
        <v>1.8676053636460053E-4</v>
      </c>
      <c r="R252" s="91">
        <f>P252/'סכום נכסי הקרן'!$C$42</f>
        <v>2.643434609555393E-5</v>
      </c>
    </row>
    <row r="253" spans="2:18">
      <c r="B253" s="86" t="s">
        <v>1425</v>
      </c>
      <c r="C253" s="88" t="s">
        <v>1159</v>
      </c>
      <c r="D253" s="87" t="s">
        <v>1331</v>
      </c>
      <c r="E253" s="87"/>
      <c r="F253" s="87" t="s">
        <v>1315</v>
      </c>
      <c r="G253" s="101">
        <v>42549</v>
      </c>
      <c r="H253" s="87" t="s">
        <v>119</v>
      </c>
      <c r="I253" s="90">
        <v>5.6400000062368667</v>
      </c>
      <c r="J253" s="88" t="s">
        <v>489</v>
      </c>
      <c r="K253" s="88" t="s">
        <v>121</v>
      </c>
      <c r="L253" s="89">
        <v>4.4999999999999998E-2</v>
      </c>
      <c r="M253" s="89">
        <v>9.8000000207895552E-2</v>
      </c>
      <c r="N253" s="90">
        <v>93.661574999999999</v>
      </c>
      <c r="O253" s="102">
        <v>82.17</v>
      </c>
      <c r="P253" s="90">
        <v>7.6961717999999998E-2</v>
      </c>
      <c r="Q253" s="91">
        <f t="shared" si="3"/>
        <v>1.3110989196501481E-4</v>
      </c>
      <c r="R253" s="91">
        <f>P253/'סכום נכסי הקרן'!$C$42</f>
        <v>1.8557476478798612E-5</v>
      </c>
    </row>
    <row r="254" spans="2:18">
      <c r="B254" s="86" t="s">
        <v>1425</v>
      </c>
      <c r="C254" s="88" t="s">
        <v>1159</v>
      </c>
      <c r="D254" s="87" t="s">
        <v>1332</v>
      </c>
      <c r="E254" s="87"/>
      <c r="F254" s="87" t="s">
        <v>1315</v>
      </c>
      <c r="G254" s="101">
        <v>42604</v>
      </c>
      <c r="H254" s="87" t="s">
        <v>119</v>
      </c>
      <c r="I254" s="90">
        <v>5.6399999991994436</v>
      </c>
      <c r="J254" s="88" t="s">
        <v>489</v>
      </c>
      <c r="K254" s="88" t="s">
        <v>121</v>
      </c>
      <c r="L254" s="89">
        <v>4.4999999999999998E-2</v>
      </c>
      <c r="M254" s="89">
        <v>9.8099999967977747E-2</v>
      </c>
      <c r="N254" s="90">
        <v>122.478812</v>
      </c>
      <c r="O254" s="102">
        <v>81.59</v>
      </c>
      <c r="P254" s="90">
        <v>9.9930471999999992E-2</v>
      </c>
      <c r="Q254" s="91">
        <f t="shared" si="3"/>
        <v>1.7023883728703841E-4</v>
      </c>
      <c r="R254" s="91">
        <f>P254/'סכום נכסי הקרן'!$C$42</f>
        <v>2.409584182690988E-5</v>
      </c>
    </row>
    <row r="255" spans="2:18">
      <c r="B255" s="86" t="s">
        <v>1426</v>
      </c>
      <c r="C255" s="88" t="s">
        <v>1159</v>
      </c>
      <c r="D255" s="87" t="s">
        <v>1333</v>
      </c>
      <c r="E255" s="126"/>
      <c r="F255" s="87" t="s">
        <v>481</v>
      </c>
      <c r="G255" s="101">
        <v>44871</v>
      </c>
      <c r="H255" s="87"/>
      <c r="I255" s="90">
        <v>5.4399999973332465</v>
      </c>
      <c r="J255" s="88" t="s">
        <v>308</v>
      </c>
      <c r="K255" s="88" t="s">
        <v>121</v>
      </c>
      <c r="L255" s="89">
        <v>0.05</v>
      </c>
      <c r="M255" s="89">
        <v>8.7099999967316002E-2</v>
      </c>
      <c r="N255" s="90">
        <v>721.722714</v>
      </c>
      <c r="O255" s="102">
        <v>85.21</v>
      </c>
      <c r="P255" s="90">
        <v>0.61497993099999992</v>
      </c>
      <c r="Q255" s="91">
        <f t="shared" ref="Q255:Q310" si="4">IFERROR(P255/$P$10,0)</f>
        <v>1.0476631032854834E-3</v>
      </c>
      <c r="R255" s="91">
        <f>P255/'סכום נכסי הקרן'!$C$42</f>
        <v>1.4828769290812469E-4</v>
      </c>
    </row>
    <row r="256" spans="2:18">
      <c r="B256" s="86" t="s">
        <v>1426</v>
      </c>
      <c r="C256" s="88" t="s">
        <v>1159</v>
      </c>
      <c r="D256" s="87" t="s">
        <v>1334</v>
      </c>
      <c r="E256" s="126"/>
      <c r="F256" s="87" t="s">
        <v>481</v>
      </c>
      <c r="G256" s="101">
        <v>44969</v>
      </c>
      <c r="H256" s="87"/>
      <c r="I256" s="90">
        <v>5.4399999970123396</v>
      </c>
      <c r="J256" s="88" t="s">
        <v>308</v>
      </c>
      <c r="K256" s="88" t="s">
        <v>121</v>
      </c>
      <c r="L256" s="89">
        <v>0.05</v>
      </c>
      <c r="M256" s="89">
        <v>8.1799999942510179E-2</v>
      </c>
      <c r="N256" s="90">
        <v>510.59448099999992</v>
      </c>
      <c r="O256" s="102">
        <v>86.53</v>
      </c>
      <c r="P256" s="90">
        <v>0.44181740300000005</v>
      </c>
      <c r="Q256" s="91">
        <f t="shared" si="4"/>
        <v>7.5266812489286445E-4</v>
      </c>
      <c r="R256" s="91">
        <f>P256/'סכום נכסי הקרן'!$C$42</f>
        <v>1.0653369333694433E-4</v>
      </c>
    </row>
    <row r="257" spans="2:18">
      <c r="B257" s="86" t="s">
        <v>1427</v>
      </c>
      <c r="C257" s="88" t="s">
        <v>1159</v>
      </c>
      <c r="D257" s="87" t="s">
        <v>1335</v>
      </c>
      <c r="E257" s="87"/>
      <c r="F257" s="87" t="s">
        <v>481</v>
      </c>
      <c r="G257" s="101">
        <v>41534</v>
      </c>
      <c r="H257" s="87"/>
      <c r="I257" s="90">
        <v>5.6299999996282777</v>
      </c>
      <c r="J257" s="88" t="s">
        <v>435</v>
      </c>
      <c r="K257" s="88" t="s">
        <v>121</v>
      </c>
      <c r="L257" s="89">
        <v>3.9842000000000002E-2</v>
      </c>
      <c r="M257" s="89">
        <v>3.5799999997227834E-2</v>
      </c>
      <c r="N257" s="90">
        <v>2822.4573820000001</v>
      </c>
      <c r="O257" s="102">
        <v>112.47</v>
      </c>
      <c r="P257" s="90">
        <v>3.1744179859999999</v>
      </c>
      <c r="Q257" s="91">
        <f t="shared" si="4"/>
        <v>5.4078522415034946E-3</v>
      </c>
      <c r="R257" s="91">
        <f>P257/'סכום נכסי הקרן'!$C$42</f>
        <v>7.6543492842857616E-4</v>
      </c>
    </row>
    <row r="258" spans="2:18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0"/>
      <c r="O258" s="102"/>
      <c r="P258" s="87"/>
      <c r="Q258" s="91"/>
      <c r="R258" s="87"/>
    </row>
    <row r="259" spans="2:18">
      <c r="B259" s="79" t="s">
        <v>38</v>
      </c>
      <c r="C259" s="81"/>
      <c r="D259" s="80"/>
      <c r="E259" s="80"/>
      <c r="F259" s="80"/>
      <c r="G259" s="99"/>
      <c r="H259" s="80"/>
      <c r="I259" s="83">
        <v>2.496122927985716</v>
      </c>
      <c r="J259" s="81"/>
      <c r="K259" s="81"/>
      <c r="L259" s="82"/>
      <c r="M259" s="82">
        <v>7.0942299905804682E-2</v>
      </c>
      <c r="N259" s="83"/>
      <c r="O259" s="100"/>
      <c r="P259" s="83">
        <v>213.22109441199996</v>
      </c>
      <c r="Q259" s="84">
        <f t="shared" si="4"/>
        <v>0.36323766386061623</v>
      </c>
      <c r="R259" s="84">
        <f>P259/'סכום נכסי הקרן'!$C$42</f>
        <v>5.1413164195923837E-2</v>
      </c>
    </row>
    <row r="260" spans="2:18">
      <c r="B260" s="85" t="s">
        <v>36</v>
      </c>
      <c r="C260" s="81"/>
      <c r="D260" s="80"/>
      <c r="E260" s="80"/>
      <c r="F260" s="80"/>
      <c r="G260" s="99"/>
      <c r="H260" s="80"/>
      <c r="I260" s="83">
        <v>2.4961229279857138</v>
      </c>
      <c r="J260" s="81"/>
      <c r="K260" s="81"/>
      <c r="L260" s="82"/>
      <c r="M260" s="82">
        <v>7.0942299905804682E-2</v>
      </c>
      <c r="N260" s="83"/>
      <c r="O260" s="100"/>
      <c r="P260" s="83">
        <v>213.22109441200007</v>
      </c>
      <c r="Q260" s="84">
        <f t="shared" si="4"/>
        <v>0.3632376638606164</v>
      </c>
      <c r="R260" s="84">
        <f>P260/'סכום נכסי הקרן'!$C$42</f>
        <v>5.1413164195923865E-2</v>
      </c>
    </row>
    <row r="261" spans="2:18">
      <c r="B261" s="86" t="s">
        <v>1428</v>
      </c>
      <c r="C261" s="88" t="s">
        <v>1159</v>
      </c>
      <c r="D261" s="87">
        <v>9327</v>
      </c>
      <c r="E261" s="87"/>
      <c r="F261" s="87" t="s">
        <v>1187</v>
      </c>
      <c r="G261" s="101">
        <v>44880</v>
      </c>
      <c r="H261" s="87" t="s">
        <v>1157</v>
      </c>
      <c r="I261" s="90">
        <v>1.309999997087733</v>
      </c>
      <c r="J261" s="88" t="s">
        <v>726</v>
      </c>
      <c r="K261" s="88" t="s">
        <v>126</v>
      </c>
      <c r="L261" s="89">
        <v>5.9416999999999998E-2</v>
      </c>
      <c r="M261" s="89">
        <v>6.2099999796141309E-2</v>
      </c>
      <c r="N261" s="90">
        <v>242.76853399999999</v>
      </c>
      <c r="O261" s="102">
        <v>101.29</v>
      </c>
      <c r="P261" s="90">
        <v>8.5843774999999997E-2</v>
      </c>
      <c r="Q261" s="91">
        <f t="shared" si="4"/>
        <v>1.4624112297128083E-4</v>
      </c>
      <c r="R261" s="91">
        <f>P261/'סכום נכסי הקרן'!$C$42</f>
        <v>2.0699171962530518E-5</v>
      </c>
    </row>
    <row r="262" spans="2:18">
      <c r="B262" s="86" t="s">
        <v>1428</v>
      </c>
      <c r="C262" s="88" t="s">
        <v>1159</v>
      </c>
      <c r="D262" s="87">
        <v>9474</v>
      </c>
      <c r="E262" s="87"/>
      <c r="F262" s="87" t="s">
        <v>1187</v>
      </c>
      <c r="G262" s="101">
        <v>44977</v>
      </c>
      <c r="H262" s="87" t="s">
        <v>1157</v>
      </c>
      <c r="I262" s="90">
        <v>1.3100000151022952</v>
      </c>
      <c r="J262" s="88" t="s">
        <v>726</v>
      </c>
      <c r="K262" s="88" t="s">
        <v>126</v>
      </c>
      <c r="L262" s="89">
        <v>6.1409999999999999E-2</v>
      </c>
      <c r="M262" s="89">
        <v>6.2900000453068858E-2</v>
      </c>
      <c r="N262" s="90">
        <v>93.981639000000001</v>
      </c>
      <c r="O262" s="102">
        <v>100.91</v>
      </c>
      <c r="P262" s="90">
        <v>3.3107550000000006E-2</v>
      </c>
      <c r="Q262" s="91">
        <f t="shared" si="4"/>
        <v>5.6401122746848334E-5</v>
      </c>
      <c r="R262" s="91">
        <f>P262/'סכום נכסי הקרן'!$C$42</f>
        <v>7.9830933659205616E-6</v>
      </c>
    </row>
    <row r="263" spans="2:18">
      <c r="B263" s="86" t="s">
        <v>1428</v>
      </c>
      <c r="C263" s="88" t="s">
        <v>1159</v>
      </c>
      <c r="D263" s="87">
        <v>8763</v>
      </c>
      <c r="E263" s="87"/>
      <c r="F263" s="87" t="s">
        <v>1187</v>
      </c>
      <c r="G263" s="101">
        <v>44529</v>
      </c>
      <c r="H263" s="87" t="s">
        <v>1157</v>
      </c>
      <c r="I263" s="90">
        <v>3.010000000282107</v>
      </c>
      <c r="J263" s="88" t="s">
        <v>726</v>
      </c>
      <c r="K263" s="88" t="s">
        <v>1127</v>
      </c>
      <c r="L263" s="89">
        <v>6.2899999999999998E-2</v>
      </c>
      <c r="M263" s="89">
        <v>7.5500000007544699E-2</v>
      </c>
      <c r="N263" s="90">
        <v>8856.4000379999998</v>
      </c>
      <c r="O263" s="102">
        <v>99.34</v>
      </c>
      <c r="P263" s="90">
        <v>3.0484890140000003</v>
      </c>
      <c r="Q263" s="91">
        <f t="shared" si="4"/>
        <v>5.1933230659179739E-3</v>
      </c>
      <c r="R263" s="91">
        <f>P263/'סכום נכסי הקרן'!$C$42</f>
        <v>7.3507017051231856E-4</v>
      </c>
    </row>
    <row r="264" spans="2:18">
      <c r="B264" s="86" t="s">
        <v>1429</v>
      </c>
      <c r="C264" s="88" t="s">
        <v>1158</v>
      </c>
      <c r="D264" s="87">
        <v>6211</v>
      </c>
      <c r="E264" s="87"/>
      <c r="F264" s="87" t="s">
        <v>386</v>
      </c>
      <c r="G264" s="101">
        <v>43186</v>
      </c>
      <c r="H264" s="87" t="s">
        <v>293</v>
      </c>
      <c r="I264" s="90">
        <v>3.7899999999054725</v>
      </c>
      <c r="J264" s="88" t="s">
        <v>489</v>
      </c>
      <c r="K264" s="88" t="s">
        <v>120</v>
      </c>
      <c r="L264" s="89">
        <v>4.8000000000000001E-2</v>
      </c>
      <c r="M264" s="89">
        <v>6.5099999999006244E-2</v>
      </c>
      <c r="N264" s="90">
        <v>2418.5210889999998</v>
      </c>
      <c r="O264" s="102">
        <v>94.38</v>
      </c>
      <c r="P264" s="90">
        <v>8.2515998820000007</v>
      </c>
      <c r="Q264" s="91">
        <f t="shared" si="4"/>
        <v>1.4057201387676261E-2</v>
      </c>
      <c r="R264" s="91">
        <f>P264/'סכום נכסי הקרן'!$C$42</f>
        <v>1.9896758375725502E-3</v>
      </c>
    </row>
    <row r="265" spans="2:18">
      <c r="B265" s="86" t="s">
        <v>1429</v>
      </c>
      <c r="C265" s="88" t="s">
        <v>1158</v>
      </c>
      <c r="D265" s="87">
        <v>6831</v>
      </c>
      <c r="E265" s="87"/>
      <c r="F265" s="87" t="s">
        <v>386</v>
      </c>
      <c r="G265" s="101">
        <v>43552</v>
      </c>
      <c r="H265" s="87" t="s">
        <v>293</v>
      </c>
      <c r="I265" s="90">
        <v>3.780000000375392</v>
      </c>
      <c r="J265" s="88" t="s">
        <v>489</v>
      </c>
      <c r="K265" s="88" t="s">
        <v>120</v>
      </c>
      <c r="L265" s="89">
        <v>4.5999999999999999E-2</v>
      </c>
      <c r="M265" s="89">
        <v>7.1200000007507841E-2</v>
      </c>
      <c r="N265" s="90">
        <v>1206.1822810000001</v>
      </c>
      <c r="O265" s="102">
        <v>91.64</v>
      </c>
      <c r="P265" s="90">
        <v>3.9958236249999999</v>
      </c>
      <c r="Q265" s="91">
        <f t="shared" si="4"/>
        <v>6.8071765729684442E-3</v>
      </c>
      <c r="R265" s="91">
        <f>P265/'סכום נכסי הקרן'!$C$42</f>
        <v>9.6349724072382716E-4</v>
      </c>
    </row>
    <row r="266" spans="2:18">
      <c r="B266" s="86" t="s">
        <v>1429</v>
      </c>
      <c r="C266" s="88" t="s">
        <v>1158</v>
      </c>
      <c r="D266" s="87">
        <v>7598</v>
      </c>
      <c r="E266" s="87"/>
      <c r="F266" s="87" t="s">
        <v>386</v>
      </c>
      <c r="G266" s="101">
        <v>43942</v>
      </c>
      <c r="H266" s="87" t="s">
        <v>293</v>
      </c>
      <c r="I266" s="90">
        <v>3.6799999997481145</v>
      </c>
      <c r="J266" s="88" t="s">
        <v>489</v>
      </c>
      <c r="K266" s="88" t="s">
        <v>120</v>
      </c>
      <c r="L266" s="89">
        <v>5.4400000000000004E-2</v>
      </c>
      <c r="M266" s="89">
        <v>8.7199999994962279E-2</v>
      </c>
      <c r="N266" s="90">
        <v>1225.68813</v>
      </c>
      <c r="O266" s="102">
        <v>89.6</v>
      </c>
      <c r="P266" s="90">
        <v>3.9700528749999999</v>
      </c>
      <c r="Q266" s="91">
        <f t="shared" si="4"/>
        <v>6.7632742233826749E-3</v>
      </c>
      <c r="R266" s="91">
        <f>P266/'סכום נכסי הקרן'!$C$42</f>
        <v>9.5728324109655794E-4</v>
      </c>
    </row>
    <row r="267" spans="2:18">
      <c r="B267" s="86" t="s">
        <v>1430</v>
      </c>
      <c r="C267" s="88" t="s">
        <v>1159</v>
      </c>
      <c r="D267" s="87">
        <v>9459</v>
      </c>
      <c r="E267" s="87"/>
      <c r="F267" s="87" t="s">
        <v>287</v>
      </c>
      <c r="G267" s="101">
        <v>44195</v>
      </c>
      <c r="H267" s="87" t="s">
        <v>1157</v>
      </c>
      <c r="I267" s="90">
        <v>3.2199999999999993</v>
      </c>
      <c r="J267" s="88" t="s">
        <v>726</v>
      </c>
      <c r="K267" s="88" t="s">
        <v>123</v>
      </c>
      <c r="L267" s="89">
        <v>7.1439000000000002E-2</v>
      </c>
      <c r="M267" s="89">
        <v>7.4099999999999999E-2</v>
      </c>
      <c r="N267" s="90">
        <v>595.20000000000005</v>
      </c>
      <c r="O267" s="102">
        <v>99.93</v>
      </c>
      <c r="P267" s="90">
        <v>2.6570500000000004</v>
      </c>
      <c r="Q267" s="91">
        <f t="shared" si="4"/>
        <v>4.5264781958952978E-3</v>
      </c>
      <c r="R267" s="91">
        <f>P267/'סכום נכסי הקרן'!$C$42</f>
        <v>6.4068402004736772E-4</v>
      </c>
    </row>
    <row r="268" spans="2:18">
      <c r="B268" s="86" t="s">
        <v>1430</v>
      </c>
      <c r="C268" s="88" t="s">
        <v>1159</v>
      </c>
      <c r="D268" s="87">
        <v>9448</v>
      </c>
      <c r="E268" s="87"/>
      <c r="F268" s="87" t="s">
        <v>287</v>
      </c>
      <c r="G268" s="101">
        <v>43788</v>
      </c>
      <c r="H268" s="87" t="s">
        <v>1157</v>
      </c>
      <c r="I268" s="90">
        <v>3.29</v>
      </c>
      <c r="J268" s="88" t="s">
        <v>726</v>
      </c>
      <c r="K268" s="88" t="s">
        <v>122</v>
      </c>
      <c r="L268" s="89">
        <v>5.9389999999999998E-2</v>
      </c>
      <c r="M268" s="89">
        <v>6.2800000000000009E-2</v>
      </c>
      <c r="N268" s="90">
        <v>2346.6799999999998</v>
      </c>
      <c r="O268" s="102">
        <v>99.76</v>
      </c>
      <c r="P268" s="90">
        <v>9.20547</v>
      </c>
      <c r="Q268" s="91">
        <f t="shared" si="4"/>
        <v>1.5682188606901744E-2</v>
      </c>
      <c r="R268" s="91">
        <f>P268/'סכום נכסי הקרן'!$C$42</f>
        <v>2.2196787888919822E-3</v>
      </c>
    </row>
    <row r="269" spans="2:18">
      <c r="B269" s="86" t="s">
        <v>1431</v>
      </c>
      <c r="C269" s="88" t="s">
        <v>1159</v>
      </c>
      <c r="D269" s="87">
        <v>7088</v>
      </c>
      <c r="E269" s="87"/>
      <c r="F269" s="87" t="s">
        <v>598</v>
      </c>
      <c r="G269" s="101">
        <v>43684</v>
      </c>
      <c r="H269" s="87" t="s">
        <v>595</v>
      </c>
      <c r="I269" s="90">
        <v>7.36</v>
      </c>
      <c r="J269" s="88" t="s">
        <v>680</v>
      </c>
      <c r="K269" s="88" t="s">
        <v>120</v>
      </c>
      <c r="L269" s="89">
        <v>4.36E-2</v>
      </c>
      <c r="M269" s="89">
        <v>3.9299999999999995E-2</v>
      </c>
      <c r="N269" s="90">
        <v>1206.24</v>
      </c>
      <c r="O269" s="102">
        <v>104.45</v>
      </c>
      <c r="P269" s="90">
        <v>4.5546199999999999</v>
      </c>
      <c r="Q269" s="91">
        <f t="shared" si="4"/>
        <v>7.7591268965915717E-3</v>
      </c>
      <c r="R269" s="91">
        <f>P269/'סכום נכסי הקרן'!$C$42</f>
        <v>1.0982376136648318E-3</v>
      </c>
    </row>
    <row r="270" spans="2:18">
      <c r="B270" s="86" t="s">
        <v>1432</v>
      </c>
      <c r="C270" s="88" t="s">
        <v>1159</v>
      </c>
      <c r="D270" s="87">
        <v>7310</v>
      </c>
      <c r="E270" s="87"/>
      <c r="F270" s="87" t="s">
        <v>702</v>
      </c>
      <c r="G270" s="101">
        <v>43811</v>
      </c>
      <c r="H270" s="87" t="s">
        <v>620</v>
      </c>
      <c r="I270" s="90">
        <v>7.58</v>
      </c>
      <c r="J270" s="88" t="s">
        <v>680</v>
      </c>
      <c r="K270" s="88" t="s">
        <v>120</v>
      </c>
      <c r="L270" s="89">
        <v>4.4800000000000006E-2</v>
      </c>
      <c r="M270" s="89">
        <v>6.1499999999999992E-2</v>
      </c>
      <c r="N270" s="90">
        <v>262.17</v>
      </c>
      <c r="O270" s="102">
        <v>89.14</v>
      </c>
      <c r="P270" s="90">
        <v>0.84483000000000008</v>
      </c>
      <c r="Q270" s="91">
        <f t="shared" si="4"/>
        <v>1.439229436494693E-3</v>
      </c>
      <c r="R270" s="91">
        <f>P270/'סכום נכסי הקרן'!$C$42</f>
        <v>2.0371053636800872E-4</v>
      </c>
    </row>
    <row r="271" spans="2:18">
      <c r="B271" s="86" t="s">
        <v>1433</v>
      </c>
      <c r="C271" s="88" t="s">
        <v>1159</v>
      </c>
      <c r="D271" s="87" t="s">
        <v>1336</v>
      </c>
      <c r="E271" s="87"/>
      <c r="F271" s="87" t="s">
        <v>605</v>
      </c>
      <c r="G271" s="101">
        <v>43185</v>
      </c>
      <c r="H271" s="87" t="s">
        <v>288</v>
      </c>
      <c r="I271" s="90">
        <v>4.0300000001799656</v>
      </c>
      <c r="J271" s="88" t="s">
        <v>680</v>
      </c>
      <c r="K271" s="88" t="s">
        <v>128</v>
      </c>
      <c r="L271" s="89">
        <v>4.2199999999999994E-2</v>
      </c>
      <c r="M271" s="89">
        <v>7.0300000008721358E-2</v>
      </c>
      <c r="N271" s="90">
        <v>597.05363399999999</v>
      </c>
      <c r="O271" s="102">
        <v>90.74</v>
      </c>
      <c r="P271" s="90">
        <v>1.4447286580000001</v>
      </c>
      <c r="Q271" s="91">
        <f t="shared" si="4"/>
        <v>2.4612004928104753E-3</v>
      </c>
      <c r="R271" s="91">
        <f>P271/'סכום נכסי הקרן'!$C$42</f>
        <v>3.4836174121114714E-4</v>
      </c>
    </row>
    <row r="272" spans="2:18">
      <c r="B272" s="86" t="s">
        <v>1434</v>
      </c>
      <c r="C272" s="88" t="s">
        <v>1159</v>
      </c>
      <c r="D272" s="87">
        <v>6812</v>
      </c>
      <c r="E272" s="87"/>
      <c r="F272" s="87" t="s">
        <v>481</v>
      </c>
      <c r="G272" s="101">
        <v>43536</v>
      </c>
      <c r="H272" s="87"/>
      <c r="I272" s="90">
        <v>2.8300000001574794</v>
      </c>
      <c r="J272" s="88" t="s">
        <v>680</v>
      </c>
      <c r="K272" s="88" t="s">
        <v>120</v>
      </c>
      <c r="L272" s="89">
        <v>7.1569999999999995E-2</v>
      </c>
      <c r="M272" s="89">
        <v>6.9600000008036886E-2</v>
      </c>
      <c r="N272" s="90">
        <v>500.30276800000001</v>
      </c>
      <c r="O272" s="102">
        <v>101.82</v>
      </c>
      <c r="P272" s="90">
        <v>1.841510937</v>
      </c>
      <c r="Q272" s="91">
        <f t="shared" si="4"/>
        <v>3.137148003926617E-3</v>
      </c>
      <c r="R272" s="91">
        <f>P272/'סכום נכסי הקרן'!$C$42</f>
        <v>4.4403629215797769E-4</v>
      </c>
    </row>
    <row r="273" spans="2:18">
      <c r="B273" s="86" t="s">
        <v>1434</v>
      </c>
      <c r="C273" s="88" t="s">
        <v>1159</v>
      </c>
      <c r="D273" s="87">
        <v>6872</v>
      </c>
      <c r="E273" s="87"/>
      <c r="F273" s="87" t="s">
        <v>481</v>
      </c>
      <c r="G273" s="101">
        <v>43570</v>
      </c>
      <c r="H273" s="87"/>
      <c r="I273" s="90">
        <v>2.8200000003768859</v>
      </c>
      <c r="J273" s="88" t="s">
        <v>680</v>
      </c>
      <c r="K273" s="88" t="s">
        <v>120</v>
      </c>
      <c r="L273" s="89">
        <v>7.1569999999999995E-2</v>
      </c>
      <c r="M273" s="89">
        <v>6.9600000004576459E-2</v>
      </c>
      <c r="N273" s="90">
        <v>403.67909400000002</v>
      </c>
      <c r="O273" s="102">
        <v>101.82</v>
      </c>
      <c r="P273" s="90">
        <v>1.4858591920000002</v>
      </c>
      <c r="Q273" s="91">
        <f t="shared" si="4"/>
        <v>2.5312693531392349E-3</v>
      </c>
      <c r="R273" s="91">
        <f>P273/'סכום נכסי הקרן'!$C$42</f>
        <v>3.5827938516583936E-4</v>
      </c>
    </row>
    <row r="274" spans="2:18">
      <c r="B274" s="86" t="s">
        <v>1434</v>
      </c>
      <c r="C274" s="88" t="s">
        <v>1159</v>
      </c>
      <c r="D274" s="87">
        <v>7258</v>
      </c>
      <c r="E274" s="87"/>
      <c r="F274" s="87" t="s">
        <v>481</v>
      </c>
      <c r="G274" s="101">
        <v>43774</v>
      </c>
      <c r="H274" s="87"/>
      <c r="I274" s="90">
        <v>2.8300000004863763</v>
      </c>
      <c r="J274" s="88" t="s">
        <v>680</v>
      </c>
      <c r="K274" s="88" t="s">
        <v>120</v>
      </c>
      <c r="L274" s="89">
        <v>7.1569999999999995E-2</v>
      </c>
      <c r="M274" s="89">
        <v>6.8200000012085704E-2</v>
      </c>
      <c r="N274" s="90">
        <v>368.66370699999999</v>
      </c>
      <c r="O274" s="102">
        <v>101.82</v>
      </c>
      <c r="P274" s="90">
        <v>1.356974798</v>
      </c>
      <c r="Q274" s="91">
        <f t="shared" si="4"/>
        <v>2.3117054009244931E-3</v>
      </c>
      <c r="R274" s="91">
        <f>P274/'סכום נכסי הקרן'!$C$42</f>
        <v>3.2720199796225309E-4</v>
      </c>
    </row>
    <row r="275" spans="2:18">
      <c r="B275" s="86" t="s">
        <v>1435</v>
      </c>
      <c r="C275" s="88" t="s">
        <v>1159</v>
      </c>
      <c r="D275" s="87">
        <v>6861</v>
      </c>
      <c r="E275" s="87"/>
      <c r="F275" s="87" t="s">
        <v>481</v>
      </c>
      <c r="G275" s="101">
        <v>43563</v>
      </c>
      <c r="H275" s="87"/>
      <c r="I275" s="90">
        <v>1.0099999999243685</v>
      </c>
      <c r="J275" s="88" t="s">
        <v>648</v>
      </c>
      <c r="K275" s="88" t="s">
        <v>120</v>
      </c>
      <c r="L275" s="89">
        <v>7.3651999999999995E-2</v>
      </c>
      <c r="M275" s="89">
        <v>7.0199999999999999E-2</v>
      </c>
      <c r="N275" s="90">
        <v>2699.1537210000006</v>
      </c>
      <c r="O275" s="102">
        <v>101.63</v>
      </c>
      <c r="P275" s="90">
        <v>9.9164872749999997</v>
      </c>
      <c r="Q275" s="91">
        <f t="shared" si="4"/>
        <v>1.6893458320378113E-2</v>
      </c>
      <c r="R275" s="91">
        <f>P275/'סכום נכסי הקרן'!$C$42</f>
        <v>2.3911235889785909E-3</v>
      </c>
    </row>
    <row r="276" spans="2:18">
      <c r="B276" s="86" t="s">
        <v>1436</v>
      </c>
      <c r="C276" s="88" t="s">
        <v>1159</v>
      </c>
      <c r="D276" s="87">
        <v>6932</v>
      </c>
      <c r="E276" s="87"/>
      <c r="F276" s="87" t="s">
        <v>481</v>
      </c>
      <c r="G276" s="101">
        <v>43098</v>
      </c>
      <c r="H276" s="87"/>
      <c r="I276" s="90">
        <v>1.9899999997033255</v>
      </c>
      <c r="J276" s="88" t="s">
        <v>680</v>
      </c>
      <c r="K276" s="88" t="s">
        <v>120</v>
      </c>
      <c r="L276" s="89">
        <v>7.6569999999999999E-2</v>
      </c>
      <c r="M276" s="89">
        <v>6.6199999987391331E-2</v>
      </c>
      <c r="N276" s="90">
        <v>730.30771700000003</v>
      </c>
      <c r="O276" s="102">
        <v>102.14</v>
      </c>
      <c r="P276" s="90">
        <v>2.6965597200000002</v>
      </c>
      <c r="Q276" s="91">
        <f t="shared" si="4"/>
        <v>4.5937858815263272E-3</v>
      </c>
      <c r="R276" s="91">
        <f>P276/'סכום נכסי הקרן'!$C$42</f>
        <v>6.5021084349462899E-4</v>
      </c>
    </row>
    <row r="277" spans="2:18">
      <c r="B277" s="86" t="s">
        <v>1436</v>
      </c>
      <c r="C277" s="88" t="s">
        <v>1159</v>
      </c>
      <c r="D277" s="87">
        <v>9335</v>
      </c>
      <c r="E277" s="87"/>
      <c r="F277" s="87" t="s">
        <v>481</v>
      </c>
      <c r="G277" s="101">
        <v>44064</v>
      </c>
      <c r="H277" s="87"/>
      <c r="I277" s="90">
        <v>2.7499999999708029</v>
      </c>
      <c r="J277" s="88" t="s">
        <v>680</v>
      </c>
      <c r="K277" s="88" t="s">
        <v>120</v>
      </c>
      <c r="L277" s="89">
        <v>8.3454E-2</v>
      </c>
      <c r="M277" s="89">
        <v>0.10069999999919416</v>
      </c>
      <c r="N277" s="90">
        <v>2449.430175</v>
      </c>
      <c r="O277" s="102">
        <v>96.7</v>
      </c>
      <c r="P277" s="90">
        <v>8.5624854670000001</v>
      </c>
      <c r="Q277" s="91">
        <f t="shared" si="4"/>
        <v>1.4586817624450372E-2</v>
      </c>
      <c r="R277" s="91">
        <f>P277/'סכום נכסי הקרן'!$C$42</f>
        <v>2.0646384564064362E-3</v>
      </c>
    </row>
    <row r="278" spans="2:18">
      <c r="B278" s="86" t="s">
        <v>1436</v>
      </c>
      <c r="C278" s="88" t="s">
        <v>1159</v>
      </c>
      <c r="D278" s="87" t="s">
        <v>1337</v>
      </c>
      <c r="E278" s="87"/>
      <c r="F278" s="87" t="s">
        <v>481</v>
      </c>
      <c r="G278" s="101">
        <v>42817</v>
      </c>
      <c r="H278" s="87"/>
      <c r="I278" s="90">
        <v>2.029999998917551</v>
      </c>
      <c r="J278" s="88" t="s">
        <v>680</v>
      </c>
      <c r="K278" s="88" t="s">
        <v>120</v>
      </c>
      <c r="L278" s="89">
        <v>5.7820000000000003E-2</v>
      </c>
      <c r="M278" s="89">
        <v>7.7299999970750849E-2</v>
      </c>
      <c r="N278" s="90">
        <v>248.23982799999999</v>
      </c>
      <c r="O278" s="102">
        <v>96.77</v>
      </c>
      <c r="P278" s="90">
        <v>0.86840139800000005</v>
      </c>
      <c r="Q278" s="91">
        <f t="shared" si="4"/>
        <v>1.4793850297630808E-3</v>
      </c>
      <c r="R278" s="91">
        <f>P278/'סכום נכסי הקרן'!$C$42</f>
        <v>2.09394214894486E-4</v>
      </c>
    </row>
    <row r="279" spans="2:18">
      <c r="B279" s="86" t="s">
        <v>1436</v>
      </c>
      <c r="C279" s="88" t="s">
        <v>1159</v>
      </c>
      <c r="D279" s="87">
        <v>7291</v>
      </c>
      <c r="E279" s="87"/>
      <c r="F279" s="87" t="s">
        <v>481</v>
      </c>
      <c r="G279" s="101">
        <v>43798</v>
      </c>
      <c r="H279" s="87"/>
      <c r="I279" s="90">
        <v>1.9900000060723444</v>
      </c>
      <c r="J279" s="88" t="s">
        <v>680</v>
      </c>
      <c r="K279" s="88" t="s">
        <v>120</v>
      </c>
      <c r="L279" s="89">
        <v>7.6569999999999999E-2</v>
      </c>
      <c r="M279" s="89">
        <v>7.6500000143818692E-2</v>
      </c>
      <c r="N279" s="90">
        <v>42.959279000000009</v>
      </c>
      <c r="O279" s="102">
        <v>100.74</v>
      </c>
      <c r="P279" s="90">
        <v>0.15644699499999998</v>
      </c>
      <c r="Q279" s="91">
        <f t="shared" si="4"/>
        <v>2.6651885048487625E-4</v>
      </c>
      <c r="R279" s="91">
        <f>P279/'סכום נכסי הקרן'!$C$42</f>
        <v>3.7723448817647541E-5</v>
      </c>
    </row>
    <row r="280" spans="2:18">
      <c r="B280" s="86" t="s">
        <v>1437</v>
      </c>
      <c r="C280" s="88" t="s">
        <v>1159</v>
      </c>
      <c r="D280" s="87">
        <v>9040</v>
      </c>
      <c r="E280" s="87"/>
      <c r="F280" s="87" t="s">
        <v>481</v>
      </c>
      <c r="G280" s="101">
        <v>44665</v>
      </c>
      <c r="H280" s="87"/>
      <c r="I280" s="90">
        <v>4.300000000015455</v>
      </c>
      <c r="J280" s="88" t="s">
        <v>726</v>
      </c>
      <c r="K280" s="88" t="s">
        <v>122</v>
      </c>
      <c r="L280" s="89">
        <v>5.2839999999999998E-2</v>
      </c>
      <c r="M280" s="89">
        <v>6.7600000000494542E-2</v>
      </c>
      <c r="N280" s="90">
        <v>1609</v>
      </c>
      <c r="O280" s="102">
        <v>102.27</v>
      </c>
      <c r="P280" s="90">
        <v>6.470530793</v>
      </c>
      <c r="Q280" s="91">
        <f t="shared" si="4"/>
        <v>1.1023020473978136E-2</v>
      </c>
      <c r="R280" s="91">
        <f>P280/'סכום נכסי הקרן'!$C$42</f>
        <v>1.5602136505897598E-3</v>
      </c>
    </row>
    <row r="281" spans="2:18">
      <c r="B281" s="86" t="s">
        <v>1438</v>
      </c>
      <c r="C281" s="88" t="s">
        <v>1159</v>
      </c>
      <c r="D281" s="87">
        <v>9186</v>
      </c>
      <c r="E281" s="87"/>
      <c r="F281" s="87" t="s">
        <v>481</v>
      </c>
      <c r="G281" s="101">
        <v>44778</v>
      </c>
      <c r="H281" s="87"/>
      <c r="I281" s="90">
        <v>3.5599999996425646</v>
      </c>
      <c r="J281" s="88" t="s">
        <v>713</v>
      </c>
      <c r="K281" s="88" t="s">
        <v>122</v>
      </c>
      <c r="L281" s="89">
        <v>5.842E-2</v>
      </c>
      <c r="M281" s="89">
        <v>6.6399999993361908E-2</v>
      </c>
      <c r="N281" s="90">
        <v>963.6071649999999</v>
      </c>
      <c r="O281" s="102">
        <v>103.37</v>
      </c>
      <c r="P281" s="90">
        <v>3.9167885899999999</v>
      </c>
      <c r="Q281" s="91">
        <f t="shared" si="4"/>
        <v>6.672534634488054E-3</v>
      </c>
      <c r="R281" s="91">
        <f>P281/'סכום נכסי הקרן'!$C$42</f>
        <v>9.4443983346826764E-4</v>
      </c>
    </row>
    <row r="282" spans="2:18">
      <c r="B282" s="86" t="s">
        <v>1438</v>
      </c>
      <c r="C282" s="88" t="s">
        <v>1159</v>
      </c>
      <c r="D282" s="87">
        <v>9187</v>
      </c>
      <c r="E282" s="87"/>
      <c r="F282" s="87" t="s">
        <v>481</v>
      </c>
      <c r="G282" s="101">
        <v>44778</v>
      </c>
      <c r="H282" s="87"/>
      <c r="I282" s="90">
        <v>3.3500000000153038</v>
      </c>
      <c r="J282" s="88" t="s">
        <v>713</v>
      </c>
      <c r="K282" s="88" t="s">
        <v>120</v>
      </c>
      <c r="L282" s="89">
        <v>7.9612000000000002E-2</v>
      </c>
      <c r="M282" s="89">
        <v>0.10440000000240783</v>
      </c>
      <c r="N282" s="90">
        <v>2653.4654519999999</v>
      </c>
      <c r="O282" s="102">
        <v>102.18</v>
      </c>
      <c r="P282" s="90">
        <v>9.8013892309999999</v>
      </c>
      <c r="Q282" s="91">
        <f t="shared" si="4"/>
        <v>1.6697380419489462E-2</v>
      </c>
      <c r="R282" s="91">
        <f>P282/'סכום נכסי הקרן'!$C$42</f>
        <v>2.3633704501481181E-3</v>
      </c>
    </row>
    <row r="283" spans="2:18">
      <c r="B283" s="86" t="s">
        <v>1439</v>
      </c>
      <c r="C283" s="88" t="s">
        <v>1159</v>
      </c>
      <c r="D283" s="87">
        <v>9047</v>
      </c>
      <c r="E283" s="87"/>
      <c r="F283" s="87" t="s">
        <v>481</v>
      </c>
      <c r="G283" s="101">
        <v>44677</v>
      </c>
      <c r="H283" s="87"/>
      <c r="I283" s="90">
        <v>3.1999999991335137</v>
      </c>
      <c r="J283" s="88" t="s">
        <v>726</v>
      </c>
      <c r="K283" s="88" t="s">
        <v>1127</v>
      </c>
      <c r="L283" s="89">
        <v>0.10460000000000001</v>
      </c>
      <c r="M283" s="89">
        <v>0.11499999997292228</v>
      </c>
      <c r="N283" s="90">
        <v>2700.4742889999998</v>
      </c>
      <c r="O283" s="102">
        <v>98.67</v>
      </c>
      <c r="P283" s="90">
        <v>0.9232692990000001</v>
      </c>
      <c r="Q283" s="91">
        <f t="shared" si="4"/>
        <v>1.5728564953098496E-3</v>
      </c>
      <c r="R283" s="91">
        <f>P283/'סכום נכסי הקרן'!$C$42</f>
        <v>2.2262429614408274E-4</v>
      </c>
    </row>
    <row r="284" spans="2:18">
      <c r="B284" s="86" t="s">
        <v>1439</v>
      </c>
      <c r="C284" s="88" t="s">
        <v>1159</v>
      </c>
      <c r="D284" s="87">
        <v>9048</v>
      </c>
      <c r="E284" s="87"/>
      <c r="F284" s="87" t="s">
        <v>481</v>
      </c>
      <c r="G284" s="101">
        <v>44677</v>
      </c>
      <c r="H284" s="87"/>
      <c r="I284" s="90">
        <v>3.4200000005755324</v>
      </c>
      <c r="J284" s="88" t="s">
        <v>726</v>
      </c>
      <c r="K284" s="88" t="s">
        <v>1127</v>
      </c>
      <c r="L284" s="89">
        <v>6.54E-2</v>
      </c>
      <c r="M284" s="89">
        <v>7.3300000010325717E-2</v>
      </c>
      <c r="N284" s="90">
        <v>8669.4194650000009</v>
      </c>
      <c r="O284" s="102">
        <v>98.33</v>
      </c>
      <c r="P284" s="90">
        <v>2.9537877149999998</v>
      </c>
      <c r="Q284" s="91">
        <f t="shared" si="4"/>
        <v>5.0319925056927384E-3</v>
      </c>
      <c r="R284" s="91">
        <f>P284/'סכום נכסי הקרן'!$C$42</f>
        <v>7.1223521861189213E-4</v>
      </c>
    </row>
    <row r="285" spans="2:18">
      <c r="B285" s="86" t="s">
        <v>1439</v>
      </c>
      <c r="C285" s="88" t="s">
        <v>1159</v>
      </c>
      <c r="D285" s="87">
        <v>9074</v>
      </c>
      <c r="E285" s="87"/>
      <c r="F285" s="87" t="s">
        <v>481</v>
      </c>
      <c r="G285" s="101">
        <v>44684</v>
      </c>
      <c r="H285" s="87"/>
      <c r="I285" s="90">
        <v>3.3499999876190474</v>
      </c>
      <c r="J285" s="88" t="s">
        <v>726</v>
      </c>
      <c r="K285" s="88" t="s">
        <v>1127</v>
      </c>
      <c r="L285" s="89">
        <v>6.4699999999999994E-2</v>
      </c>
      <c r="M285" s="89">
        <v>8.1099999745019302E-2</v>
      </c>
      <c r="N285" s="90">
        <v>438.55934999999999</v>
      </c>
      <c r="O285" s="102">
        <v>98.33</v>
      </c>
      <c r="P285" s="90">
        <v>0.14942307099999999</v>
      </c>
      <c r="Q285" s="91">
        <f t="shared" si="4"/>
        <v>2.5455308437749189E-4</v>
      </c>
      <c r="R285" s="91">
        <f>P285/'סכום נכסי הקרן'!$C$42</f>
        <v>3.6029797638773536E-5</v>
      </c>
    </row>
    <row r="286" spans="2:18">
      <c r="B286" s="86" t="s">
        <v>1439</v>
      </c>
      <c r="C286" s="88" t="s">
        <v>1159</v>
      </c>
      <c r="D286" s="87">
        <v>9220</v>
      </c>
      <c r="E286" s="87"/>
      <c r="F286" s="87" t="s">
        <v>481</v>
      </c>
      <c r="G286" s="101">
        <v>44811</v>
      </c>
      <c r="H286" s="87"/>
      <c r="I286" s="90">
        <v>3.3900000048390737</v>
      </c>
      <c r="J286" s="88" t="s">
        <v>726</v>
      </c>
      <c r="K286" s="88" t="s">
        <v>1127</v>
      </c>
      <c r="L286" s="89">
        <v>6.5199999999999994E-2</v>
      </c>
      <c r="M286" s="89">
        <v>7.7500000079143733E-2</v>
      </c>
      <c r="N286" s="90">
        <v>648.98140899999999</v>
      </c>
      <c r="O286" s="102">
        <v>98.33</v>
      </c>
      <c r="P286" s="90">
        <v>0.22111668700000001</v>
      </c>
      <c r="Q286" s="91">
        <f t="shared" si="4"/>
        <v>3.7668838089388796E-4</v>
      </c>
      <c r="R286" s="91">
        <f>P286/'סכום נכסי הקרן'!$C$42</f>
        <v>5.3316997394371767E-5</v>
      </c>
    </row>
    <row r="287" spans="2:18">
      <c r="B287" s="86" t="s">
        <v>1440</v>
      </c>
      <c r="C287" s="88" t="s">
        <v>1159</v>
      </c>
      <c r="D287" s="87" t="s">
        <v>1338</v>
      </c>
      <c r="E287" s="87"/>
      <c r="F287" s="87" t="s">
        <v>481</v>
      </c>
      <c r="G287" s="101">
        <v>42870</v>
      </c>
      <c r="H287" s="87"/>
      <c r="I287" s="90">
        <v>1.1999999994927673</v>
      </c>
      <c r="J287" s="88" t="s">
        <v>680</v>
      </c>
      <c r="K287" s="88" t="s">
        <v>120</v>
      </c>
      <c r="L287" s="89">
        <v>7.5953999999999994E-2</v>
      </c>
      <c r="M287" s="89">
        <v>8.1199999958914124E-2</v>
      </c>
      <c r="N287" s="90">
        <v>219.70425399999999</v>
      </c>
      <c r="O287" s="102">
        <v>99.29</v>
      </c>
      <c r="P287" s="90">
        <v>0.78859182699999986</v>
      </c>
      <c r="Q287" s="91">
        <f t="shared" si="4"/>
        <v>1.3434236127949175E-3</v>
      </c>
      <c r="R287" s="91">
        <f>P287/'סכום נכסי הקרן'!$C$42</f>
        <v>1.9015004681841071E-4</v>
      </c>
    </row>
    <row r="288" spans="2:18">
      <c r="B288" s="86" t="s">
        <v>1441</v>
      </c>
      <c r="C288" s="88" t="s">
        <v>1159</v>
      </c>
      <c r="D288" s="87">
        <v>8706</v>
      </c>
      <c r="E288" s="87"/>
      <c r="F288" s="87" t="s">
        <v>481</v>
      </c>
      <c r="G288" s="101">
        <v>44498</v>
      </c>
      <c r="H288" s="87"/>
      <c r="I288" s="90">
        <v>3.36</v>
      </c>
      <c r="J288" s="88" t="s">
        <v>680</v>
      </c>
      <c r="K288" s="88" t="s">
        <v>120</v>
      </c>
      <c r="L288" s="89">
        <v>7.8403E-2</v>
      </c>
      <c r="M288" s="89">
        <v>0.09</v>
      </c>
      <c r="N288" s="90">
        <v>1923.33</v>
      </c>
      <c r="O288" s="102">
        <v>99.47</v>
      </c>
      <c r="P288" s="90">
        <v>6.9160000000000004</v>
      </c>
      <c r="Q288" s="91">
        <f t="shared" si="4"/>
        <v>1.1781909712956803E-2</v>
      </c>
      <c r="R288" s="91">
        <f>P288/'סכום נכסי הקרן'!$C$42</f>
        <v>1.6676278890677986E-3</v>
      </c>
    </row>
    <row r="289" spans="2:18">
      <c r="B289" s="86" t="s">
        <v>1442</v>
      </c>
      <c r="C289" s="88" t="s">
        <v>1159</v>
      </c>
      <c r="D289" s="87">
        <v>8702</v>
      </c>
      <c r="E289" s="87"/>
      <c r="F289" s="87" t="s">
        <v>481</v>
      </c>
      <c r="G289" s="101">
        <v>44497</v>
      </c>
      <c r="H289" s="87"/>
      <c r="I289" s="90">
        <v>0.29999994869445346</v>
      </c>
      <c r="J289" s="88" t="s">
        <v>648</v>
      </c>
      <c r="K289" s="88" t="s">
        <v>120</v>
      </c>
      <c r="L289" s="89">
        <v>6.6985000000000003E-2</v>
      </c>
      <c r="M289" s="89">
        <v>4.8999997178194941E-2</v>
      </c>
      <c r="N289" s="90">
        <v>2.1370269999999998</v>
      </c>
      <c r="O289" s="102">
        <v>100.92</v>
      </c>
      <c r="P289" s="90">
        <v>7.7964279999999993E-3</v>
      </c>
      <c r="Q289" s="91">
        <f t="shared" si="4"/>
        <v>1.3281782935160262E-5</v>
      </c>
      <c r="R289" s="91">
        <f>P289/'סכום נכסי הקרן'!$C$42</f>
        <v>1.8799220312187793E-6</v>
      </c>
    </row>
    <row r="290" spans="2:18">
      <c r="B290" s="86" t="s">
        <v>1442</v>
      </c>
      <c r="C290" s="88" t="s">
        <v>1159</v>
      </c>
      <c r="D290" s="87">
        <v>9118</v>
      </c>
      <c r="E290" s="87"/>
      <c r="F290" s="87" t="s">
        <v>481</v>
      </c>
      <c r="G290" s="101">
        <v>44733</v>
      </c>
      <c r="H290" s="87"/>
      <c r="I290" s="90">
        <v>0.30000000644193836</v>
      </c>
      <c r="J290" s="88" t="s">
        <v>648</v>
      </c>
      <c r="K290" s="88" t="s">
        <v>120</v>
      </c>
      <c r="L290" s="89">
        <v>6.6985000000000003E-2</v>
      </c>
      <c r="M290" s="89">
        <v>4.9000000193258161E-2</v>
      </c>
      <c r="N290" s="90">
        <v>8.5099669999999996</v>
      </c>
      <c r="O290" s="102">
        <v>100.92</v>
      </c>
      <c r="P290" s="90">
        <v>3.1046555999999999E-2</v>
      </c>
      <c r="Q290" s="91">
        <f t="shared" si="4"/>
        <v>5.2890069359493535E-5</v>
      </c>
      <c r="R290" s="91">
        <f>P290/'סכום נכסי הקרן'!$C$42</f>
        <v>7.4861339857005777E-6</v>
      </c>
    </row>
    <row r="291" spans="2:18">
      <c r="B291" s="86" t="s">
        <v>1442</v>
      </c>
      <c r="C291" s="88" t="s">
        <v>1159</v>
      </c>
      <c r="D291" s="87">
        <v>9233</v>
      </c>
      <c r="E291" s="87"/>
      <c r="F291" s="87" t="s">
        <v>481</v>
      </c>
      <c r="G291" s="101">
        <v>44819</v>
      </c>
      <c r="H291" s="87"/>
      <c r="I291" s="90">
        <v>0.30000001640954821</v>
      </c>
      <c r="J291" s="88" t="s">
        <v>648</v>
      </c>
      <c r="K291" s="88" t="s">
        <v>120</v>
      </c>
      <c r="L291" s="89">
        <v>6.6985000000000003E-2</v>
      </c>
      <c r="M291" s="89">
        <v>4.8999998851331626E-2</v>
      </c>
      <c r="N291" s="90">
        <v>1.6703900000000003</v>
      </c>
      <c r="O291" s="102">
        <v>100.92</v>
      </c>
      <c r="P291" s="90">
        <v>6.0940130000000006E-3</v>
      </c>
      <c r="Q291" s="91">
        <f t="shared" si="4"/>
        <v>1.0381594990686096E-5</v>
      </c>
      <c r="R291" s="91">
        <f>P291/'סכום נכסי הקרן'!$C$42</f>
        <v>1.4694253954802954E-6</v>
      </c>
    </row>
    <row r="292" spans="2:18">
      <c r="B292" s="86" t="s">
        <v>1442</v>
      </c>
      <c r="C292" s="88" t="s">
        <v>1159</v>
      </c>
      <c r="D292" s="87">
        <v>9276</v>
      </c>
      <c r="E292" s="87"/>
      <c r="F292" s="87" t="s">
        <v>481</v>
      </c>
      <c r="G292" s="101">
        <v>44854</v>
      </c>
      <c r="H292" s="87"/>
      <c r="I292" s="90">
        <v>0.29999986321456706</v>
      </c>
      <c r="J292" s="88" t="s">
        <v>648</v>
      </c>
      <c r="K292" s="88" t="s">
        <v>120</v>
      </c>
      <c r="L292" s="89">
        <v>6.6985000000000003E-2</v>
      </c>
      <c r="M292" s="89">
        <v>4.9000002735708661E-2</v>
      </c>
      <c r="N292" s="90">
        <v>0.400779</v>
      </c>
      <c r="O292" s="102">
        <v>100.92</v>
      </c>
      <c r="P292" s="90">
        <v>1.4621440000000001E-3</v>
      </c>
      <c r="Q292" s="91">
        <f t="shared" si="4"/>
        <v>2.4908687963188999E-6</v>
      </c>
      <c r="R292" s="91">
        <f>P292/'סכום נכסי הקרן'!$C$42</f>
        <v>3.5256103415748229E-7</v>
      </c>
    </row>
    <row r="293" spans="2:18">
      <c r="B293" s="86" t="s">
        <v>1442</v>
      </c>
      <c r="C293" s="88" t="s">
        <v>1159</v>
      </c>
      <c r="D293" s="87">
        <v>9430</v>
      </c>
      <c r="E293" s="87"/>
      <c r="F293" s="87" t="s">
        <v>481</v>
      </c>
      <c r="G293" s="101">
        <v>44950</v>
      </c>
      <c r="H293" s="87"/>
      <c r="I293" s="90">
        <v>0.29999998748469531</v>
      </c>
      <c r="J293" s="88" t="s">
        <v>648</v>
      </c>
      <c r="K293" s="88" t="s">
        <v>120</v>
      </c>
      <c r="L293" s="89">
        <v>6.6985000000000003E-2</v>
      </c>
      <c r="M293" s="89">
        <v>4.9000000876071328E-2</v>
      </c>
      <c r="N293" s="90">
        <v>2.1901459999999999</v>
      </c>
      <c r="O293" s="102">
        <v>100.92</v>
      </c>
      <c r="P293" s="90">
        <v>7.9902170000000008E-3</v>
      </c>
      <c r="Q293" s="91">
        <f t="shared" si="4"/>
        <v>1.3611916610892506E-5</v>
      </c>
      <c r="R293" s="91">
        <f>P293/'סכום נכסי הקרן'!$C$42</f>
        <v>1.9266496108883225E-6</v>
      </c>
    </row>
    <row r="294" spans="2:18">
      <c r="B294" s="86" t="s">
        <v>1442</v>
      </c>
      <c r="C294" s="88" t="s">
        <v>1159</v>
      </c>
      <c r="D294" s="87">
        <v>8060</v>
      </c>
      <c r="E294" s="87"/>
      <c r="F294" s="87" t="s">
        <v>481</v>
      </c>
      <c r="G294" s="101">
        <v>44150</v>
      </c>
      <c r="H294" s="87"/>
      <c r="I294" s="90">
        <v>0.29999999997131871</v>
      </c>
      <c r="J294" s="88" t="s">
        <v>648</v>
      </c>
      <c r="K294" s="88" t="s">
        <v>120</v>
      </c>
      <c r="L294" s="89">
        <v>6.6637000000000002E-2</v>
      </c>
      <c r="M294" s="89">
        <v>4.8600000001089889E-2</v>
      </c>
      <c r="N294" s="90">
        <v>2867.0586910000002</v>
      </c>
      <c r="O294" s="102">
        <v>100.92</v>
      </c>
      <c r="P294" s="90">
        <v>10.459770101</v>
      </c>
      <c r="Q294" s="91">
        <f t="shared" si="4"/>
        <v>1.7818980183381589E-2</v>
      </c>
      <c r="R294" s="91">
        <f>P294/'סכום נכסי הקרן'!$C$42</f>
        <v>2.5221232408422648E-3</v>
      </c>
    </row>
    <row r="295" spans="2:18">
      <c r="B295" s="86" t="s">
        <v>1442</v>
      </c>
      <c r="C295" s="88" t="s">
        <v>1159</v>
      </c>
      <c r="D295" s="87">
        <v>8119</v>
      </c>
      <c r="E295" s="87"/>
      <c r="F295" s="87" t="s">
        <v>481</v>
      </c>
      <c r="G295" s="101">
        <v>44169</v>
      </c>
      <c r="H295" s="87"/>
      <c r="I295" s="90">
        <v>0.30000002016213179</v>
      </c>
      <c r="J295" s="88" t="s">
        <v>648</v>
      </c>
      <c r="K295" s="88" t="s">
        <v>120</v>
      </c>
      <c r="L295" s="89">
        <v>6.6985000000000003E-2</v>
      </c>
      <c r="M295" s="89">
        <v>4.9000001008106586E-2</v>
      </c>
      <c r="N295" s="90">
        <v>6.7974810000000003</v>
      </c>
      <c r="O295" s="102">
        <v>100.92</v>
      </c>
      <c r="P295" s="90">
        <v>2.4798964999999999E-2</v>
      </c>
      <c r="Q295" s="91">
        <f t="shared" si="4"/>
        <v>4.2246843060262546E-5</v>
      </c>
      <c r="R295" s="91">
        <f>P295/'סכום נכסי הקרן'!$C$42</f>
        <v>5.9796769308872497E-6</v>
      </c>
    </row>
    <row r="296" spans="2:18">
      <c r="B296" s="86" t="s">
        <v>1442</v>
      </c>
      <c r="C296" s="88" t="s">
        <v>1159</v>
      </c>
      <c r="D296" s="87">
        <v>8418</v>
      </c>
      <c r="E296" s="87"/>
      <c r="F296" s="87" t="s">
        <v>481</v>
      </c>
      <c r="G296" s="101">
        <v>44326</v>
      </c>
      <c r="H296" s="87"/>
      <c r="I296" s="90">
        <v>0.29999992376941931</v>
      </c>
      <c r="J296" s="88" t="s">
        <v>648</v>
      </c>
      <c r="K296" s="88" t="s">
        <v>120</v>
      </c>
      <c r="L296" s="89">
        <v>6.6985000000000003E-2</v>
      </c>
      <c r="M296" s="89">
        <v>4.8999999618847108E-2</v>
      </c>
      <c r="N296" s="90">
        <v>1.438286</v>
      </c>
      <c r="O296" s="102">
        <v>100.92</v>
      </c>
      <c r="P296" s="90">
        <v>5.2472379999999996E-3</v>
      </c>
      <c r="Q296" s="91">
        <f t="shared" si="4"/>
        <v>8.9390521050312359E-6</v>
      </c>
      <c r="R296" s="91">
        <f>P296/'סכום נכסי הקרן'!$C$42</f>
        <v>1.2652458689092447E-6</v>
      </c>
    </row>
    <row r="297" spans="2:18">
      <c r="B297" s="86" t="s">
        <v>1443</v>
      </c>
      <c r="C297" s="88" t="s">
        <v>1159</v>
      </c>
      <c r="D297" s="87">
        <v>8718</v>
      </c>
      <c r="E297" s="87"/>
      <c r="F297" s="87" t="s">
        <v>481</v>
      </c>
      <c r="G297" s="101">
        <v>44508</v>
      </c>
      <c r="H297" s="87"/>
      <c r="I297" s="90">
        <v>3.3199999999499501</v>
      </c>
      <c r="J297" s="88" t="s">
        <v>680</v>
      </c>
      <c r="K297" s="88" t="s">
        <v>120</v>
      </c>
      <c r="L297" s="89">
        <v>8.4090999999999999E-2</v>
      </c>
      <c r="M297" s="89">
        <v>9.0399999996951516E-2</v>
      </c>
      <c r="N297" s="90">
        <v>2445.0738769999998</v>
      </c>
      <c r="O297" s="102">
        <v>99.46</v>
      </c>
      <c r="P297" s="90">
        <v>8.7912116669999989</v>
      </c>
      <c r="Q297" s="91">
        <f t="shared" si="4"/>
        <v>1.4976469364963338E-2</v>
      </c>
      <c r="R297" s="91">
        <f>P297/'סכום נכסי הקרן'!$C$42</f>
        <v>2.119790305752951E-3</v>
      </c>
    </row>
    <row r="298" spans="2:18">
      <c r="B298" s="86" t="s">
        <v>1444</v>
      </c>
      <c r="C298" s="88" t="s">
        <v>1159</v>
      </c>
      <c r="D298" s="87">
        <v>9382</v>
      </c>
      <c r="E298" s="87"/>
      <c r="F298" s="87" t="s">
        <v>481</v>
      </c>
      <c r="G298" s="101">
        <v>44341</v>
      </c>
      <c r="H298" s="87"/>
      <c r="I298" s="90">
        <v>0.95000000004573681</v>
      </c>
      <c r="J298" s="88" t="s">
        <v>726</v>
      </c>
      <c r="K298" s="88" t="s">
        <v>120</v>
      </c>
      <c r="L298" s="89">
        <v>7.2613999999999998E-2</v>
      </c>
      <c r="M298" s="89">
        <v>8.3399999999939023E-2</v>
      </c>
      <c r="N298" s="90">
        <v>910.23055999999997</v>
      </c>
      <c r="O298" s="102">
        <v>99.67</v>
      </c>
      <c r="P298" s="90">
        <v>3.2796248030000004</v>
      </c>
      <c r="Q298" s="91">
        <f t="shared" si="4"/>
        <v>5.5870797167900154E-3</v>
      </c>
      <c r="R298" s="91">
        <f>P298/'סכום נכסי הקרן'!$C$42</f>
        <v>7.908030345808683E-4</v>
      </c>
    </row>
    <row r="299" spans="2:18">
      <c r="B299" s="86" t="s">
        <v>1444</v>
      </c>
      <c r="C299" s="88" t="s">
        <v>1159</v>
      </c>
      <c r="D299" s="87">
        <v>9410</v>
      </c>
      <c r="E299" s="87"/>
      <c r="F299" s="87" t="s">
        <v>481</v>
      </c>
      <c r="G299" s="101">
        <v>44946</v>
      </c>
      <c r="H299" s="87"/>
      <c r="I299" s="90">
        <v>0.95000005466243209</v>
      </c>
      <c r="J299" s="88" t="s">
        <v>726</v>
      </c>
      <c r="K299" s="88" t="s">
        <v>120</v>
      </c>
      <c r="L299" s="89">
        <v>7.2613999999999998E-2</v>
      </c>
      <c r="M299" s="89">
        <v>8.3400004372994566E-2</v>
      </c>
      <c r="N299" s="90">
        <v>2.5386820000000001</v>
      </c>
      <c r="O299" s="102">
        <v>99.67</v>
      </c>
      <c r="P299" s="90">
        <v>9.1470500000000003E-3</v>
      </c>
      <c r="Q299" s="91">
        <f t="shared" si="4"/>
        <v>1.5582665881998484E-5</v>
      </c>
      <c r="R299" s="91">
        <f>P299/'סכום נכסי הקרן'!$C$42</f>
        <v>2.2055922039759411E-6</v>
      </c>
    </row>
    <row r="300" spans="2:18">
      <c r="B300" s="86" t="s">
        <v>1444</v>
      </c>
      <c r="C300" s="88" t="s">
        <v>1159</v>
      </c>
      <c r="D300" s="87">
        <v>9460</v>
      </c>
      <c r="E300" s="87"/>
      <c r="F300" s="87" t="s">
        <v>481</v>
      </c>
      <c r="G300" s="101">
        <v>44978</v>
      </c>
      <c r="H300" s="87"/>
      <c r="I300" s="90">
        <v>0.94999999199470886</v>
      </c>
      <c r="J300" s="88" t="s">
        <v>726</v>
      </c>
      <c r="K300" s="88" t="s">
        <v>120</v>
      </c>
      <c r="L300" s="89">
        <v>7.2613999999999998E-2</v>
      </c>
      <c r="M300" s="89">
        <v>8.3400001665100559E-2</v>
      </c>
      <c r="N300" s="90">
        <v>3.4669699999999999</v>
      </c>
      <c r="O300" s="102">
        <v>99.67</v>
      </c>
      <c r="P300" s="90">
        <v>1.2491738E-2</v>
      </c>
      <c r="Q300" s="91">
        <f t="shared" si="4"/>
        <v>2.1280585493625157E-5</v>
      </c>
      <c r="R300" s="91">
        <f>P300/'סכום נכסי הקרן'!$C$42</f>
        <v>3.0120836714470798E-6</v>
      </c>
    </row>
    <row r="301" spans="2:18">
      <c r="B301" s="86" t="s">
        <v>1444</v>
      </c>
      <c r="C301" s="88" t="s">
        <v>1159</v>
      </c>
      <c r="D301" s="87">
        <v>9511</v>
      </c>
      <c r="E301" s="87"/>
      <c r="F301" s="87" t="s">
        <v>481</v>
      </c>
      <c r="G301" s="101">
        <v>45005</v>
      </c>
      <c r="H301" s="87"/>
      <c r="I301" s="90">
        <v>0.95000014644360187</v>
      </c>
      <c r="J301" s="88" t="s">
        <v>726</v>
      </c>
      <c r="K301" s="88" t="s">
        <v>120</v>
      </c>
      <c r="L301" s="89">
        <v>7.2568999999999995E-2</v>
      </c>
      <c r="M301" s="89">
        <v>8.3100006027310352E-2</v>
      </c>
      <c r="N301" s="90">
        <v>1.8002670000000001</v>
      </c>
      <c r="O301" s="102">
        <v>99.68</v>
      </c>
      <c r="P301" s="90">
        <v>6.4871390000000003E-3</v>
      </c>
      <c r="Q301" s="91">
        <f t="shared" si="4"/>
        <v>1.1051313764228005E-5</v>
      </c>
      <c r="R301" s="91">
        <f>P301/'סכום נכסי הקרן'!$C$42</f>
        <v>1.5642183222468753E-6</v>
      </c>
    </row>
    <row r="302" spans="2:18">
      <c r="B302" s="86" t="s">
        <v>1445</v>
      </c>
      <c r="C302" s="88" t="s">
        <v>1159</v>
      </c>
      <c r="D302" s="87">
        <v>8806</v>
      </c>
      <c r="E302" s="87"/>
      <c r="F302" s="87" t="s">
        <v>481</v>
      </c>
      <c r="G302" s="101">
        <v>44137</v>
      </c>
      <c r="H302" s="87"/>
      <c r="I302" s="90">
        <v>0.46000000001822916</v>
      </c>
      <c r="J302" s="88" t="s">
        <v>648</v>
      </c>
      <c r="K302" s="88" t="s">
        <v>120</v>
      </c>
      <c r="L302" s="89">
        <v>6.7805000000000004E-2</v>
      </c>
      <c r="M302" s="89">
        <v>5.2100000001632354E-2</v>
      </c>
      <c r="N302" s="90">
        <v>3290.7279269999999</v>
      </c>
      <c r="O302" s="102">
        <v>101.45</v>
      </c>
      <c r="P302" s="90">
        <v>12.068473743</v>
      </c>
      <c r="Q302" s="91">
        <f t="shared" si="4"/>
        <v>2.0559524004224384E-2</v>
      </c>
      <c r="R302" s="91">
        <f>P302/'סכום נכסי הקרן'!$C$42</f>
        <v>2.9100236252616028E-3</v>
      </c>
    </row>
    <row r="303" spans="2:18">
      <c r="B303" s="86" t="s">
        <v>1445</v>
      </c>
      <c r="C303" s="88" t="s">
        <v>1159</v>
      </c>
      <c r="D303" s="87">
        <v>9044</v>
      </c>
      <c r="E303" s="87"/>
      <c r="F303" s="87" t="s">
        <v>481</v>
      </c>
      <c r="G303" s="101">
        <v>44679</v>
      </c>
      <c r="H303" s="87"/>
      <c r="I303" s="90">
        <v>0.46000000250181333</v>
      </c>
      <c r="J303" s="88" t="s">
        <v>648</v>
      </c>
      <c r="K303" s="88" t="s">
        <v>120</v>
      </c>
      <c r="L303" s="89">
        <v>6.7805000000000004E-2</v>
      </c>
      <c r="M303" s="89">
        <v>5.2100000193409414E-2</v>
      </c>
      <c r="N303" s="90">
        <v>28.337274000000001</v>
      </c>
      <c r="O303" s="102">
        <v>101.45</v>
      </c>
      <c r="P303" s="90">
        <v>0.10392461900000001</v>
      </c>
      <c r="Q303" s="91">
        <f t="shared" si="4"/>
        <v>1.7704315760720579E-4</v>
      </c>
      <c r="R303" s="91">
        <f>P303/'סכום נכסי הקרן'!$C$42</f>
        <v>2.5058934789639277E-5</v>
      </c>
    </row>
    <row r="304" spans="2:18">
      <c r="B304" s="86" t="s">
        <v>1445</v>
      </c>
      <c r="C304" s="88" t="s">
        <v>1159</v>
      </c>
      <c r="D304" s="87">
        <v>9224</v>
      </c>
      <c r="E304" s="87"/>
      <c r="F304" s="87" t="s">
        <v>481</v>
      </c>
      <c r="G304" s="101">
        <v>44810</v>
      </c>
      <c r="H304" s="87"/>
      <c r="I304" s="90">
        <v>0.46000000010634939</v>
      </c>
      <c r="J304" s="88" t="s">
        <v>648</v>
      </c>
      <c r="K304" s="88" t="s">
        <v>120</v>
      </c>
      <c r="L304" s="89">
        <v>6.7805000000000004E-2</v>
      </c>
      <c r="M304" s="89">
        <v>5.2099999934595201E-2</v>
      </c>
      <c r="N304" s="90">
        <v>51.278469000000001</v>
      </c>
      <c r="O304" s="102">
        <v>101.45</v>
      </c>
      <c r="P304" s="90">
        <v>0.18805956299999996</v>
      </c>
      <c r="Q304" s="91">
        <f t="shared" si="4"/>
        <v>3.2037316251071592E-4</v>
      </c>
      <c r="R304" s="91">
        <f>P304/'סכום נכסי הקרן'!$C$42</f>
        <v>4.5346063051576434E-5</v>
      </c>
    </row>
    <row r="305" spans="2:18">
      <c r="B305" s="86" t="s">
        <v>1446</v>
      </c>
      <c r="C305" s="88" t="s">
        <v>1159</v>
      </c>
      <c r="D305" s="87" t="s">
        <v>1339</v>
      </c>
      <c r="E305" s="87"/>
      <c r="F305" s="87" t="s">
        <v>481</v>
      </c>
      <c r="G305" s="101">
        <v>42921</v>
      </c>
      <c r="H305" s="87"/>
      <c r="I305" s="90">
        <v>1.1399999990565066</v>
      </c>
      <c r="J305" s="88" t="s">
        <v>680</v>
      </c>
      <c r="K305" s="88" t="s">
        <v>120</v>
      </c>
      <c r="L305" s="89">
        <v>7.8939999999999996E-2</v>
      </c>
      <c r="M305" s="89">
        <v>0.57129999969290435</v>
      </c>
      <c r="N305" s="90">
        <v>367.37627199999997</v>
      </c>
      <c r="O305" s="102">
        <v>65.441845000000001</v>
      </c>
      <c r="P305" s="90">
        <v>0.86911041300000003</v>
      </c>
      <c r="Q305" s="91">
        <f t="shared" si="4"/>
        <v>1.4805928884552629E-3</v>
      </c>
      <c r="R305" s="91">
        <f>P305/'סכום נכסי הקרן'!$C$42</f>
        <v>2.09565176893874E-4</v>
      </c>
    </row>
    <row r="306" spans="2:18">
      <c r="B306" s="86" t="s">
        <v>1446</v>
      </c>
      <c r="C306" s="88" t="s">
        <v>1159</v>
      </c>
      <c r="D306" s="87">
        <v>6497</v>
      </c>
      <c r="E306" s="87"/>
      <c r="F306" s="87" t="s">
        <v>481</v>
      </c>
      <c r="G306" s="101">
        <v>43342</v>
      </c>
      <c r="H306" s="87"/>
      <c r="I306" s="90">
        <v>2.0900000058802322</v>
      </c>
      <c r="J306" s="88" t="s">
        <v>680</v>
      </c>
      <c r="K306" s="88" t="s">
        <v>120</v>
      </c>
      <c r="L306" s="89">
        <v>7.8939999999999996E-2</v>
      </c>
      <c r="M306" s="89">
        <v>0.57129999969290435</v>
      </c>
      <c r="N306" s="90">
        <v>69.729001999999994</v>
      </c>
      <c r="O306" s="102">
        <v>65.441845000000001</v>
      </c>
      <c r="P306" s="90">
        <v>0.16495946700000003</v>
      </c>
      <c r="Q306" s="91">
        <f t="shared" si="4"/>
        <v>2.810204665256619E-4</v>
      </c>
      <c r="R306" s="91">
        <f>P306/'סכום נכסי הקרן'!$C$42</f>
        <v>3.9776027723389129E-5</v>
      </c>
    </row>
    <row r="307" spans="2:18">
      <c r="B307" s="86" t="s">
        <v>1447</v>
      </c>
      <c r="C307" s="88" t="s">
        <v>1159</v>
      </c>
      <c r="D307" s="87">
        <v>9405</v>
      </c>
      <c r="E307" s="87"/>
      <c r="F307" s="87" t="s">
        <v>481</v>
      </c>
      <c r="G307" s="101">
        <v>43866</v>
      </c>
      <c r="H307" s="87"/>
      <c r="I307" s="90">
        <v>1.5099999999418814</v>
      </c>
      <c r="J307" s="88" t="s">
        <v>648</v>
      </c>
      <c r="K307" s="88" t="s">
        <v>120</v>
      </c>
      <c r="L307" s="89">
        <v>7.2346000000000008E-2</v>
      </c>
      <c r="M307" s="89">
        <v>7.8999999998916437E-2</v>
      </c>
      <c r="N307" s="90">
        <v>2803.1630540000001</v>
      </c>
      <c r="O307" s="102">
        <v>100.18</v>
      </c>
      <c r="P307" s="90">
        <v>10.151674808999999</v>
      </c>
      <c r="Q307" s="91">
        <f t="shared" si="4"/>
        <v>1.7294117413958355E-2</v>
      </c>
      <c r="R307" s="91">
        <f>P307/'סכום נכסי הקרן'!$C$42</f>
        <v>2.4478334343891578E-3</v>
      </c>
    </row>
    <row r="308" spans="2:18">
      <c r="B308" s="86" t="s">
        <v>1447</v>
      </c>
      <c r="C308" s="88" t="s">
        <v>1159</v>
      </c>
      <c r="D308" s="87">
        <v>9439</v>
      </c>
      <c r="E308" s="87"/>
      <c r="F308" s="87" t="s">
        <v>481</v>
      </c>
      <c r="G308" s="101">
        <v>44953</v>
      </c>
      <c r="H308" s="87"/>
      <c r="I308" s="90">
        <v>1.5100000027439742</v>
      </c>
      <c r="J308" s="88" t="s">
        <v>648</v>
      </c>
      <c r="K308" s="88" t="s">
        <v>120</v>
      </c>
      <c r="L308" s="89">
        <v>7.1706000000000006E-2</v>
      </c>
      <c r="M308" s="89">
        <v>7.8299999876521142E-2</v>
      </c>
      <c r="N308" s="90">
        <v>8.0504580000000008</v>
      </c>
      <c r="O308" s="102">
        <v>100.18</v>
      </c>
      <c r="P308" s="90">
        <v>2.9154791999999999E-2</v>
      </c>
      <c r="Q308" s="91">
        <f t="shared" si="4"/>
        <v>4.9667311602665597E-5</v>
      </c>
      <c r="R308" s="91">
        <f>P308/'סכום נכסי הקרן'!$C$42</f>
        <v>7.0299803700362549E-6</v>
      </c>
    </row>
    <row r="309" spans="2:18">
      <c r="B309" s="86" t="s">
        <v>1447</v>
      </c>
      <c r="C309" s="88" t="s">
        <v>1159</v>
      </c>
      <c r="D309" s="87">
        <v>9447</v>
      </c>
      <c r="E309" s="87"/>
      <c r="F309" s="87" t="s">
        <v>481</v>
      </c>
      <c r="G309" s="101">
        <v>44959</v>
      </c>
      <c r="H309" s="87"/>
      <c r="I309" s="90">
        <v>1.5099999829153992</v>
      </c>
      <c r="J309" s="88" t="s">
        <v>648</v>
      </c>
      <c r="K309" s="88" t="s">
        <v>120</v>
      </c>
      <c r="L309" s="89">
        <v>7.1905999999999998E-2</v>
      </c>
      <c r="M309" s="89">
        <v>7.8499997681375611E-2</v>
      </c>
      <c r="N309" s="90">
        <v>4.5254709999999996</v>
      </c>
      <c r="O309" s="102">
        <v>100.18</v>
      </c>
      <c r="P309" s="90">
        <v>1.6389028E-2</v>
      </c>
      <c r="Q309" s="91">
        <f t="shared" si="4"/>
        <v>2.7919902859907606E-5</v>
      </c>
      <c r="R309" s="91">
        <f>P309/'סכום נכסי הקרן'!$C$42</f>
        <v>3.9518218865692663E-6</v>
      </c>
    </row>
    <row r="310" spans="2:18">
      <c r="B310" s="86" t="s">
        <v>1447</v>
      </c>
      <c r="C310" s="88" t="s">
        <v>1159</v>
      </c>
      <c r="D310" s="87">
        <v>9467</v>
      </c>
      <c r="E310" s="87"/>
      <c r="F310" s="87" t="s">
        <v>481</v>
      </c>
      <c r="G310" s="101">
        <v>44966</v>
      </c>
      <c r="H310" s="87"/>
      <c r="I310" s="90">
        <v>1.5100000069262991</v>
      </c>
      <c r="J310" s="88" t="s">
        <v>648</v>
      </c>
      <c r="K310" s="88" t="s">
        <v>120</v>
      </c>
      <c r="L310" s="89">
        <v>7.1706000000000006E-2</v>
      </c>
      <c r="M310" s="89">
        <v>7.7800000105931633E-2</v>
      </c>
      <c r="N310" s="90">
        <v>6.78071</v>
      </c>
      <c r="O310" s="102">
        <v>100.13</v>
      </c>
      <c r="P310" s="90">
        <v>2.4544132999999999E-2</v>
      </c>
      <c r="Q310" s="91">
        <f t="shared" si="4"/>
        <v>4.1812718188086115E-5</v>
      </c>
      <c r="R310" s="91">
        <f>P310/'סכום נכסי הקרן'!$C$42</f>
        <v>5.9182302926242469E-6</v>
      </c>
    </row>
    <row r="311" spans="2:18">
      <c r="B311" s="86" t="s">
        <v>1447</v>
      </c>
      <c r="C311" s="88" t="s">
        <v>1159</v>
      </c>
      <c r="D311" s="87">
        <v>9491</v>
      </c>
      <c r="E311" s="87"/>
      <c r="F311" s="87" t="s">
        <v>481</v>
      </c>
      <c r="G311" s="101">
        <v>44986</v>
      </c>
      <c r="H311" s="87"/>
      <c r="I311" s="90">
        <v>1.5099999987431489</v>
      </c>
      <c r="J311" s="88" t="s">
        <v>648</v>
      </c>
      <c r="K311" s="88" t="s">
        <v>120</v>
      </c>
      <c r="L311" s="89">
        <v>7.1706000000000006E-2</v>
      </c>
      <c r="M311" s="89">
        <v>7.7699999765387814E-2</v>
      </c>
      <c r="N311" s="90">
        <v>26.376971000000005</v>
      </c>
      <c r="O311" s="102">
        <v>100.13</v>
      </c>
      <c r="P311" s="90">
        <v>9.5476712000000005E-2</v>
      </c>
      <c r="Q311" s="91">
        <f t="shared" ref="Q311:Q346" si="5">IFERROR(P311/$P$10,0)</f>
        <v>1.626515327463822E-4</v>
      </c>
      <c r="R311" s="91">
        <f>P311/'סכום נכסי הקרן'!$C$42</f>
        <v>2.3021924188504072E-5</v>
      </c>
    </row>
    <row r="312" spans="2:18">
      <c r="B312" s="86" t="s">
        <v>1447</v>
      </c>
      <c r="C312" s="88" t="s">
        <v>1159</v>
      </c>
      <c r="D312" s="87">
        <v>9510</v>
      </c>
      <c r="E312" s="87"/>
      <c r="F312" s="87" t="s">
        <v>481</v>
      </c>
      <c r="G312" s="101">
        <v>44994</v>
      </c>
      <c r="H312" s="87"/>
      <c r="I312" s="90">
        <v>1.5199999892690106</v>
      </c>
      <c r="J312" s="88" t="s">
        <v>648</v>
      </c>
      <c r="K312" s="88" t="s">
        <v>120</v>
      </c>
      <c r="L312" s="89">
        <v>7.1706000000000006E-2</v>
      </c>
      <c r="M312" s="89">
        <v>7.6500000804824234E-2</v>
      </c>
      <c r="N312" s="90">
        <v>5.1484240000000003</v>
      </c>
      <c r="O312" s="102">
        <v>100.14</v>
      </c>
      <c r="P312" s="90">
        <v>1.8637609999999999E-2</v>
      </c>
      <c r="Q312" s="91">
        <f t="shared" si="5"/>
        <v>3.1750526067857264E-5</v>
      </c>
      <c r="R312" s="91">
        <f>P312/'סכום נכסי הקרן'!$C$42</f>
        <v>4.4940136237086308E-6</v>
      </c>
    </row>
    <row r="313" spans="2:18">
      <c r="B313" s="86" t="s">
        <v>1448</v>
      </c>
      <c r="C313" s="88" t="s">
        <v>1159</v>
      </c>
      <c r="D313" s="87">
        <v>8061</v>
      </c>
      <c r="E313" s="87"/>
      <c r="F313" s="87" t="s">
        <v>481</v>
      </c>
      <c r="G313" s="101">
        <v>44136</v>
      </c>
      <c r="H313" s="87"/>
      <c r="I313" s="90">
        <v>3.9999999940270772E-2</v>
      </c>
      <c r="J313" s="88" t="s">
        <v>648</v>
      </c>
      <c r="K313" s="88" t="s">
        <v>120</v>
      </c>
      <c r="L313" s="89">
        <v>6.6089999999999996E-2</v>
      </c>
      <c r="M313" s="89">
        <v>0.12779999999133929</v>
      </c>
      <c r="N313" s="90">
        <v>1846.2317430000001</v>
      </c>
      <c r="O313" s="102">
        <v>100.35</v>
      </c>
      <c r="P313" s="90">
        <v>6.6968891599999996</v>
      </c>
      <c r="Q313" s="91">
        <f t="shared" si="5"/>
        <v>1.1408638438519247E-2</v>
      </c>
      <c r="R313" s="91">
        <f>P313/'סכום נכסי הקרן'!$C$42</f>
        <v>1.6147945536743526E-3</v>
      </c>
    </row>
    <row r="314" spans="2:18">
      <c r="B314" s="86" t="s">
        <v>1448</v>
      </c>
      <c r="C314" s="88" t="s">
        <v>1159</v>
      </c>
      <c r="D314" s="87">
        <v>9119</v>
      </c>
      <c r="E314" s="87"/>
      <c r="F314" s="87" t="s">
        <v>481</v>
      </c>
      <c r="G314" s="101">
        <v>44734</v>
      </c>
      <c r="H314" s="87"/>
      <c r="I314" s="90">
        <v>3.9999982443153677E-2</v>
      </c>
      <c r="J314" s="88" t="s">
        <v>648</v>
      </c>
      <c r="K314" s="88" t="s">
        <v>120</v>
      </c>
      <c r="L314" s="89">
        <v>6.6089999999999996E-2</v>
      </c>
      <c r="M314" s="89">
        <v>0.12779999913678836</v>
      </c>
      <c r="N314" s="90">
        <v>3.7685810000000002</v>
      </c>
      <c r="O314" s="102">
        <v>100.35</v>
      </c>
      <c r="P314" s="90">
        <v>1.3669881E-2</v>
      </c>
      <c r="Q314" s="91">
        <f t="shared" si="5"/>
        <v>2.3287637901802147E-5</v>
      </c>
      <c r="R314" s="91">
        <f>P314/'סכום נכסי הקרן'!$C$42</f>
        <v>3.2961646610523436E-6</v>
      </c>
    </row>
    <row r="315" spans="2:18">
      <c r="B315" s="86" t="s">
        <v>1448</v>
      </c>
      <c r="C315" s="88" t="s">
        <v>1159</v>
      </c>
      <c r="D315" s="87">
        <v>9446</v>
      </c>
      <c r="E315" s="87"/>
      <c r="F315" s="87" t="s">
        <v>481</v>
      </c>
      <c r="G315" s="101">
        <v>44958</v>
      </c>
      <c r="H315" s="87"/>
      <c r="I315" s="90">
        <v>3.9999990747743651E-2</v>
      </c>
      <c r="J315" s="88" t="s">
        <v>648</v>
      </c>
      <c r="K315" s="88" t="s">
        <v>120</v>
      </c>
      <c r="L315" s="89">
        <v>6.6089999999999996E-2</v>
      </c>
      <c r="M315" s="89">
        <v>0.12780000166540614</v>
      </c>
      <c r="N315" s="90">
        <v>9.5348839999999999</v>
      </c>
      <c r="O315" s="102">
        <v>100.35</v>
      </c>
      <c r="P315" s="90">
        <v>3.4586157999999999E-2</v>
      </c>
      <c r="Q315" s="91">
        <f t="shared" si="5"/>
        <v>5.8920039166289561E-5</v>
      </c>
      <c r="R315" s="91">
        <f>P315/'סכום נכסי הקרן'!$C$42</f>
        <v>8.3396242996682115E-6</v>
      </c>
    </row>
    <row r="316" spans="2:18">
      <c r="B316" s="86" t="s">
        <v>1448</v>
      </c>
      <c r="C316" s="88" t="s">
        <v>1159</v>
      </c>
      <c r="D316" s="87">
        <v>8073</v>
      </c>
      <c r="E316" s="87"/>
      <c r="F316" s="87" t="s">
        <v>481</v>
      </c>
      <c r="G316" s="101">
        <v>44153</v>
      </c>
      <c r="H316" s="87"/>
      <c r="I316" s="90">
        <v>4.0000018397192159E-2</v>
      </c>
      <c r="J316" s="88" t="s">
        <v>648</v>
      </c>
      <c r="K316" s="88" t="s">
        <v>120</v>
      </c>
      <c r="L316" s="89">
        <v>6.6089999999999996E-2</v>
      </c>
      <c r="M316" s="89">
        <v>0.12780000013797896</v>
      </c>
      <c r="N316" s="90">
        <v>7.1928799999999997</v>
      </c>
      <c r="O316" s="102">
        <v>100.35</v>
      </c>
      <c r="P316" s="90">
        <v>2.6090938000000001E-2</v>
      </c>
      <c r="Q316" s="91">
        <f t="shared" si="5"/>
        <v>4.4447813164018762E-5</v>
      </c>
      <c r="R316" s="91">
        <f>P316/'סכום נכסי הקרן'!$C$42</f>
        <v>6.2912053008587061E-6</v>
      </c>
    </row>
    <row r="317" spans="2:18">
      <c r="B317" s="86" t="s">
        <v>1448</v>
      </c>
      <c r="C317" s="88" t="s">
        <v>1159</v>
      </c>
      <c r="D317" s="87">
        <v>8531</v>
      </c>
      <c r="E317" s="87"/>
      <c r="F317" s="87" t="s">
        <v>481</v>
      </c>
      <c r="G317" s="101">
        <v>44392</v>
      </c>
      <c r="H317" s="87"/>
      <c r="I317" s="90">
        <v>4.0000006941456299E-2</v>
      </c>
      <c r="J317" s="88" t="s">
        <v>648</v>
      </c>
      <c r="K317" s="88" t="s">
        <v>120</v>
      </c>
      <c r="L317" s="89">
        <v>6.6089999999999996E-2</v>
      </c>
      <c r="M317" s="89">
        <v>0.12779999875053785</v>
      </c>
      <c r="N317" s="90">
        <v>14.297661</v>
      </c>
      <c r="O317" s="102">
        <v>100.35</v>
      </c>
      <c r="P317" s="90">
        <v>5.1862315999999999E-2</v>
      </c>
      <c r="Q317" s="91">
        <f t="shared" si="5"/>
        <v>8.8351232593527333E-5</v>
      </c>
      <c r="R317" s="91">
        <f>P317/'סכום נכסי הקרן'!$C$42</f>
        <v>1.2505356355298888E-5</v>
      </c>
    </row>
    <row r="318" spans="2:18">
      <c r="B318" s="86" t="s">
        <v>1448</v>
      </c>
      <c r="C318" s="88" t="s">
        <v>1159</v>
      </c>
      <c r="D318" s="87">
        <v>9005</v>
      </c>
      <c r="E318" s="87"/>
      <c r="F318" s="87" t="s">
        <v>481</v>
      </c>
      <c r="G318" s="101">
        <v>44649</v>
      </c>
      <c r="H318" s="87"/>
      <c r="I318" s="90">
        <v>4.0000004622507815E-2</v>
      </c>
      <c r="J318" s="88" t="s">
        <v>648</v>
      </c>
      <c r="K318" s="88" t="s">
        <v>120</v>
      </c>
      <c r="L318" s="89">
        <v>6.6089999999999996E-2</v>
      </c>
      <c r="M318" s="89">
        <v>0.12779999974576209</v>
      </c>
      <c r="N318" s="90">
        <v>9.5423519999999993</v>
      </c>
      <c r="O318" s="102">
        <v>100.35</v>
      </c>
      <c r="P318" s="90">
        <v>3.4613245999999993E-2</v>
      </c>
      <c r="Q318" s="91">
        <f t="shared" si="5"/>
        <v>5.8966185547189576E-5</v>
      </c>
      <c r="R318" s="91">
        <f>P318/'סכום נכסי הקרן'!$C$42</f>
        <v>8.3461559226090826E-6</v>
      </c>
    </row>
    <row r="319" spans="2:18">
      <c r="B319" s="86" t="s">
        <v>1448</v>
      </c>
      <c r="C319" s="88" t="s">
        <v>1159</v>
      </c>
      <c r="D319" s="87">
        <v>9075</v>
      </c>
      <c r="E319" s="87"/>
      <c r="F319" s="87" t="s">
        <v>481</v>
      </c>
      <c r="G319" s="101">
        <v>44699</v>
      </c>
      <c r="H319" s="87"/>
      <c r="I319" s="90">
        <v>3.9999994450928764E-2</v>
      </c>
      <c r="J319" s="88" t="s">
        <v>648</v>
      </c>
      <c r="K319" s="88" t="s">
        <v>120</v>
      </c>
      <c r="L319" s="89">
        <v>6.6089999999999996E-2</v>
      </c>
      <c r="M319" s="89">
        <v>0.12779999961156499</v>
      </c>
      <c r="N319" s="90">
        <v>7.9490049999999997</v>
      </c>
      <c r="O319" s="102">
        <v>100.35</v>
      </c>
      <c r="P319" s="90">
        <v>2.8833654000000004E-2</v>
      </c>
      <c r="Q319" s="91">
        <f t="shared" si="5"/>
        <v>4.9120229630224961E-5</v>
      </c>
      <c r="R319" s="91">
        <f>P319/'סכום נכסי הקרן'!$C$42</f>
        <v>6.9525456266817947E-6</v>
      </c>
    </row>
    <row r="320" spans="2:18">
      <c r="B320" s="86" t="s">
        <v>1449</v>
      </c>
      <c r="C320" s="88" t="s">
        <v>1159</v>
      </c>
      <c r="D320" s="87">
        <v>6588</v>
      </c>
      <c r="E320" s="87"/>
      <c r="F320" s="87" t="s">
        <v>481</v>
      </c>
      <c r="G320" s="101">
        <v>43397</v>
      </c>
      <c r="H320" s="87"/>
      <c r="I320" s="90">
        <v>0.26999999993492257</v>
      </c>
      <c r="J320" s="88" t="s">
        <v>648</v>
      </c>
      <c r="K320" s="88" t="s">
        <v>120</v>
      </c>
      <c r="L320" s="89">
        <v>6.5189999999999998E-2</v>
      </c>
      <c r="M320" s="89">
        <v>5.1199999999194279E-2</v>
      </c>
      <c r="N320" s="90">
        <v>1769.9</v>
      </c>
      <c r="O320" s="102">
        <v>100.87</v>
      </c>
      <c r="P320" s="90">
        <v>6.4538528460000002</v>
      </c>
      <c r="Q320" s="91">
        <f t="shared" si="5"/>
        <v>1.0994608376558893E-2</v>
      </c>
      <c r="R320" s="91">
        <f>P320/'סכום נכסי הקרן'!$C$42</f>
        <v>1.5561921628006339E-3</v>
      </c>
    </row>
    <row r="321" spans="2:18">
      <c r="B321" s="86" t="s">
        <v>1450</v>
      </c>
      <c r="C321" s="88" t="s">
        <v>1159</v>
      </c>
      <c r="D321" s="87" t="s">
        <v>1340</v>
      </c>
      <c r="E321" s="87"/>
      <c r="F321" s="87" t="s">
        <v>481</v>
      </c>
      <c r="G321" s="101">
        <v>44144</v>
      </c>
      <c r="H321" s="87"/>
      <c r="I321" s="90">
        <v>0.26999999999618463</v>
      </c>
      <c r="J321" s="88" t="s">
        <v>648</v>
      </c>
      <c r="K321" s="88" t="s">
        <v>120</v>
      </c>
      <c r="L321" s="89">
        <v>7.6490000000000002E-2</v>
      </c>
      <c r="M321" s="89">
        <v>8.0599999997023997E-2</v>
      </c>
      <c r="N321" s="90">
        <v>2164.2612180000001</v>
      </c>
      <c r="O321" s="102">
        <v>100.5</v>
      </c>
      <c r="P321" s="90">
        <v>7.8629235890000002</v>
      </c>
      <c r="Q321" s="91">
        <f t="shared" si="5"/>
        <v>1.3395063014094313E-2</v>
      </c>
      <c r="R321" s="91">
        <f>P321/'סכום נכסי הקרן'!$C$42</f>
        <v>1.8959558511604205E-3</v>
      </c>
    </row>
    <row r="322" spans="2:18">
      <c r="B322" s="86" t="s">
        <v>1451</v>
      </c>
      <c r="C322" s="88" t="s">
        <v>1159</v>
      </c>
      <c r="D322" s="87">
        <v>6826</v>
      </c>
      <c r="E322" s="87"/>
      <c r="F322" s="87" t="s">
        <v>481</v>
      </c>
      <c r="G322" s="101">
        <v>43550</v>
      </c>
      <c r="H322" s="87"/>
      <c r="I322" s="90">
        <v>2.339999999933339</v>
      </c>
      <c r="J322" s="88" t="s">
        <v>680</v>
      </c>
      <c r="K322" s="88" t="s">
        <v>120</v>
      </c>
      <c r="L322" s="89">
        <v>7.9070000000000001E-2</v>
      </c>
      <c r="M322" s="89">
        <v>8.3099999997788082E-2</v>
      </c>
      <c r="N322" s="90">
        <v>912.76161200000001</v>
      </c>
      <c r="O322" s="102">
        <v>100.02</v>
      </c>
      <c r="P322" s="90">
        <v>3.3002932829999998</v>
      </c>
      <c r="Q322" s="91">
        <f t="shared" si="5"/>
        <v>5.6222899778172056E-3</v>
      </c>
      <c r="R322" s="91">
        <f>P322/'סכום נכסי הקרן'!$C$42</f>
        <v>7.9578674390311222E-4</v>
      </c>
    </row>
    <row r="323" spans="2:18">
      <c r="B323" s="86" t="s">
        <v>1452</v>
      </c>
      <c r="C323" s="88" t="s">
        <v>1159</v>
      </c>
      <c r="D323" s="87">
        <v>6528</v>
      </c>
      <c r="E323" s="87"/>
      <c r="F323" s="87" t="s">
        <v>481</v>
      </c>
      <c r="G323" s="101">
        <v>43373</v>
      </c>
      <c r="H323" s="87"/>
      <c r="I323" s="90">
        <v>4.5699999998367442</v>
      </c>
      <c r="J323" s="88" t="s">
        <v>680</v>
      </c>
      <c r="K323" s="88" t="s">
        <v>123</v>
      </c>
      <c r="L323" s="89">
        <v>3.032E-2</v>
      </c>
      <c r="M323" s="89">
        <v>6.7699999996347779E-2</v>
      </c>
      <c r="N323" s="90">
        <v>1569.746742</v>
      </c>
      <c r="O323" s="102">
        <v>84.73</v>
      </c>
      <c r="P323" s="90">
        <v>5.9415831209999999</v>
      </c>
      <c r="Q323" s="91">
        <f t="shared" si="5"/>
        <v>1.0121919589885786E-2</v>
      </c>
      <c r="R323" s="91">
        <f>P323/'סכום נכסי הקרן'!$C$42</f>
        <v>1.4326705780500423E-3</v>
      </c>
    </row>
    <row r="324" spans="2:18">
      <c r="B324" s="86" t="s">
        <v>1453</v>
      </c>
      <c r="C324" s="88" t="s">
        <v>1159</v>
      </c>
      <c r="D324" s="87">
        <v>8860</v>
      </c>
      <c r="E324" s="87"/>
      <c r="F324" s="87" t="s">
        <v>481</v>
      </c>
      <c r="G324" s="101">
        <v>44585</v>
      </c>
      <c r="H324" s="87"/>
      <c r="I324" s="90">
        <v>2.7899999978412486</v>
      </c>
      <c r="J324" s="88" t="s">
        <v>726</v>
      </c>
      <c r="K324" s="88" t="s">
        <v>122</v>
      </c>
      <c r="L324" s="89">
        <v>4.607E-2</v>
      </c>
      <c r="M324" s="89">
        <v>6.5299999930865299E-2</v>
      </c>
      <c r="N324" s="90">
        <v>92.639393999999996</v>
      </c>
      <c r="O324" s="102">
        <v>100.46</v>
      </c>
      <c r="P324" s="90">
        <v>0.36595230100000004</v>
      </c>
      <c r="Q324" s="91">
        <f t="shared" si="5"/>
        <v>6.2342639815367144E-4</v>
      </c>
      <c r="R324" s="91">
        <f>P324/'סכום נכסי הקרן'!$C$42</f>
        <v>8.8240639562772366E-5</v>
      </c>
    </row>
    <row r="325" spans="2:18">
      <c r="B325" s="86" t="s">
        <v>1453</v>
      </c>
      <c r="C325" s="88" t="s">
        <v>1159</v>
      </c>
      <c r="D325" s="87">
        <v>8977</v>
      </c>
      <c r="E325" s="87"/>
      <c r="F325" s="87" t="s">
        <v>481</v>
      </c>
      <c r="G325" s="101">
        <v>44553</v>
      </c>
      <c r="H325" s="87"/>
      <c r="I325" s="90">
        <v>2.7900000166767374</v>
      </c>
      <c r="J325" s="88" t="s">
        <v>726</v>
      </c>
      <c r="K325" s="88" t="s">
        <v>122</v>
      </c>
      <c r="L325" s="89">
        <v>4.607E-2</v>
      </c>
      <c r="M325" s="89">
        <v>6.510000057442096E-2</v>
      </c>
      <c r="N325" s="90">
        <v>13.652120999999999</v>
      </c>
      <c r="O325" s="102">
        <v>100.53</v>
      </c>
      <c r="P325" s="90">
        <v>5.3967390000000004E-2</v>
      </c>
      <c r="Q325" s="91">
        <f t="shared" si="5"/>
        <v>9.1937379471360311E-5</v>
      </c>
      <c r="R325" s="91">
        <f>P325/'סכום נכסי הקרן'!$C$42</f>
        <v>1.3012944572614029E-5</v>
      </c>
    </row>
    <row r="326" spans="2:18">
      <c r="B326" s="86" t="s">
        <v>1453</v>
      </c>
      <c r="C326" s="88" t="s">
        <v>1159</v>
      </c>
      <c r="D326" s="87">
        <v>8978</v>
      </c>
      <c r="E326" s="87"/>
      <c r="F326" s="87" t="s">
        <v>481</v>
      </c>
      <c r="G326" s="101">
        <v>44553</v>
      </c>
      <c r="H326" s="87"/>
      <c r="I326" s="90">
        <v>2.790000018354355</v>
      </c>
      <c r="J326" s="88" t="s">
        <v>726</v>
      </c>
      <c r="K326" s="88" t="s">
        <v>122</v>
      </c>
      <c r="L326" s="89">
        <v>4.607E-2</v>
      </c>
      <c r="M326" s="89">
        <v>6.6100000423450864E-2</v>
      </c>
      <c r="N326" s="90">
        <v>17.552727000000001</v>
      </c>
      <c r="O326" s="102">
        <v>100.25</v>
      </c>
      <c r="P326" s="90">
        <v>6.9193386999999995E-2</v>
      </c>
      <c r="Q326" s="91">
        <f t="shared" si="5"/>
        <v>1.1787597431574305E-4</v>
      </c>
      <c r="R326" s="91">
        <f>P326/'סכום נכסי הקרן'!$C$42</f>
        <v>1.6684329366723719E-5</v>
      </c>
    </row>
    <row r="327" spans="2:18">
      <c r="B327" s="86" t="s">
        <v>1453</v>
      </c>
      <c r="C327" s="88" t="s">
        <v>1159</v>
      </c>
      <c r="D327" s="87">
        <v>8979</v>
      </c>
      <c r="E327" s="87"/>
      <c r="F327" s="87" t="s">
        <v>481</v>
      </c>
      <c r="G327" s="101">
        <v>44553</v>
      </c>
      <c r="H327" s="87"/>
      <c r="I327" s="90">
        <v>2.7899999981165209</v>
      </c>
      <c r="J327" s="88" t="s">
        <v>726</v>
      </c>
      <c r="K327" s="88" t="s">
        <v>122</v>
      </c>
      <c r="L327" s="89">
        <v>4.607E-2</v>
      </c>
      <c r="M327" s="89">
        <v>6.4999999984561643E-2</v>
      </c>
      <c r="N327" s="90">
        <v>81.912726000000006</v>
      </c>
      <c r="O327" s="102">
        <v>100.55</v>
      </c>
      <c r="P327" s="90">
        <v>0.32386875900000001</v>
      </c>
      <c r="Q327" s="91">
        <f t="shared" si="5"/>
        <v>5.5173401928649017E-4</v>
      </c>
      <c r="R327" s="91">
        <f>P327/'סכום נכסי הקרן'!$C$42</f>
        <v>7.8093200535884555E-5</v>
      </c>
    </row>
    <row r="328" spans="2:18">
      <c r="B328" s="86" t="s">
        <v>1453</v>
      </c>
      <c r="C328" s="88" t="s">
        <v>1159</v>
      </c>
      <c r="D328" s="87">
        <v>8918</v>
      </c>
      <c r="E328" s="87"/>
      <c r="F328" s="87" t="s">
        <v>481</v>
      </c>
      <c r="G328" s="101">
        <v>44553</v>
      </c>
      <c r="H328" s="87"/>
      <c r="I328" s="90">
        <v>2.78999998335249</v>
      </c>
      <c r="J328" s="88" t="s">
        <v>726</v>
      </c>
      <c r="K328" s="88" t="s">
        <v>122</v>
      </c>
      <c r="L328" s="89">
        <v>4.607E-2</v>
      </c>
      <c r="M328" s="89">
        <v>6.5099999323289526E-2</v>
      </c>
      <c r="N328" s="90">
        <v>11.701817999999998</v>
      </c>
      <c r="O328" s="102">
        <v>100.52</v>
      </c>
      <c r="P328" s="90">
        <v>4.6253163E-2</v>
      </c>
      <c r="Q328" s="91">
        <f t="shared" si="5"/>
        <v>7.8795631926644618E-5</v>
      </c>
      <c r="R328" s="91">
        <f>P328/'סכום נכסי הקרן'!$C$42</f>
        <v>1.1152843345343957E-5</v>
      </c>
    </row>
    <row r="329" spans="2:18">
      <c r="B329" s="86" t="s">
        <v>1453</v>
      </c>
      <c r="C329" s="88" t="s">
        <v>1159</v>
      </c>
      <c r="D329" s="87">
        <v>9037</v>
      </c>
      <c r="E329" s="87"/>
      <c r="F329" s="87" t="s">
        <v>481</v>
      </c>
      <c r="G329" s="101">
        <v>44671</v>
      </c>
      <c r="H329" s="87"/>
      <c r="I329" s="90">
        <v>2.7900000242290242</v>
      </c>
      <c r="J329" s="88" t="s">
        <v>726</v>
      </c>
      <c r="K329" s="88" t="s">
        <v>122</v>
      </c>
      <c r="L329" s="89">
        <v>4.607E-2</v>
      </c>
      <c r="M329" s="89">
        <v>6.5300001003773853E-2</v>
      </c>
      <c r="N329" s="90">
        <v>7.3136359999999998</v>
      </c>
      <c r="O329" s="102">
        <v>100.46</v>
      </c>
      <c r="P329" s="90">
        <v>2.8890969999999995E-2</v>
      </c>
      <c r="Q329" s="91">
        <f t="shared" si="5"/>
        <v>4.9217871610720583E-5</v>
      </c>
      <c r="R329" s="91">
        <f>P329/'סכום נכסי הקרן'!$C$42</f>
        <v>6.9663660084183185E-6</v>
      </c>
    </row>
    <row r="330" spans="2:18">
      <c r="B330" s="86" t="s">
        <v>1453</v>
      </c>
      <c r="C330" s="88" t="s">
        <v>1159</v>
      </c>
      <c r="D330" s="87">
        <v>9130</v>
      </c>
      <c r="E330" s="87"/>
      <c r="F330" s="87" t="s">
        <v>481</v>
      </c>
      <c r="G330" s="101">
        <v>44742</v>
      </c>
      <c r="H330" s="87"/>
      <c r="I330" s="90">
        <v>2.790000003865106</v>
      </c>
      <c r="J330" s="88" t="s">
        <v>726</v>
      </c>
      <c r="K330" s="88" t="s">
        <v>122</v>
      </c>
      <c r="L330" s="89">
        <v>4.607E-2</v>
      </c>
      <c r="M330" s="89">
        <v>6.5300000155181115E-2</v>
      </c>
      <c r="N330" s="90">
        <v>43.881818000000003</v>
      </c>
      <c r="O330" s="102">
        <v>100.46</v>
      </c>
      <c r="P330" s="90">
        <v>0.17334582700000001</v>
      </c>
      <c r="Q330" s="91">
        <f t="shared" si="5"/>
        <v>2.9530724158933336E-4</v>
      </c>
      <c r="R330" s="91">
        <f>P330/'סכום נכסי הקרן'!$C$42</f>
        <v>4.1798197738392394E-5</v>
      </c>
    </row>
    <row r="331" spans="2:18">
      <c r="B331" s="86" t="s">
        <v>1453</v>
      </c>
      <c r="C331" s="88" t="s">
        <v>1159</v>
      </c>
      <c r="D331" s="87">
        <v>9313</v>
      </c>
      <c r="E331" s="87"/>
      <c r="F331" s="87" t="s">
        <v>481</v>
      </c>
      <c r="G331" s="101">
        <v>44886</v>
      </c>
      <c r="H331" s="87"/>
      <c r="I331" s="90">
        <v>2.8099999963140814</v>
      </c>
      <c r="J331" s="88" t="s">
        <v>726</v>
      </c>
      <c r="K331" s="88" t="s">
        <v>122</v>
      </c>
      <c r="L331" s="89">
        <v>4.6409000000000006E-2</v>
      </c>
      <c r="M331" s="89">
        <v>6.3699999830956144E-2</v>
      </c>
      <c r="N331" s="90">
        <v>19.990606</v>
      </c>
      <c r="O331" s="102">
        <v>100.09</v>
      </c>
      <c r="P331" s="90">
        <v>7.8677809000000001E-2</v>
      </c>
      <c r="Q331" s="91">
        <f t="shared" si="5"/>
        <v>1.3403337797155294E-4</v>
      </c>
      <c r="R331" s="91">
        <f>P331/'סכום נכסי הקרן'!$C$42</f>
        <v>1.8971270754648562E-5</v>
      </c>
    </row>
    <row r="332" spans="2:18">
      <c r="B332" s="86" t="s">
        <v>1453</v>
      </c>
      <c r="C332" s="88" t="s">
        <v>1159</v>
      </c>
      <c r="D332" s="87">
        <v>9496</v>
      </c>
      <c r="E332" s="87"/>
      <c r="F332" s="87" t="s">
        <v>481</v>
      </c>
      <c r="G332" s="101">
        <v>44985</v>
      </c>
      <c r="H332" s="87"/>
      <c r="I332" s="90">
        <v>2.829999999422065</v>
      </c>
      <c r="J332" s="88" t="s">
        <v>726</v>
      </c>
      <c r="K332" s="88" t="s">
        <v>122</v>
      </c>
      <c r="L332" s="89">
        <v>5.7419999999999999E-2</v>
      </c>
      <c r="M332" s="89">
        <v>6.679999985799305E-2</v>
      </c>
      <c r="N332" s="90">
        <v>31.204847999999998</v>
      </c>
      <c r="O332" s="102">
        <v>98.71</v>
      </c>
      <c r="P332" s="90">
        <v>0.121120829</v>
      </c>
      <c r="Q332" s="91">
        <f t="shared" si="5"/>
        <v>2.0633815379359166E-4</v>
      </c>
      <c r="R332" s="91">
        <f>P332/'סכום נכסי הקרן'!$C$42</f>
        <v>2.9205389298353356E-5</v>
      </c>
    </row>
    <row r="333" spans="2:18">
      <c r="B333" s="86" t="s">
        <v>1453</v>
      </c>
      <c r="C333" s="88" t="s">
        <v>1159</v>
      </c>
      <c r="D333" s="87">
        <v>8829</v>
      </c>
      <c r="E333" s="87"/>
      <c r="F333" s="87" t="s">
        <v>481</v>
      </c>
      <c r="G333" s="101">
        <v>44553</v>
      </c>
      <c r="H333" s="87"/>
      <c r="I333" s="90">
        <v>2.7900000001230048</v>
      </c>
      <c r="J333" s="88" t="s">
        <v>726</v>
      </c>
      <c r="K333" s="88" t="s">
        <v>122</v>
      </c>
      <c r="L333" s="89">
        <v>4.6029999999999995E-2</v>
      </c>
      <c r="M333" s="89">
        <v>6.520000000526345E-2</v>
      </c>
      <c r="N333" s="90">
        <v>884.95000200000004</v>
      </c>
      <c r="O333" s="102">
        <v>100.46</v>
      </c>
      <c r="P333" s="90">
        <v>3.4958073829999998</v>
      </c>
      <c r="Q333" s="91">
        <f t="shared" si="5"/>
        <v>5.9553624870436377E-3</v>
      </c>
      <c r="R333" s="91">
        <f>P333/'סכום נכסי הקרן'!$C$42</f>
        <v>8.4293029015325546E-4</v>
      </c>
    </row>
    <row r="334" spans="2:18">
      <c r="B334" s="86" t="s">
        <v>1454</v>
      </c>
      <c r="C334" s="88" t="s">
        <v>1159</v>
      </c>
      <c r="D334" s="87">
        <v>7770</v>
      </c>
      <c r="E334" s="87"/>
      <c r="F334" s="87" t="s">
        <v>481</v>
      </c>
      <c r="G334" s="101">
        <v>44004</v>
      </c>
      <c r="H334" s="87"/>
      <c r="I334" s="90">
        <v>2.0499999999889202</v>
      </c>
      <c r="J334" s="88" t="s">
        <v>726</v>
      </c>
      <c r="K334" s="88" t="s">
        <v>124</v>
      </c>
      <c r="L334" s="89">
        <v>6.8784999999999999E-2</v>
      </c>
      <c r="M334" s="89">
        <v>7.4699999998958488E-2</v>
      </c>
      <c r="N334" s="90">
        <v>3679.1574989999999</v>
      </c>
      <c r="O334" s="102">
        <v>101.54</v>
      </c>
      <c r="P334" s="90">
        <v>9.0253592019999989</v>
      </c>
      <c r="Q334" s="91">
        <f t="shared" si="5"/>
        <v>1.5375356744500846E-2</v>
      </c>
      <c r="R334" s="91">
        <f>P334/'סכום נכסי הקרן'!$C$42</f>
        <v>2.1762493802935062E-3</v>
      </c>
    </row>
    <row r="335" spans="2:18">
      <c r="B335" s="86" t="s">
        <v>1454</v>
      </c>
      <c r="C335" s="88" t="s">
        <v>1159</v>
      </c>
      <c r="D335" s="87">
        <v>8789</v>
      </c>
      <c r="E335" s="87"/>
      <c r="F335" s="87" t="s">
        <v>481</v>
      </c>
      <c r="G335" s="101">
        <v>44004</v>
      </c>
      <c r="H335" s="87"/>
      <c r="I335" s="90">
        <v>2.0499999995659897</v>
      </c>
      <c r="J335" s="88" t="s">
        <v>726</v>
      </c>
      <c r="K335" s="88" t="s">
        <v>124</v>
      </c>
      <c r="L335" s="89">
        <v>6.8784999999999999E-2</v>
      </c>
      <c r="M335" s="89">
        <v>7.6099999983700484E-2</v>
      </c>
      <c r="N335" s="90">
        <v>423.79182500000002</v>
      </c>
      <c r="O335" s="102">
        <v>101.27</v>
      </c>
      <c r="P335" s="90">
        <v>1.0368414290000001</v>
      </c>
      <c r="Q335" s="91">
        <f t="shared" si="5"/>
        <v>1.7663348905626248E-3</v>
      </c>
      <c r="R335" s="91">
        <f>P335/'סכום נכסי הקרן'!$C$42</f>
        <v>2.5000949733101647E-4</v>
      </c>
    </row>
    <row r="336" spans="2:18">
      <c r="B336" s="86" t="s">
        <v>1454</v>
      </c>
      <c r="C336" s="88" t="s">
        <v>1159</v>
      </c>
      <c r="D336" s="87">
        <v>8980</v>
      </c>
      <c r="E336" s="87"/>
      <c r="F336" s="87" t="s">
        <v>481</v>
      </c>
      <c r="G336" s="101">
        <v>44627</v>
      </c>
      <c r="H336" s="87"/>
      <c r="I336" s="90">
        <v>2.0499999991454474</v>
      </c>
      <c r="J336" s="88" t="s">
        <v>726</v>
      </c>
      <c r="K336" s="88" t="s">
        <v>124</v>
      </c>
      <c r="L336" s="89">
        <v>6.8784999999999999E-2</v>
      </c>
      <c r="M336" s="89">
        <v>7.7399999979870529E-2</v>
      </c>
      <c r="N336" s="90">
        <v>431.49358099999995</v>
      </c>
      <c r="O336" s="102">
        <v>101.03</v>
      </c>
      <c r="P336" s="90">
        <v>1.0531825379999999</v>
      </c>
      <c r="Q336" s="91">
        <f t="shared" si="5"/>
        <v>1.7941731599159479E-3</v>
      </c>
      <c r="R336" s="91">
        <f>P336/'סכום נכסי הקרן'!$C$42</f>
        <v>2.5394976469751397E-4</v>
      </c>
    </row>
    <row r="337" spans="2:18">
      <c r="B337" s="86" t="s">
        <v>1454</v>
      </c>
      <c r="C337" s="88" t="s">
        <v>1159</v>
      </c>
      <c r="D337" s="87">
        <v>9027</v>
      </c>
      <c r="E337" s="87"/>
      <c r="F337" s="87" t="s">
        <v>481</v>
      </c>
      <c r="G337" s="101">
        <v>44658</v>
      </c>
      <c r="H337" s="87"/>
      <c r="I337" s="90">
        <v>2.0499999977581136</v>
      </c>
      <c r="J337" s="88" t="s">
        <v>726</v>
      </c>
      <c r="K337" s="88" t="s">
        <v>124</v>
      </c>
      <c r="L337" s="89">
        <v>6.8784999999999999E-2</v>
      </c>
      <c r="M337" s="89">
        <v>7.7399999809119394E-2</v>
      </c>
      <c r="N337" s="90">
        <v>63.962456000000003</v>
      </c>
      <c r="O337" s="102">
        <v>101.03</v>
      </c>
      <c r="P337" s="90">
        <v>0.15611852700000001</v>
      </c>
      <c r="Q337" s="91">
        <f t="shared" si="5"/>
        <v>2.6595928132356982E-4</v>
      </c>
      <c r="R337" s="91">
        <f>P337/'סכום נכסי הקרן'!$C$42</f>
        <v>3.76442466202117E-5</v>
      </c>
    </row>
    <row r="338" spans="2:18">
      <c r="B338" s="86" t="s">
        <v>1454</v>
      </c>
      <c r="C338" s="88" t="s">
        <v>1159</v>
      </c>
      <c r="D338" s="87">
        <v>9126</v>
      </c>
      <c r="E338" s="87"/>
      <c r="F338" s="87" t="s">
        <v>481</v>
      </c>
      <c r="G338" s="101">
        <v>44741</v>
      </c>
      <c r="H338" s="87"/>
      <c r="I338" s="90">
        <v>2.0500000003223517</v>
      </c>
      <c r="J338" s="88" t="s">
        <v>726</v>
      </c>
      <c r="K338" s="88" t="s">
        <v>124</v>
      </c>
      <c r="L338" s="89">
        <v>6.8784999999999999E-2</v>
      </c>
      <c r="M338" s="89">
        <v>7.7400000010458506E-2</v>
      </c>
      <c r="N338" s="90">
        <v>571.94393000000002</v>
      </c>
      <c r="O338" s="102">
        <v>101.03</v>
      </c>
      <c r="P338" s="90">
        <v>1.3959914710000001</v>
      </c>
      <c r="Q338" s="91">
        <f t="shared" si="5"/>
        <v>2.3781731450809363E-3</v>
      </c>
      <c r="R338" s="91">
        <f>P338/'סכום נכסי הקרן'!$C$42</f>
        <v>3.3660993492486715E-4</v>
      </c>
    </row>
    <row r="339" spans="2:18">
      <c r="B339" s="86" t="s">
        <v>1454</v>
      </c>
      <c r="C339" s="88" t="s">
        <v>1159</v>
      </c>
      <c r="D339" s="87">
        <v>9261</v>
      </c>
      <c r="E339" s="87"/>
      <c r="F339" s="87" t="s">
        <v>481</v>
      </c>
      <c r="G339" s="101">
        <v>44833</v>
      </c>
      <c r="H339" s="87"/>
      <c r="I339" s="90">
        <v>2.0399999994976961</v>
      </c>
      <c r="J339" s="88" t="s">
        <v>726</v>
      </c>
      <c r="K339" s="88" t="s">
        <v>124</v>
      </c>
      <c r="L339" s="89">
        <v>6.8784999999999999E-2</v>
      </c>
      <c r="M339" s="89">
        <v>7.8099999975560983E-2</v>
      </c>
      <c r="N339" s="90">
        <v>424.13819600000005</v>
      </c>
      <c r="O339" s="102">
        <v>101.03</v>
      </c>
      <c r="P339" s="90">
        <v>1.035229613</v>
      </c>
      <c r="Q339" s="91">
        <f t="shared" si="5"/>
        <v>1.7635890446132466E-3</v>
      </c>
      <c r="R339" s="91">
        <f>P339/'סכום נכסי הקרן'!$C$42</f>
        <v>2.4962084647594911E-4</v>
      </c>
    </row>
    <row r="340" spans="2:18">
      <c r="B340" s="86" t="s">
        <v>1454</v>
      </c>
      <c r="C340" s="88" t="s">
        <v>1159</v>
      </c>
      <c r="D340" s="87">
        <v>9285</v>
      </c>
      <c r="E340" s="87"/>
      <c r="F340" s="87" t="s">
        <v>481</v>
      </c>
      <c r="G340" s="101">
        <v>44861</v>
      </c>
      <c r="H340" s="87"/>
      <c r="I340" s="90">
        <v>2.0500000015388893</v>
      </c>
      <c r="J340" s="88" t="s">
        <v>726</v>
      </c>
      <c r="K340" s="88" t="s">
        <v>124</v>
      </c>
      <c r="L340" s="89">
        <v>6.8334999999999993E-2</v>
      </c>
      <c r="M340" s="89">
        <v>7.6200000072107935E-2</v>
      </c>
      <c r="N340" s="90">
        <v>186.36374799999999</v>
      </c>
      <c r="O340" s="102">
        <v>101.03</v>
      </c>
      <c r="P340" s="90">
        <v>0.45487360599999999</v>
      </c>
      <c r="Q340" s="91">
        <f t="shared" si="5"/>
        <v>7.7491031762566304E-4</v>
      </c>
      <c r="R340" s="91">
        <f>P340/'סכום נכסי הקרן'!$C$42</f>
        <v>1.0968188423459189E-4</v>
      </c>
    </row>
    <row r="341" spans="2:18">
      <c r="B341" s="86" t="s">
        <v>1454</v>
      </c>
      <c r="C341" s="88" t="s">
        <v>1159</v>
      </c>
      <c r="D341" s="87">
        <v>9374</v>
      </c>
      <c r="E341" s="87"/>
      <c r="F341" s="87" t="s">
        <v>481</v>
      </c>
      <c r="G341" s="101">
        <v>44910</v>
      </c>
      <c r="H341" s="87"/>
      <c r="I341" s="90">
        <v>2.0499999982467658</v>
      </c>
      <c r="J341" s="88" t="s">
        <v>726</v>
      </c>
      <c r="K341" s="88" t="s">
        <v>124</v>
      </c>
      <c r="L341" s="89">
        <v>6.8334999999999993E-2</v>
      </c>
      <c r="M341" s="89">
        <v>7.4999999984061511E-2</v>
      </c>
      <c r="N341" s="90">
        <v>128.526724</v>
      </c>
      <c r="O341" s="102">
        <v>101.03</v>
      </c>
      <c r="P341" s="90">
        <v>0.31370595100000004</v>
      </c>
      <c r="Q341" s="91">
        <f t="shared" si="5"/>
        <v>5.3442093567079981E-4</v>
      </c>
      <c r="R341" s="91">
        <f>P341/'סכום נכסי הקרן'!$C$42</f>
        <v>7.5642682598920806E-5</v>
      </c>
    </row>
    <row r="342" spans="2:18">
      <c r="B342" s="86" t="s">
        <v>1455</v>
      </c>
      <c r="C342" s="88" t="s">
        <v>1159</v>
      </c>
      <c r="D342" s="87">
        <v>7382</v>
      </c>
      <c r="E342" s="87"/>
      <c r="F342" s="87" t="s">
        <v>481</v>
      </c>
      <c r="G342" s="101">
        <v>43860</v>
      </c>
      <c r="H342" s="87"/>
      <c r="I342" s="90">
        <v>2.9500000002731994</v>
      </c>
      <c r="J342" s="88" t="s">
        <v>680</v>
      </c>
      <c r="K342" s="88" t="s">
        <v>120</v>
      </c>
      <c r="L342" s="89">
        <v>7.5902999999999998E-2</v>
      </c>
      <c r="M342" s="89">
        <v>8.3600000008013833E-2</v>
      </c>
      <c r="N342" s="90">
        <v>1523.837955</v>
      </c>
      <c r="O342" s="102">
        <v>99.67</v>
      </c>
      <c r="P342" s="90">
        <v>5.4904958100000005</v>
      </c>
      <c r="Q342" s="91">
        <f t="shared" si="5"/>
        <v>9.353459501559809E-3</v>
      </c>
      <c r="R342" s="91">
        <f>P342/'סכום נכסי הקרן'!$C$42</f>
        <v>1.3239016682426105E-3</v>
      </c>
    </row>
    <row r="343" spans="2:18">
      <c r="B343" s="86" t="s">
        <v>1456</v>
      </c>
      <c r="C343" s="88" t="s">
        <v>1159</v>
      </c>
      <c r="D343" s="87">
        <v>9158</v>
      </c>
      <c r="E343" s="87"/>
      <c r="F343" s="87" t="s">
        <v>481</v>
      </c>
      <c r="G343" s="101">
        <v>44179</v>
      </c>
      <c r="H343" s="87"/>
      <c r="I343" s="90">
        <v>2.89</v>
      </c>
      <c r="J343" s="88" t="s">
        <v>680</v>
      </c>
      <c r="K343" s="88" t="s">
        <v>120</v>
      </c>
      <c r="L343" s="89">
        <v>7.4652999999999997E-2</v>
      </c>
      <c r="M343" s="89">
        <v>7.8299999999999995E-2</v>
      </c>
      <c r="N343" s="90">
        <v>574.29999999999995</v>
      </c>
      <c r="O343" s="102">
        <v>100.08</v>
      </c>
      <c r="P343" s="90">
        <v>2.07775</v>
      </c>
      <c r="Q343" s="91">
        <f t="shared" si="5"/>
        <v>3.5395984537443604E-3</v>
      </c>
      <c r="R343" s="91">
        <f>P343/'סכום נכסי הקרן'!$C$42</f>
        <v>5.0099968862212527E-4</v>
      </c>
    </row>
    <row r="344" spans="2:18">
      <c r="B344" s="86" t="s">
        <v>1457</v>
      </c>
      <c r="C344" s="88" t="s">
        <v>1159</v>
      </c>
      <c r="D344" s="87">
        <v>7823</v>
      </c>
      <c r="E344" s="87"/>
      <c r="F344" s="87" t="s">
        <v>481</v>
      </c>
      <c r="G344" s="101">
        <v>44027</v>
      </c>
      <c r="H344" s="87"/>
      <c r="I344" s="90">
        <v>3.8199999997405603</v>
      </c>
      <c r="J344" s="88" t="s">
        <v>726</v>
      </c>
      <c r="K344" s="88" t="s">
        <v>122</v>
      </c>
      <c r="L344" s="89">
        <v>2.35E-2</v>
      </c>
      <c r="M344" s="89">
        <v>2.4499999998078229E-2</v>
      </c>
      <c r="N344" s="90">
        <v>1054.431333</v>
      </c>
      <c r="O344" s="102">
        <v>100.4</v>
      </c>
      <c r="P344" s="90">
        <v>4.1628196439999998</v>
      </c>
      <c r="Q344" s="91">
        <f t="shared" si="5"/>
        <v>7.0916664541542766E-3</v>
      </c>
      <c r="R344" s="91">
        <f>P344/'סכום נכסי הקרן'!$C$42</f>
        <v>1.0037643342240723E-3</v>
      </c>
    </row>
    <row r="345" spans="2:18">
      <c r="B345" s="86" t="s">
        <v>1457</v>
      </c>
      <c r="C345" s="88" t="s">
        <v>1159</v>
      </c>
      <c r="D345" s="87">
        <v>7993</v>
      </c>
      <c r="E345" s="87"/>
      <c r="F345" s="87" t="s">
        <v>481</v>
      </c>
      <c r="G345" s="101">
        <v>44119</v>
      </c>
      <c r="H345" s="87"/>
      <c r="I345" s="90">
        <v>3.8199999998270404</v>
      </c>
      <c r="J345" s="88" t="s">
        <v>726</v>
      </c>
      <c r="K345" s="88" t="s">
        <v>122</v>
      </c>
      <c r="L345" s="89">
        <v>2.35E-2</v>
      </c>
      <c r="M345" s="89">
        <v>2.4500000000720671E-2</v>
      </c>
      <c r="N345" s="90">
        <v>1054.4313340000001</v>
      </c>
      <c r="O345" s="102">
        <v>100.4</v>
      </c>
      <c r="P345" s="90">
        <v>4.162819646</v>
      </c>
      <c r="Q345" s="91">
        <f t="shared" si="5"/>
        <v>7.0916664575614227E-3</v>
      </c>
      <c r="R345" s="91">
        <f>P345/'סכום נכסי הקרן'!$C$42</f>
        <v>1.0037643347063246E-3</v>
      </c>
    </row>
    <row r="346" spans="2:18">
      <c r="B346" s="86" t="s">
        <v>1457</v>
      </c>
      <c r="C346" s="88" t="s">
        <v>1159</v>
      </c>
      <c r="D346" s="87">
        <v>8187</v>
      </c>
      <c r="E346" s="87"/>
      <c r="F346" s="87" t="s">
        <v>481</v>
      </c>
      <c r="G346" s="101">
        <v>44211</v>
      </c>
      <c r="H346" s="87"/>
      <c r="I346" s="90">
        <v>3.8200000004179859</v>
      </c>
      <c r="J346" s="88" t="s">
        <v>726</v>
      </c>
      <c r="K346" s="88" t="s">
        <v>122</v>
      </c>
      <c r="L346" s="89">
        <v>2.35E-2</v>
      </c>
      <c r="M346" s="89">
        <v>2.4500000001561443E-2</v>
      </c>
      <c r="N346" s="90">
        <v>1054.431333</v>
      </c>
      <c r="O346" s="102">
        <v>100.4</v>
      </c>
      <c r="P346" s="90">
        <v>4.1628196429999997</v>
      </c>
      <c r="Q346" s="91">
        <f t="shared" si="5"/>
        <v>7.0916664524507036E-3</v>
      </c>
      <c r="R346" s="91">
        <f>P346/'סכום נכסי הקרן'!$C$42</f>
        <v>1.0037643339829462E-3</v>
      </c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109" t="s">
        <v>198</v>
      </c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109" t="s">
        <v>104</v>
      </c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109" t="s">
        <v>181</v>
      </c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109" t="s">
        <v>189</v>
      </c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254 B257:B346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4 B257:B346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5:B25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5:B25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134</v>
      </c>
      <c r="C1" s="46" t="s" vm="1">
        <v>205</v>
      </c>
    </row>
    <row r="2" spans="2:15">
      <c r="B2" s="46" t="s">
        <v>133</v>
      </c>
      <c r="C2" s="46" t="s">
        <v>206</v>
      </c>
    </row>
    <row r="3" spans="2:15">
      <c r="B3" s="46" t="s">
        <v>135</v>
      </c>
      <c r="C3" s="46" t="s">
        <v>207</v>
      </c>
    </row>
    <row r="4" spans="2:15">
      <c r="B4" s="46" t="s">
        <v>136</v>
      </c>
      <c r="C4" s="46">
        <v>2148</v>
      </c>
    </row>
    <row r="6" spans="2:15" ht="26.25" customHeight="1">
      <c r="B6" s="133" t="s">
        <v>161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s="3" customFormat="1" ht="63">
      <c r="B7" s="47" t="s">
        <v>108</v>
      </c>
      <c r="C7" s="48" t="s">
        <v>43</v>
      </c>
      <c r="D7" s="48" t="s">
        <v>109</v>
      </c>
      <c r="E7" s="48" t="s">
        <v>14</v>
      </c>
      <c r="F7" s="48" t="s">
        <v>62</v>
      </c>
      <c r="G7" s="48" t="s">
        <v>17</v>
      </c>
      <c r="H7" s="48" t="s">
        <v>95</v>
      </c>
      <c r="I7" s="48" t="s">
        <v>49</v>
      </c>
      <c r="J7" s="48" t="s">
        <v>18</v>
      </c>
      <c r="K7" s="48" t="s">
        <v>183</v>
      </c>
      <c r="L7" s="48" t="s">
        <v>182</v>
      </c>
      <c r="M7" s="48" t="s">
        <v>103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1346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09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181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189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46" t="s" vm="1">
        <v>205</v>
      </c>
    </row>
    <row r="2" spans="2:10">
      <c r="B2" s="46" t="s">
        <v>133</v>
      </c>
      <c r="C2" s="46" t="s">
        <v>206</v>
      </c>
    </row>
    <row r="3" spans="2:10">
      <c r="B3" s="46" t="s">
        <v>135</v>
      </c>
      <c r="C3" s="46" t="s">
        <v>207</v>
      </c>
    </row>
    <row r="4" spans="2:10">
      <c r="B4" s="46" t="s">
        <v>136</v>
      </c>
      <c r="C4" s="46">
        <v>2148</v>
      </c>
    </row>
    <row r="6" spans="2:10" ht="26.25" customHeight="1">
      <c r="B6" s="133" t="s">
        <v>162</v>
      </c>
      <c r="C6" s="134"/>
      <c r="D6" s="134"/>
      <c r="E6" s="134"/>
      <c r="F6" s="134"/>
      <c r="G6" s="134"/>
      <c r="H6" s="134"/>
      <c r="I6" s="134"/>
      <c r="J6" s="135"/>
    </row>
    <row r="7" spans="2:10" s="3" customFormat="1" ht="63">
      <c r="B7" s="47" t="s">
        <v>108</v>
      </c>
      <c r="C7" s="49" t="s">
        <v>51</v>
      </c>
      <c r="D7" s="49" t="s">
        <v>80</v>
      </c>
      <c r="E7" s="49" t="s">
        <v>52</v>
      </c>
      <c r="F7" s="49" t="s">
        <v>95</v>
      </c>
      <c r="G7" s="49" t="s">
        <v>173</v>
      </c>
      <c r="H7" s="49" t="s">
        <v>137</v>
      </c>
      <c r="I7" s="49" t="s">
        <v>138</v>
      </c>
      <c r="J7" s="64" t="s">
        <v>193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1347</v>
      </c>
      <c r="C10" s="87"/>
      <c r="D10" s="87"/>
      <c r="E10" s="87"/>
      <c r="F10" s="87"/>
      <c r="G10" s="107">
        <v>0</v>
      </c>
      <c r="H10" s="108">
        <v>0</v>
      </c>
      <c r="I10" s="108">
        <v>0</v>
      </c>
      <c r="J10" s="87"/>
    </row>
    <row r="11" spans="2:10" ht="22.5" customHeight="1">
      <c r="B11" s="125"/>
      <c r="C11" s="87"/>
      <c r="D11" s="87"/>
      <c r="E11" s="87"/>
      <c r="F11" s="87"/>
      <c r="G11" s="87"/>
      <c r="H11" s="87"/>
      <c r="I11" s="87"/>
      <c r="J11" s="87"/>
    </row>
    <row r="12" spans="2:10">
      <c r="B12" s="125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2"/>
      <c r="G110" s="112"/>
      <c r="H110" s="112"/>
      <c r="I110" s="112"/>
      <c r="J110" s="94"/>
    </row>
    <row r="111" spans="2:10">
      <c r="B111" s="93"/>
      <c r="C111" s="93"/>
      <c r="D111" s="94"/>
      <c r="E111" s="94"/>
      <c r="F111" s="112"/>
      <c r="G111" s="112"/>
      <c r="H111" s="112"/>
      <c r="I111" s="112"/>
      <c r="J111" s="94"/>
    </row>
    <row r="112" spans="2:10">
      <c r="B112" s="93"/>
      <c r="C112" s="93"/>
      <c r="D112" s="94"/>
      <c r="E112" s="94"/>
      <c r="F112" s="112"/>
      <c r="G112" s="112"/>
      <c r="H112" s="112"/>
      <c r="I112" s="112"/>
      <c r="J112" s="94"/>
    </row>
    <row r="113" spans="2:10">
      <c r="B113" s="93"/>
      <c r="C113" s="93"/>
      <c r="D113" s="94"/>
      <c r="E113" s="94"/>
      <c r="F113" s="112"/>
      <c r="G113" s="112"/>
      <c r="H113" s="112"/>
      <c r="I113" s="112"/>
      <c r="J113" s="94"/>
    </row>
    <row r="114" spans="2:10">
      <c r="B114" s="93"/>
      <c r="C114" s="93"/>
      <c r="D114" s="94"/>
      <c r="E114" s="94"/>
      <c r="F114" s="112"/>
      <c r="G114" s="112"/>
      <c r="H114" s="112"/>
      <c r="I114" s="112"/>
      <c r="J114" s="94"/>
    </row>
    <row r="115" spans="2:10">
      <c r="B115" s="93"/>
      <c r="C115" s="93"/>
      <c r="D115" s="94"/>
      <c r="E115" s="94"/>
      <c r="F115" s="112"/>
      <c r="G115" s="112"/>
      <c r="H115" s="112"/>
      <c r="I115" s="112"/>
      <c r="J115" s="94"/>
    </row>
    <row r="116" spans="2:10">
      <c r="B116" s="93"/>
      <c r="C116" s="93"/>
      <c r="D116" s="94"/>
      <c r="E116" s="94"/>
      <c r="F116" s="112"/>
      <c r="G116" s="112"/>
      <c r="H116" s="112"/>
      <c r="I116" s="112"/>
      <c r="J116" s="94"/>
    </row>
    <row r="117" spans="2:10">
      <c r="B117" s="93"/>
      <c r="C117" s="93"/>
      <c r="D117" s="94"/>
      <c r="E117" s="94"/>
      <c r="F117" s="112"/>
      <c r="G117" s="112"/>
      <c r="H117" s="112"/>
      <c r="I117" s="112"/>
      <c r="J117" s="94"/>
    </row>
    <row r="118" spans="2:10">
      <c r="B118" s="93"/>
      <c r="C118" s="93"/>
      <c r="D118" s="94"/>
      <c r="E118" s="94"/>
      <c r="F118" s="112"/>
      <c r="G118" s="112"/>
      <c r="H118" s="112"/>
      <c r="I118" s="112"/>
      <c r="J118" s="94"/>
    </row>
    <row r="119" spans="2:10">
      <c r="B119" s="93"/>
      <c r="C119" s="93"/>
      <c r="D119" s="94"/>
      <c r="E119" s="94"/>
      <c r="F119" s="112"/>
      <c r="G119" s="112"/>
      <c r="H119" s="112"/>
      <c r="I119" s="112"/>
      <c r="J119" s="94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134</v>
      </c>
      <c r="C1" s="46" t="s" vm="1">
        <v>205</v>
      </c>
    </row>
    <row r="2" spans="2:11">
      <c r="B2" s="46" t="s">
        <v>133</v>
      </c>
      <c r="C2" s="46" t="s">
        <v>206</v>
      </c>
    </row>
    <row r="3" spans="2:11">
      <c r="B3" s="46" t="s">
        <v>135</v>
      </c>
      <c r="C3" s="46" t="s">
        <v>207</v>
      </c>
    </row>
    <row r="4" spans="2:11">
      <c r="B4" s="46" t="s">
        <v>136</v>
      </c>
      <c r="C4" s="46">
        <v>2148</v>
      </c>
    </row>
    <row r="6" spans="2:11" ht="26.2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s="3" customFormat="1" ht="63">
      <c r="B7" s="47" t="s">
        <v>108</v>
      </c>
      <c r="C7" s="49" t="s">
        <v>109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50</v>
      </c>
      <c r="I7" s="49" t="s">
        <v>103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1348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5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5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51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134</v>
      </c>
      <c r="C1" s="46" t="s" vm="1">
        <v>205</v>
      </c>
    </row>
    <row r="2" spans="2:15">
      <c r="B2" s="46" t="s">
        <v>133</v>
      </c>
      <c r="C2" s="46" t="s">
        <v>206</v>
      </c>
    </row>
    <row r="3" spans="2:15">
      <c r="B3" s="46" t="s">
        <v>135</v>
      </c>
      <c r="C3" s="46" t="s">
        <v>207</v>
      </c>
    </row>
    <row r="4" spans="2:15">
      <c r="B4" s="46" t="s">
        <v>136</v>
      </c>
      <c r="C4" s="46">
        <v>2148</v>
      </c>
    </row>
    <row r="6" spans="2:15" ht="26.25" customHeight="1">
      <c r="B6" s="133" t="s">
        <v>164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5" s="3" customFormat="1" ht="63">
      <c r="B7" s="47" t="s">
        <v>108</v>
      </c>
      <c r="C7" s="49" t="s">
        <v>43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50</v>
      </c>
      <c r="I7" s="49" t="s">
        <v>103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1349</v>
      </c>
      <c r="C10" s="87"/>
      <c r="D10" s="87"/>
      <c r="E10" s="87"/>
      <c r="F10" s="87"/>
      <c r="G10" s="87"/>
      <c r="H10" s="87"/>
      <c r="I10" s="107">
        <f>SUM(I12:I12)</f>
        <v>-0.74356126499999997</v>
      </c>
      <c r="J10" s="108">
        <f>IFERROR(I10/$I$10,0)</f>
        <v>1</v>
      </c>
      <c r="K10" s="108">
        <f>I10/'סכום נכסי הקרן'!$C$42</f>
        <v>-1.7929200444542103E-4</v>
      </c>
      <c r="O10" s="1"/>
    </row>
    <row r="11" spans="2:15">
      <c r="B11" s="127" t="s">
        <v>179</v>
      </c>
      <c r="C11" s="87"/>
      <c r="D11" s="87"/>
      <c r="E11" s="87"/>
      <c r="F11" s="87"/>
      <c r="G11" s="87"/>
      <c r="H11" s="87"/>
      <c r="I11" s="90">
        <f>SUM(I12:I13)</f>
        <v>-0.74356126499999997</v>
      </c>
      <c r="J11" s="108">
        <f t="shared" ref="J11:J12" si="0">IFERROR(I11/$I$10,0)</f>
        <v>1</v>
      </c>
      <c r="K11" s="108">
        <f>I11/'סכום נכסי הקרן'!$C$42</f>
        <v>-1.7929200444542103E-4</v>
      </c>
    </row>
    <row r="12" spans="2:15" ht="21" customHeight="1">
      <c r="B12" s="128" t="s">
        <v>478</v>
      </c>
      <c r="C12" s="128" t="s">
        <v>479</v>
      </c>
      <c r="D12" s="128" t="s">
        <v>481</v>
      </c>
      <c r="E12" s="128"/>
      <c r="F12" s="129">
        <v>0</v>
      </c>
      <c r="G12" s="128" t="s">
        <v>121</v>
      </c>
      <c r="H12" s="129">
        <v>0</v>
      </c>
      <c r="I12" s="90">
        <v>-0.74356126499999997</v>
      </c>
      <c r="J12" s="108">
        <f t="shared" si="0"/>
        <v>1</v>
      </c>
      <c r="K12" s="108">
        <f>I12/'סכום נכסי הקרן'!$C$42</f>
        <v>-1.7929200444542103E-4</v>
      </c>
    </row>
    <row r="13" spans="2:15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C5:C10 A11:A12 A1:B10 I12:XFD12 B11:XFD11 D1:XFD10 A13:XFD1048576" xr:uid="{00000000-0002-0000-1900-000000000000}"/>
    <dataValidation type="list" allowBlank="1" showInputMessage="1" showErrorMessage="1" sqref="G12" xr:uid="{E55A4EEC-9897-4FA9-B547-0F9F2D6F99C8}">
      <formula1>#REF!</formula1>
    </dataValidation>
    <dataValidation type="list" allowBlank="1" showInputMessage="1" showErrorMessage="1" sqref="E12" xr:uid="{4B0AF46C-D85B-41CE-B5D7-B47D4AF99736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36.85546875" style="2" bestFit="1" customWidth="1"/>
    <col min="3" max="3" width="25.5703125" style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46" t="s" vm="1">
        <v>205</v>
      </c>
    </row>
    <row r="2" spans="2:6">
      <c r="B2" s="46" t="s">
        <v>133</v>
      </c>
      <c r="C2" s="46" t="s">
        <v>206</v>
      </c>
    </row>
    <row r="3" spans="2:6">
      <c r="B3" s="46" t="s">
        <v>135</v>
      </c>
      <c r="C3" s="46" t="s">
        <v>207</v>
      </c>
    </row>
    <row r="4" spans="2:6">
      <c r="B4" s="46" t="s">
        <v>136</v>
      </c>
      <c r="C4" s="46">
        <v>2148</v>
      </c>
    </row>
    <row r="6" spans="2:6" ht="26.25" customHeight="1">
      <c r="B6" s="133" t="s">
        <v>165</v>
      </c>
      <c r="C6" s="134"/>
      <c r="D6" s="135"/>
    </row>
    <row r="7" spans="2:6" s="3" customFormat="1" ht="31.5">
      <c r="B7" s="47" t="s">
        <v>108</v>
      </c>
      <c r="C7" s="52" t="s">
        <v>100</v>
      </c>
      <c r="D7" s="53" t="s">
        <v>99</v>
      </c>
    </row>
    <row r="8" spans="2:6" s="3" customFormat="1">
      <c r="B8" s="14"/>
      <c r="C8" s="31" t="s">
        <v>186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1350</v>
      </c>
      <c r="C10" s="83">
        <v>77.360304339015954</v>
      </c>
      <c r="D10" s="80"/>
    </row>
    <row r="11" spans="2:6">
      <c r="B11" s="79" t="s">
        <v>1354</v>
      </c>
      <c r="C11" s="83">
        <v>67.131982538341958</v>
      </c>
      <c r="D11" s="99"/>
    </row>
    <row r="12" spans="2:6">
      <c r="B12" s="86" t="s">
        <v>1355</v>
      </c>
      <c r="C12" s="90">
        <v>2.4188066139415505</v>
      </c>
      <c r="D12" s="101">
        <v>46698</v>
      </c>
      <c r="E12" s="3"/>
      <c r="F12" s="3"/>
    </row>
    <row r="13" spans="2:6">
      <c r="B13" s="86" t="s">
        <v>1356</v>
      </c>
      <c r="C13" s="90">
        <v>10.77835</v>
      </c>
      <c r="D13" s="101">
        <v>46022</v>
      </c>
      <c r="E13" s="3"/>
      <c r="F13" s="3"/>
    </row>
    <row r="14" spans="2:6">
      <c r="B14" s="86" t="s">
        <v>1357</v>
      </c>
      <c r="C14" s="90">
        <v>0.19435535119035</v>
      </c>
      <c r="D14" s="101">
        <v>45094</v>
      </c>
    </row>
    <row r="15" spans="2:6">
      <c r="B15" s="86" t="s">
        <v>1358</v>
      </c>
      <c r="C15" s="90">
        <v>5.9029695308827801</v>
      </c>
      <c r="D15" s="101">
        <v>46871</v>
      </c>
      <c r="E15" s="3"/>
      <c r="F15" s="3"/>
    </row>
    <row r="16" spans="2:6">
      <c r="B16" s="86" t="s">
        <v>1359</v>
      </c>
      <c r="C16" s="90">
        <v>0.18304027849998003</v>
      </c>
      <c r="D16" s="101">
        <v>48482</v>
      </c>
      <c r="E16" s="3"/>
      <c r="F16" s="3"/>
    </row>
    <row r="17" spans="2:4">
      <c r="B17" s="86" t="s">
        <v>1360</v>
      </c>
      <c r="C17" s="90">
        <v>0.66966481508067011</v>
      </c>
      <c r="D17" s="101">
        <v>51774</v>
      </c>
    </row>
    <row r="18" spans="2:4">
      <c r="B18" s="86" t="s">
        <v>1361</v>
      </c>
      <c r="C18" s="90">
        <v>1.0464649346964601</v>
      </c>
      <c r="D18" s="101">
        <v>46253</v>
      </c>
    </row>
    <row r="19" spans="2:4">
      <c r="B19" s="86" t="s">
        <v>1362</v>
      </c>
      <c r="C19" s="90">
        <v>15.658827106761901</v>
      </c>
      <c r="D19" s="101">
        <v>46022</v>
      </c>
    </row>
    <row r="20" spans="2:4">
      <c r="B20" s="86" t="s">
        <v>1363</v>
      </c>
      <c r="C20" s="90">
        <v>6.8178964977000017E-2</v>
      </c>
      <c r="D20" s="101">
        <v>48844</v>
      </c>
    </row>
    <row r="21" spans="2:4">
      <c r="B21" s="86" t="s">
        <v>1364</v>
      </c>
      <c r="C21" s="90">
        <v>0.13003558559613002</v>
      </c>
      <c r="D21" s="101">
        <v>45340</v>
      </c>
    </row>
    <row r="22" spans="2:4">
      <c r="B22" s="86" t="s">
        <v>1365</v>
      </c>
      <c r="C22" s="90">
        <v>28.417642360360205</v>
      </c>
      <c r="D22" s="101">
        <v>45935</v>
      </c>
    </row>
    <row r="23" spans="2:4">
      <c r="B23" s="86" t="s">
        <v>1366</v>
      </c>
      <c r="C23" s="90">
        <v>0.27179699635493998</v>
      </c>
      <c r="D23" s="101">
        <v>52047</v>
      </c>
    </row>
    <row r="24" spans="2:4">
      <c r="B24" s="86" t="s">
        <v>1367</v>
      </c>
      <c r="C24" s="90">
        <v>1.39185</v>
      </c>
      <c r="D24" s="101">
        <v>45363</v>
      </c>
    </row>
    <row r="25" spans="2:4">
      <c r="B25" s="79" t="s">
        <v>1368</v>
      </c>
      <c r="C25" s="83">
        <v>10.228321800673999</v>
      </c>
      <c r="D25" s="99"/>
    </row>
    <row r="26" spans="2:4">
      <c r="B26" s="86" t="s">
        <v>1369</v>
      </c>
      <c r="C26" s="90">
        <v>0.61374594304699992</v>
      </c>
      <c r="D26" s="101">
        <v>45515</v>
      </c>
    </row>
    <row r="27" spans="2:4">
      <c r="B27" s="86" t="s">
        <v>1370</v>
      </c>
      <c r="C27" s="90">
        <v>0.50079175657820008</v>
      </c>
      <c r="D27" s="101">
        <v>45515</v>
      </c>
    </row>
    <row r="28" spans="2:4">
      <c r="B28" s="86" t="s">
        <v>1371</v>
      </c>
      <c r="C28" s="90">
        <v>1.7410000000000001</v>
      </c>
      <c r="D28" s="101">
        <v>45615</v>
      </c>
    </row>
    <row r="29" spans="2:4">
      <c r="B29" s="86" t="s">
        <v>1372</v>
      </c>
      <c r="C29" s="90">
        <v>2.6969360363343999</v>
      </c>
      <c r="D29" s="101">
        <v>46418</v>
      </c>
    </row>
    <row r="30" spans="2:4">
      <c r="B30" s="86" t="s">
        <v>1373</v>
      </c>
      <c r="C30" s="90">
        <v>2.1679994235999998E-2</v>
      </c>
      <c r="D30" s="101">
        <v>45126</v>
      </c>
    </row>
    <row r="31" spans="2:4">
      <c r="B31" s="86" t="s">
        <v>1374</v>
      </c>
      <c r="C31" s="90">
        <v>0.10594909475360001</v>
      </c>
      <c r="D31" s="101">
        <v>45371</v>
      </c>
    </row>
    <row r="32" spans="2:4">
      <c r="B32" s="86" t="s">
        <v>1375</v>
      </c>
      <c r="C32" s="90">
        <v>0.89064342751379999</v>
      </c>
      <c r="D32" s="101">
        <v>45187</v>
      </c>
    </row>
    <row r="33" spans="2:4">
      <c r="B33" s="86" t="s">
        <v>1376</v>
      </c>
      <c r="C33" s="90">
        <v>1.3156970028616</v>
      </c>
      <c r="D33" s="101">
        <v>45602</v>
      </c>
    </row>
    <row r="34" spans="2:4">
      <c r="B34" s="86" t="s">
        <v>1377</v>
      </c>
      <c r="C34" s="90">
        <v>0.63670089408020003</v>
      </c>
      <c r="D34" s="101">
        <v>45031</v>
      </c>
    </row>
    <row r="35" spans="2:4">
      <c r="B35" s="86" t="s">
        <v>1378</v>
      </c>
      <c r="C35" s="90">
        <v>0.77567313250860004</v>
      </c>
      <c r="D35" s="101">
        <v>45025</v>
      </c>
    </row>
    <row r="36" spans="2:4">
      <c r="B36" s="86" t="s">
        <v>1379</v>
      </c>
      <c r="C36" s="90">
        <v>0.32401447023980001</v>
      </c>
      <c r="D36" s="101">
        <v>46014</v>
      </c>
    </row>
    <row r="37" spans="2:4">
      <c r="B37" s="86" t="s">
        <v>1380</v>
      </c>
      <c r="C37" s="90">
        <v>0.60549004852080002</v>
      </c>
      <c r="D37" s="101">
        <v>45830</v>
      </c>
    </row>
    <row r="38" spans="2:4">
      <c r="B38" s="86"/>
      <c r="C38" s="90"/>
      <c r="D38" s="101"/>
    </row>
    <row r="39" spans="2:4">
      <c r="B39" s="86"/>
      <c r="C39" s="90"/>
      <c r="D39" s="101"/>
    </row>
    <row r="40" spans="2:4">
      <c r="B40" s="86"/>
      <c r="C40" s="90"/>
      <c r="D40" s="101"/>
    </row>
    <row r="41" spans="2:4">
      <c r="B41" s="86"/>
      <c r="C41" s="90"/>
      <c r="D41" s="101"/>
    </row>
    <row r="42" spans="2:4">
      <c r="B42" s="86"/>
      <c r="C42" s="90"/>
      <c r="D42" s="101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  <row r="48" spans="2:4">
      <c r="B48" s="87"/>
      <c r="C48" s="87"/>
      <c r="D48" s="87"/>
    </row>
    <row r="49" spans="2:4">
      <c r="B49" s="87"/>
      <c r="C49" s="87"/>
      <c r="D49" s="87"/>
    </row>
    <row r="50" spans="2:4">
      <c r="B50" s="87"/>
      <c r="C50" s="87"/>
      <c r="D50" s="87"/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46" t="s" vm="1">
        <v>205</v>
      </c>
    </row>
    <row r="2" spans="2:16">
      <c r="B2" s="46" t="s">
        <v>133</v>
      </c>
      <c r="C2" s="46" t="s">
        <v>206</v>
      </c>
    </row>
    <row r="3" spans="2:16">
      <c r="B3" s="46" t="s">
        <v>135</v>
      </c>
      <c r="C3" s="46" t="s">
        <v>207</v>
      </c>
    </row>
    <row r="4" spans="2:16">
      <c r="B4" s="46" t="s">
        <v>136</v>
      </c>
      <c r="C4" s="46">
        <v>2148</v>
      </c>
    </row>
    <row r="6" spans="2:16" ht="26.25" customHeight="1">
      <c r="B6" s="133" t="s">
        <v>168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108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188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1351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46" t="s" vm="1">
        <v>205</v>
      </c>
    </row>
    <row r="2" spans="2:16">
      <c r="B2" s="46" t="s">
        <v>133</v>
      </c>
      <c r="C2" s="46" t="s">
        <v>206</v>
      </c>
    </row>
    <row r="3" spans="2:16">
      <c r="B3" s="46" t="s">
        <v>135</v>
      </c>
      <c r="C3" s="46" t="s">
        <v>207</v>
      </c>
    </row>
    <row r="4" spans="2:16">
      <c r="B4" s="46" t="s">
        <v>136</v>
      </c>
      <c r="C4" s="46">
        <v>2148</v>
      </c>
    </row>
    <row r="6" spans="2:16" ht="26.25" customHeight="1">
      <c r="B6" s="133" t="s">
        <v>169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108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1352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1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134</v>
      </c>
      <c r="C1" s="46" t="s" vm="1">
        <v>205</v>
      </c>
    </row>
    <row r="2" spans="2:18">
      <c r="B2" s="46" t="s">
        <v>133</v>
      </c>
      <c r="C2" s="46" t="s">
        <v>206</v>
      </c>
    </row>
    <row r="3" spans="2:18">
      <c r="B3" s="46" t="s">
        <v>135</v>
      </c>
      <c r="C3" s="46" t="s">
        <v>207</v>
      </c>
    </row>
    <row r="4" spans="2:18">
      <c r="B4" s="46" t="s">
        <v>136</v>
      </c>
      <c r="C4" s="46">
        <v>2148</v>
      </c>
    </row>
    <row r="6" spans="2:18" ht="21.75" customHeight="1">
      <c r="B6" s="136" t="s">
        <v>158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ht="27.75" customHeight="1"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2:18" s="3" customFormat="1" ht="66" customHeight="1">
      <c r="B8" s="21" t="s">
        <v>107</v>
      </c>
      <c r="C8" s="29" t="s">
        <v>43</v>
      </c>
      <c r="D8" s="29" t="s">
        <v>111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57</v>
      </c>
      <c r="P8" s="29" t="s">
        <v>185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9" t="s">
        <v>106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5.7876984713121056</v>
      </c>
      <c r="I11" s="75"/>
      <c r="J11" s="76"/>
      <c r="K11" s="78">
        <v>2.9578606257335664E-2</v>
      </c>
      <c r="L11" s="77"/>
      <c r="M11" s="98"/>
      <c r="N11" s="77"/>
      <c r="O11" s="77">
        <v>1499.5911540940001</v>
      </c>
      <c r="P11" s="78"/>
      <c r="Q11" s="78">
        <f>IFERROR(O11/$O$11,0)</f>
        <v>1</v>
      </c>
      <c r="R11" s="78">
        <f>O11/'סכום נכסי הקרן'!$C$42</f>
        <v>0.36159051919701002</v>
      </c>
    </row>
    <row r="12" spans="2:18" ht="22.5" customHeight="1">
      <c r="B12" s="79" t="s">
        <v>179</v>
      </c>
      <c r="C12" s="80"/>
      <c r="D12" s="81"/>
      <c r="E12" s="80"/>
      <c r="F12" s="80"/>
      <c r="G12" s="99"/>
      <c r="H12" s="83">
        <v>5.7799497752637823</v>
      </c>
      <c r="I12" s="81"/>
      <c r="J12" s="82"/>
      <c r="K12" s="84">
        <v>2.9564734424791069E-2</v>
      </c>
      <c r="L12" s="83"/>
      <c r="M12" s="100"/>
      <c r="N12" s="83"/>
      <c r="O12" s="83">
        <v>1498.7220566819999</v>
      </c>
      <c r="P12" s="84"/>
      <c r="Q12" s="84">
        <f t="shared" ref="Q12:Q63" si="0">IFERROR(O12/$O$11,0)</f>
        <v>0.99942044375920225</v>
      </c>
      <c r="R12" s="84">
        <f>O12/'סכום נכסי הקרן'!$C$42</f>
        <v>0.36138095715499613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5.257858792589114</v>
      </c>
      <c r="I13" s="88"/>
      <c r="J13" s="89"/>
      <c r="K13" s="91">
        <v>1.0156160498025807E-2</v>
      </c>
      <c r="L13" s="90"/>
      <c r="M13" s="102"/>
      <c r="N13" s="90"/>
      <c r="O13" s="90">
        <v>558.77716646099998</v>
      </c>
      <c r="P13" s="91"/>
      <c r="Q13" s="91">
        <f t="shared" si="0"/>
        <v>0.37261967365938042</v>
      </c>
      <c r="R13" s="91">
        <f>O13/'סכום נכסי הקרן'!$C$42</f>
        <v>0.1347357412615158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5.257858792589114</v>
      </c>
      <c r="I14" s="81"/>
      <c r="J14" s="82"/>
      <c r="K14" s="84">
        <v>1.0156160498025807E-2</v>
      </c>
      <c r="L14" s="83"/>
      <c r="M14" s="100"/>
      <c r="N14" s="83"/>
      <c r="O14" s="83">
        <v>558.77716646099998</v>
      </c>
      <c r="P14" s="84"/>
      <c r="Q14" s="84">
        <f t="shared" si="0"/>
        <v>0.37261967365938042</v>
      </c>
      <c r="R14" s="84">
        <f>O14/'סכום נכסי הקרן'!$C$42</f>
        <v>0.1347357412615158</v>
      </c>
    </row>
    <row r="15" spans="2:18">
      <c r="B15" s="104" t="s">
        <v>208</v>
      </c>
      <c r="C15" s="87" t="s">
        <v>209</v>
      </c>
      <c r="D15" s="88" t="s">
        <v>112</v>
      </c>
      <c r="E15" s="87" t="s">
        <v>210</v>
      </c>
      <c r="F15" s="87"/>
      <c r="G15" s="101"/>
      <c r="H15" s="90">
        <v>1.2999999999906795</v>
      </c>
      <c r="I15" s="88" t="s">
        <v>121</v>
      </c>
      <c r="J15" s="89">
        <v>0.04</v>
      </c>
      <c r="K15" s="91">
        <v>1.0899999999987572E-2</v>
      </c>
      <c r="L15" s="90">
        <v>44885.955668000002</v>
      </c>
      <c r="M15" s="102">
        <v>143.41999999999999</v>
      </c>
      <c r="N15" s="90"/>
      <c r="O15" s="90">
        <v>64.375438611999996</v>
      </c>
      <c r="P15" s="91">
        <v>3.1830739995584851E-6</v>
      </c>
      <c r="Q15" s="91">
        <f t="shared" si="0"/>
        <v>4.2928659879227789E-2</v>
      </c>
      <c r="R15" s="91">
        <f>O15/'סכום נכסי הקרן'!$C$42</f>
        <v>1.5522596414161829E-2</v>
      </c>
    </row>
    <row r="16" spans="2:18">
      <c r="B16" s="104" t="s">
        <v>211</v>
      </c>
      <c r="C16" s="87" t="s">
        <v>212</v>
      </c>
      <c r="D16" s="88" t="s">
        <v>112</v>
      </c>
      <c r="E16" s="87" t="s">
        <v>210</v>
      </c>
      <c r="F16" s="87"/>
      <c r="G16" s="101"/>
      <c r="H16" s="90">
        <v>4.1000000000556236</v>
      </c>
      <c r="I16" s="88" t="s">
        <v>121</v>
      </c>
      <c r="J16" s="89">
        <v>7.4999999999999997E-3</v>
      </c>
      <c r="K16" s="91">
        <v>9.7000000000980052E-3</v>
      </c>
      <c r="L16" s="90">
        <v>34355.583169999998</v>
      </c>
      <c r="M16" s="102">
        <v>109.89</v>
      </c>
      <c r="N16" s="90"/>
      <c r="O16" s="90">
        <v>37.753350779000002</v>
      </c>
      <c r="P16" s="91">
        <v>1.7157149295389662E-6</v>
      </c>
      <c r="Q16" s="91">
        <f t="shared" si="0"/>
        <v>2.5175762524292322E-2</v>
      </c>
      <c r="R16" s="91">
        <f>O16/'סכום נכסי הקרן'!$C$42</f>
        <v>9.1033170423394892E-3</v>
      </c>
    </row>
    <row r="17" spans="2:18">
      <c r="B17" s="104" t="s">
        <v>213</v>
      </c>
      <c r="C17" s="87" t="s">
        <v>214</v>
      </c>
      <c r="D17" s="88" t="s">
        <v>112</v>
      </c>
      <c r="E17" s="87" t="s">
        <v>210</v>
      </c>
      <c r="F17" s="87"/>
      <c r="G17" s="101"/>
      <c r="H17" s="90">
        <v>6.0699999999938496</v>
      </c>
      <c r="I17" s="88" t="s">
        <v>121</v>
      </c>
      <c r="J17" s="89">
        <v>5.0000000000000001E-3</v>
      </c>
      <c r="K17" s="91">
        <v>9.3999999999493551E-3</v>
      </c>
      <c r="L17" s="90">
        <v>77746.303801999995</v>
      </c>
      <c r="M17" s="102">
        <v>106.67</v>
      </c>
      <c r="N17" s="90"/>
      <c r="O17" s="90">
        <v>82.931984093000011</v>
      </c>
      <c r="P17" s="91">
        <v>3.8454771676118167E-6</v>
      </c>
      <c r="Q17" s="91">
        <f t="shared" si="0"/>
        <v>5.5303063015935551E-2</v>
      </c>
      <c r="R17" s="91">
        <f>O17/'סכום נכסי הקרן'!$C$42</f>
        <v>1.9997063269117099E-2</v>
      </c>
    </row>
    <row r="18" spans="2:18">
      <c r="B18" s="104" t="s">
        <v>215</v>
      </c>
      <c r="C18" s="87" t="s">
        <v>216</v>
      </c>
      <c r="D18" s="88" t="s">
        <v>112</v>
      </c>
      <c r="E18" s="87" t="s">
        <v>210</v>
      </c>
      <c r="F18" s="87"/>
      <c r="G18" s="101"/>
      <c r="H18" s="90">
        <v>10.669999999870903</v>
      </c>
      <c r="I18" s="88" t="s">
        <v>121</v>
      </c>
      <c r="J18" s="89">
        <v>0.04</v>
      </c>
      <c r="K18" s="91">
        <v>1.0399999999627828E-2</v>
      </c>
      <c r="L18" s="90">
        <v>4750.1344810000001</v>
      </c>
      <c r="M18" s="102">
        <v>181.01</v>
      </c>
      <c r="N18" s="90"/>
      <c r="O18" s="90">
        <v>8.5982181329999996</v>
      </c>
      <c r="P18" s="91">
        <v>2.9814487466124643E-7</v>
      </c>
      <c r="Q18" s="91">
        <f t="shared" si="0"/>
        <v>5.7337082240890777E-3</v>
      </c>
      <c r="R18" s="91">
        <f>O18/'סכום נכסי הקרן'!$C$42</f>
        <v>2.0732545336725359E-3</v>
      </c>
    </row>
    <row r="19" spans="2:18">
      <c r="B19" s="104" t="s">
        <v>217</v>
      </c>
      <c r="C19" s="87" t="s">
        <v>218</v>
      </c>
      <c r="D19" s="88" t="s">
        <v>112</v>
      </c>
      <c r="E19" s="87" t="s">
        <v>210</v>
      </c>
      <c r="F19" s="87"/>
      <c r="G19" s="101"/>
      <c r="H19" s="90">
        <v>19.810000000625472</v>
      </c>
      <c r="I19" s="88" t="s">
        <v>121</v>
      </c>
      <c r="J19" s="89">
        <v>0.01</v>
      </c>
      <c r="K19" s="91">
        <v>1.0900000000953319E-2</v>
      </c>
      <c r="L19" s="90">
        <v>3952.1837829999999</v>
      </c>
      <c r="M19" s="102">
        <v>108.82</v>
      </c>
      <c r="N19" s="90"/>
      <c r="O19" s="90">
        <v>4.3007660509999992</v>
      </c>
      <c r="P19" s="91">
        <v>2.1829113950408681E-7</v>
      </c>
      <c r="Q19" s="91">
        <f t="shared" si="0"/>
        <v>2.8679590695494398E-3</v>
      </c>
      <c r="R19" s="91">
        <f>O19/'סכום נכסי הקרן'!$C$42</f>
        <v>1.0370268089941557E-3</v>
      </c>
    </row>
    <row r="20" spans="2:18">
      <c r="B20" s="104" t="s">
        <v>219</v>
      </c>
      <c r="C20" s="87" t="s">
        <v>220</v>
      </c>
      <c r="D20" s="88" t="s">
        <v>112</v>
      </c>
      <c r="E20" s="87" t="s">
        <v>210</v>
      </c>
      <c r="F20" s="87"/>
      <c r="G20" s="101"/>
      <c r="H20" s="90">
        <v>3.3299999999966001</v>
      </c>
      <c r="I20" s="88" t="s">
        <v>121</v>
      </c>
      <c r="J20" s="89">
        <v>1E-3</v>
      </c>
      <c r="K20" s="91">
        <v>1.0099999999965996E-2</v>
      </c>
      <c r="L20" s="90">
        <v>138811.63524999999</v>
      </c>
      <c r="M20" s="102">
        <v>105.93</v>
      </c>
      <c r="N20" s="90"/>
      <c r="O20" s="90">
        <v>147.04315414999999</v>
      </c>
      <c r="P20" s="91">
        <v>8.641578385837416E-6</v>
      </c>
      <c r="Q20" s="91">
        <f t="shared" si="0"/>
        <v>9.8055495825352654E-2</v>
      </c>
      <c r="R20" s="91">
        <f>O20/'סכום נכסי הקרן'!$C$42</f>
        <v>3.545593764560951E-2</v>
      </c>
    </row>
    <row r="21" spans="2:18">
      <c r="B21" s="104" t="s">
        <v>221</v>
      </c>
      <c r="C21" s="87" t="s">
        <v>222</v>
      </c>
      <c r="D21" s="88" t="s">
        <v>112</v>
      </c>
      <c r="E21" s="87" t="s">
        <v>210</v>
      </c>
      <c r="F21" s="87"/>
      <c r="G21" s="101"/>
      <c r="H21" s="90">
        <v>15.020000000295534</v>
      </c>
      <c r="I21" s="88" t="s">
        <v>121</v>
      </c>
      <c r="J21" s="89">
        <v>2.75E-2</v>
      </c>
      <c r="K21" s="91">
        <v>1.0700000000056118E-2</v>
      </c>
      <c r="L21" s="90">
        <v>7075.5967520000004</v>
      </c>
      <c r="M21" s="102">
        <v>151.12</v>
      </c>
      <c r="N21" s="90"/>
      <c r="O21" s="90">
        <v>10.692642541999998</v>
      </c>
      <c r="P21" s="91">
        <v>3.898300110955823E-7</v>
      </c>
      <c r="Q21" s="91">
        <f t="shared" si="0"/>
        <v>7.130371843557662E-3</v>
      </c>
      <c r="R21" s="91">
        <f>O21/'סכום נכסי הקרן'!$C$42</f>
        <v>2.5782748569797564E-3</v>
      </c>
    </row>
    <row r="22" spans="2:18">
      <c r="B22" s="104" t="s">
        <v>223</v>
      </c>
      <c r="C22" s="87" t="s">
        <v>224</v>
      </c>
      <c r="D22" s="88" t="s">
        <v>112</v>
      </c>
      <c r="E22" s="87" t="s">
        <v>210</v>
      </c>
      <c r="F22" s="87"/>
      <c r="G22" s="101"/>
      <c r="H22" s="90">
        <v>0.49999999989894534</v>
      </c>
      <c r="I22" s="88" t="s">
        <v>121</v>
      </c>
      <c r="J22" s="89">
        <v>1.7500000000000002E-2</v>
      </c>
      <c r="K22" s="91">
        <v>3.7000000006669619E-3</v>
      </c>
      <c r="L22" s="90">
        <v>4392.2007460000004</v>
      </c>
      <c r="M22" s="102">
        <v>112.65</v>
      </c>
      <c r="N22" s="90"/>
      <c r="O22" s="90">
        <v>4.9478137909999997</v>
      </c>
      <c r="P22" s="91">
        <v>2.8493238134458068E-7</v>
      </c>
      <c r="Q22" s="91">
        <f t="shared" si="0"/>
        <v>3.2994418361912076E-3</v>
      </c>
      <c r="R22" s="91">
        <f>O22/'סכום נכסי הקרן'!$C$42</f>
        <v>1.1930468866087147E-3</v>
      </c>
    </row>
    <row r="23" spans="2:18">
      <c r="B23" s="104" t="s">
        <v>225</v>
      </c>
      <c r="C23" s="87" t="s">
        <v>226</v>
      </c>
      <c r="D23" s="88" t="s">
        <v>112</v>
      </c>
      <c r="E23" s="87" t="s">
        <v>210</v>
      </c>
      <c r="F23" s="87"/>
      <c r="G23" s="101"/>
      <c r="H23" s="90">
        <v>2.5699999999912158</v>
      </c>
      <c r="I23" s="88" t="s">
        <v>121</v>
      </c>
      <c r="J23" s="89">
        <v>7.4999999999999997E-3</v>
      </c>
      <c r="K23" s="91">
        <v>1.0899999999963576E-2</v>
      </c>
      <c r="L23" s="90">
        <v>85710.764913999999</v>
      </c>
      <c r="M23" s="102">
        <v>108.91</v>
      </c>
      <c r="N23" s="90"/>
      <c r="O23" s="90">
        <v>93.347600025999995</v>
      </c>
      <c r="P23" s="91">
        <v>3.9115501018724949E-6</v>
      </c>
      <c r="Q23" s="91">
        <f t="shared" si="0"/>
        <v>6.2248700101460192E-2</v>
      </c>
      <c r="R23" s="91">
        <f>O23/'סכום נכסי הקרן'!$C$42</f>
        <v>2.250853978902596E-2</v>
      </c>
    </row>
    <row r="24" spans="2:18">
      <c r="B24" s="104" t="s">
        <v>227</v>
      </c>
      <c r="C24" s="87" t="s">
        <v>228</v>
      </c>
      <c r="D24" s="88" t="s">
        <v>112</v>
      </c>
      <c r="E24" s="87" t="s">
        <v>210</v>
      </c>
      <c r="F24" s="87"/>
      <c r="G24" s="101"/>
      <c r="H24" s="90">
        <v>8.6399999999636456</v>
      </c>
      <c r="I24" s="88" t="s">
        <v>121</v>
      </c>
      <c r="J24" s="89">
        <v>1E-3</v>
      </c>
      <c r="K24" s="91">
        <v>9.8999999999448193E-3</v>
      </c>
      <c r="L24" s="90">
        <v>91463.110272000005</v>
      </c>
      <c r="M24" s="102">
        <v>101.05</v>
      </c>
      <c r="N24" s="90"/>
      <c r="O24" s="90">
        <v>92.423474048999992</v>
      </c>
      <c r="P24" s="91">
        <v>5.6225512993946714E-6</v>
      </c>
      <c r="Q24" s="91">
        <f t="shared" si="0"/>
        <v>6.1632448148734899E-2</v>
      </c>
      <c r="R24" s="91">
        <f>O24/'סכום נכסי הקרן'!$C$42</f>
        <v>2.2285708925483851E-2</v>
      </c>
    </row>
    <row r="25" spans="2:18">
      <c r="B25" s="104" t="s">
        <v>229</v>
      </c>
      <c r="C25" s="87" t="s">
        <v>230</v>
      </c>
      <c r="D25" s="88" t="s">
        <v>112</v>
      </c>
      <c r="E25" s="87" t="s">
        <v>210</v>
      </c>
      <c r="F25" s="87"/>
      <c r="G25" s="101"/>
      <c r="H25" s="90">
        <v>26.529999999227517</v>
      </c>
      <c r="I25" s="88" t="s">
        <v>121</v>
      </c>
      <c r="J25" s="89">
        <v>5.0000000000000001E-3</v>
      </c>
      <c r="K25" s="91">
        <v>1.1399999999272006E-2</v>
      </c>
      <c r="L25" s="90">
        <v>13427.527065</v>
      </c>
      <c r="M25" s="102">
        <v>92.07</v>
      </c>
      <c r="N25" s="90"/>
      <c r="O25" s="90">
        <v>12.362724235</v>
      </c>
      <c r="P25" s="91">
        <v>1.1776375576999581E-6</v>
      </c>
      <c r="Q25" s="91">
        <f t="shared" si="0"/>
        <v>8.2440631909896263E-3</v>
      </c>
      <c r="R25" s="91">
        <f>O25/'סכום נכסי הקרן'!$C$42</f>
        <v>2.9809750895228985E-3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44</v>
      </c>
      <c r="C27" s="87"/>
      <c r="D27" s="88"/>
      <c r="E27" s="87"/>
      <c r="F27" s="87"/>
      <c r="G27" s="101"/>
      <c r="H27" s="90">
        <v>6.0903217161817196</v>
      </c>
      <c r="I27" s="88"/>
      <c r="J27" s="89"/>
      <c r="K27" s="91">
        <v>4.1102717190245379E-2</v>
      </c>
      <c r="L27" s="90"/>
      <c r="M27" s="102"/>
      <c r="N27" s="90"/>
      <c r="O27" s="90">
        <v>939.94489022100004</v>
      </c>
      <c r="P27" s="91"/>
      <c r="Q27" s="91">
        <f t="shared" si="0"/>
        <v>0.62680077009982194</v>
      </c>
      <c r="R27" s="91">
        <f>O27/'סכום נכסי הקרן'!$C$42</f>
        <v>0.22664521589348033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0.76681613219442024</v>
      </c>
      <c r="I28" s="81"/>
      <c r="J28" s="82"/>
      <c r="K28" s="84">
        <v>4.5627213212980126E-2</v>
      </c>
      <c r="L28" s="83"/>
      <c r="M28" s="100"/>
      <c r="N28" s="83"/>
      <c r="O28" s="83">
        <v>349.54435816699993</v>
      </c>
      <c r="P28" s="84"/>
      <c r="Q28" s="84">
        <f t="shared" si="0"/>
        <v>0.23309310488576618</v>
      </c>
      <c r="R28" s="84">
        <f>O28/'סכום נכסי הקרן'!$C$42</f>
        <v>8.428425681688731E-2</v>
      </c>
    </row>
    <row r="29" spans="2:18">
      <c r="B29" s="104" t="s">
        <v>231</v>
      </c>
      <c r="C29" s="87" t="s">
        <v>232</v>
      </c>
      <c r="D29" s="88" t="s">
        <v>112</v>
      </c>
      <c r="E29" s="87" t="s">
        <v>210</v>
      </c>
      <c r="F29" s="87"/>
      <c r="G29" s="101"/>
      <c r="H29" s="90">
        <v>0.60999999999451382</v>
      </c>
      <c r="I29" s="88" t="s">
        <v>121</v>
      </c>
      <c r="J29" s="89">
        <v>0</v>
      </c>
      <c r="K29" s="91">
        <v>4.5899999999262413E-2</v>
      </c>
      <c r="L29" s="90">
        <v>33716.296000000002</v>
      </c>
      <c r="M29" s="102">
        <v>97.31</v>
      </c>
      <c r="N29" s="90"/>
      <c r="O29" s="90">
        <v>32.809327637999999</v>
      </c>
      <c r="P29" s="91">
        <v>1.5325589090909092E-6</v>
      </c>
      <c r="Q29" s="91">
        <f t="shared" si="0"/>
        <v>2.1878848477085232E-2</v>
      </c>
      <c r="R29" s="91">
        <f>O29/'סכום נכסי הקרן'!$C$42</f>
        <v>7.9111841802619615E-3</v>
      </c>
    </row>
    <row r="30" spans="2:18">
      <c r="B30" s="104" t="s">
        <v>233</v>
      </c>
      <c r="C30" s="87" t="s">
        <v>234</v>
      </c>
      <c r="D30" s="88" t="s">
        <v>112</v>
      </c>
      <c r="E30" s="87" t="s">
        <v>210</v>
      </c>
      <c r="F30" s="87"/>
      <c r="G30" s="101"/>
      <c r="H30" s="90">
        <v>0.34000000472060288</v>
      </c>
      <c r="I30" s="88" t="s">
        <v>121</v>
      </c>
      <c r="J30" s="89">
        <v>0</v>
      </c>
      <c r="K30" s="91">
        <v>4.4200000141618088E-2</v>
      </c>
      <c r="L30" s="90">
        <v>64.492800000000003</v>
      </c>
      <c r="M30" s="102">
        <v>98.54</v>
      </c>
      <c r="N30" s="90"/>
      <c r="O30" s="90">
        <v>6.3551205E-2</v>
      </c>
      <c r="P30" s="91">
        <v>5.3744E-9</v>
      </c>
      <c r="Q30" s="91">
        <f t="shared" si="0"/>
        <v>4.2379020992822134E-5</v>
      </c>
      <c r="R30" s="91">
        <f>O30/'סכום נכסי הקרן'!$C$42</f>
        <v>1.5323852203855541E-5</v>
      </c>
    </row>
    <row r="31" spans="2:18">
      <c r="B31" s="104" t="s">
        <v>235</v>
      </c>
      <c r="C31" s="87" t="s">
        <v>236</v>
      </c>
      <c r="D31" s="88" t="s">
        <v>112</v>
      </c>
      <c r="E31" s="87" t="s">
        <v>210</v>
      </c>
      <c r="F31" s="87"/>
      <c r="G31" s="101"/>
      <c r="H31" s="90">
        <v>0.53</v>
      </c>
      <c r="I31" s="88" t="s">
        <v>121</v>
      </c>
      <c r="J31" s="89">
        <v>0</v>
      </c>
      <c r="K31" s="91">
        <v>4.5400000000000003E-2</v>
      </c>
      <c r="L31" s="90">
        <v>13436</v>
      </c>
      <c r="M31" s="102">
        <v>97.67</v>
      </c>
      <c r="N31" s="90"/>
      <c r="O31" s="90">
        <v>13.1229412</v>
      </c>
      <c r="P31" s="91">
        <v>8.9573333333333336E-7</v>
      </c>
      <c r="Q31" s="91">
        <f t="shared" si="0"/>
        <v>8.7510126771376002E-3</v>
      </c>
      <c r="R31" s="91">
        <f>O31/'סכום נכסי הקרן'!$C$42</f>
        <v>3.1642832174258013E-3</v>
      </c>
    </row>
    <row r="32" spans="2:18">
      <c r="B32" s="104" t="s">
        <v>237</v>
      </c>
      <c r="C32" s="87" t="s">
        <v>238</v>
      </c>
      <c r="D32" s="88" t="s">
        <v>112</v>
      </c>
      <c r="E32" s="87" t="s">
        <v>210</v>
      </c>
      <c r="F32" s="87"/>
      <c r="G32" s="101"/>
      <c r="H32" s="90">
        <v>9.0000004977811784E-2</v>
      </c>
      <c r="I32" s="88" t="s">
        <v>121</v>
      </c>
      <c r="J32" s="89">
        <v>0</v>
      </c>
      <c r="K32" s="91">
        <v>4.0700000187625214E-2</v>
      </c>
      <c r="L32" s="90">
        <v>104.84099999999998</v>
      </c>
      <c r="M32" s="102">
        <v>99.64</v>
      </c>
      <c r="N32" s="90"/>
      <c r="O32" s="90">
        <v>0.104463572</v>
      </c>
      <c r="P32" s="91">
        <v>4.1936399999999996E-9</v>
      </c>
      <c r="Q32" s="91">
        <f t="shared" si="0"/>
        <v>6.96613685102145E-5</v>
      </c>
      <c r="R32" s="91">
        <f>O32/'סכום נכסי הקרן'!$C$42</f>
        <v>2.5188890407582708E-5</v>
      </c>
    </row>
    <row r="33" spans="2:18">
      <c r="B33" s="104" t="s">
        <v>239</v>
      </c>
      <c r="C33" s="87" t="s">
        <v>240</v>
      </c>
      <c r="D33" s="88" t="s">
        <v>112</v>
      </c>
      <c r="E33" s="87" t="s">
        <v>210</v>
      </c>
      <c r="F33" s="87"/>
      <c r="G33" s="101"/>
      <c r="H33" s="90">
        <v>0.44000000003046363</v>
      </c>
      <c r="I33" s="88" t="s">
        <v>121</v>
      </c>
      <c r="J33" s="89">
        <v>0</v>
      </c>
      <c r="K33" s="91">
        <v>4.4999999999365346E-2</v>
      </c>
      <c r="L33" s="90">
        <v>8030.8457479999997</v>
      </c>
      <c r="M33" s="102">
        <v>98.1</v>
      </c>
      <c r="N33" s="90"/>
      <c r="O33" s="90">
        <v>7.8782596789999992</v>
      </c>
      <c r="P33" s="91">
        <v>6.1775736523076922E-7</v>
      </c>
      <c r="Q33" s="91">
        <f t="shared" si="0"/>
        <v>5.2536050626143926E-3</v>
      </c>
      <c r="R33" s="91">
        <f>O33/'סכום נכסי הקרן'!$C$42</f>
        <v>1.8996537822467787E-3</v>
      </c>
    </row>
    <row r="34" spans="2:18">
      <c r="B34" s="104" t="s">
        <v>241</v>
      </c>
      <c r="C34" s="87" t="s">
        <v>242</v>
      </c>
      <c r="D34" s="88" t="s">
        <v>112</v>
      </c>
      <c r="E34" s="87" t="s">
        <v>210</v>
      </c>
      <c r="F34" s="87"/>
      <c r="G34" s="101"/>
      <c r="H34" s="90">
        <v>0.75999999999528833</v>
      </c>
      <c r="I34" s="88" t="s">
        <v>121</v>
      </c>
      <c r="J34" s="89">
        <v>0</v>
      </c>
      <c r="K34" s="91">
        <v>4.5599999999952887E-2</v>
      </c>
      <c r="L34" s="90">
        <v>131745.42958300002</v>
      </c>
      <c r="M34" s="102">
        <v>96.66</v>
      </c>
      <c r="N34" s="90"/>
      <c r="O34" s="90">
        <v>127.34513223499999</v>
      </c>
      <c r="P34" s="91">
        <v>3.8748655759705889E-6</v>
      </c>
      <c r="Q34" s="91">
        <f t="shared" si="0"/>
        <v>8.4919900925887637E-2</v>
      </c>
      <c r="R34" s="91">
        <f>O34/'סכום נכסי הקרן'!$C$42</f>
        <v>3.0706231065950364E-2</v>
      </c>
    </row>
    <row r="35" spans="2:18">
      <c r="B35" s="104" t="s">
        <v>243</v>
      </c>
      <c r="C35" s="87" t="s">
        <v>244</v>
      </c>
      <c r="D35" s="88" t="s">
        <v>112</v>
      </c>
      <c r="E35" s="87" t="s">
        <v>210</v>
      </c>
      <c r="F35" s="87"/>
      <c r="G35" s="101"/>
      <c r="H35" s="90">
        <v>0.67999999999834837</v>
      </c>
      <c r="I35" s="88" t="s">
        <v>121</v>
      </c>
      <c r="J35" s="89">
        <v>0</v>
      </c>
      <c r="K35" s="91">
        <v>4.589999999957884E-2</v>
      </c>
      <c r="L35" s="90">
        <v>49951.632417999994</v>
      </c>
      <c r="M35" s="102">
        <v>96.97</v>
      </c>
      <c r="N35" s="90"/>
      <c r="O35" s="90">
        <v>48.438097956</v>
      </c>
      <c r="P35" s="91">
        <v>1.4691656593529409E-6</v>
      </c>
      <c r="Q35" s="91">
        <f t="shared" si="0"/>
        <v>3.2300869356130996E-2</v>
      </c>
      <c r="R35" s="91">
        <f>O35/'סכום נכסי הקרן'!$C$42</f>
        <v>1.1679688120998196E-2</v>
      </c>
    </row>
    <row r="36" spans="2:18">
      <c r="B36" s="104" t="s">
        <v>245</v>
      </c>
      <c r="C36" s="87" t="s">
        <v>246</v>
      </c>
      <c r="D36" s="88" t="s">
        <v>112</v>
      </c>
      <c r="E36" s="87" t="s">
        <v>210</v>
      </c>
      <c r="F36" s="87"/>
      <c r="G36" s="101"/>
      <c r="H36" s="90">
        <v>0.86000000000236754</v>
      </c>
      <c r="I36" s="88" t="s">
        <v>121</v>
      </c>
      <c r="J36" s="89">
        <v>0</v>
      </c>
      <c r="K36" s="91">
        <v>4.55999999999053E-2</v>
      </c>
      <c r="L36" s="90">
        <v>52661.227280999999</v>
      </c>
      <c r="M36" s="102">
        <v>96.25</v>
      </c>
      <c r="N36" s="90"/>
      <c r="O36" s="90">
        <v>50.686431257999999</v>
      </c>
      <c r="P36" s="91">
        <v>1.64566335253125E-6</v>
      </c>
      <c r="Q36" s="91">
        <f t="shared" si="0"/>
        <v>3.3800166878566941E-2</v>
      </c>
      <c r="R36" s="91">
        <f>O36/'סכום נכסי הקרן'!$C$42</f>
        <v>1.2221819890566601E-2</v>
      </c>
    </row>
    <row r="37" spans="2:18">
      <c r="B37" s="104" t="s">
        <v>247</v>
      </c>
      <c r="C37" s="87" t="s">
        <v>248</v>
      </c>
      <c r="D37" s="88" t="s">
        <v>112</v>
      </c>
      <c r="E37" s="87" t="s">
        <v>210</v>
      </c>
      <c r="F37" s="87"/>
      <c r="G37" s="101"/>
      <c r="H37" s="90">
        <v>0.92999999999536875</v>
      </c>
      <c r="I37" s="88" t="s">
        <v>121</v>
      </c>
      <c r="J37" s="89">
        <v>0</v>
      </c>
      <c r="K37" s="91">
        <v>4.549999999997105E-2</v>
      </c>
      <c r="L37" s="90">
        <v>72027.679999999993</v>
      </c>
      <c r="M37" s="102">
        <v>95.93</v>
      </c>
      <c r="N37" s="90"/>
      <c r="O37" s="90">
        <v>69.096153424000008</v>
      </c>
      <c r="P37" s="91">
        <v>2.3234735483870966E-6</v>
      </c>
      <c r="Q37" s="91">
        <f t="shared" si="0"/>
        <v>4.6076661118840394E-2</v>
      </c>
      <c r="R37" s="91">
        <f>O37/'סכום נכסי הקרן'!$C$42</f>
        <v>1.6660883816826181E-2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9.2699530977149074</v>
      </c>
      <c r="I39" s="81"/>
      <c r="J39" s="82"/>
      <c r="K39" s="84">
        <v>3.8376509869281164E-2</v>
      </c>
      <c r="L39" s="83"/>
      <c r="M39" s="100"/>
      <c r="N39" s="83"/>
      <c r="O39" s="83">
        <v>587.74110593299997</v>
      </c>
      <c r="P39" s="84"/>
      <c r="Q39" s="84">
        <f t="shared" si="0"/>
        <v>0.39193423109253556</v>
      </c>
      <c r="R39" s="84">
        <f>O39/'סכום נכסי הקרן'!$C$42</f>
        <v>0.14171970211183085</v>
      </c>
    </row>
    <row r="40" spans="2:18">
      <c r="B40" s="104" t="s">
        <v>249</v>
      </c>
      <c r="C40" s="87" t="s">
        <v>250</v>
      </c>
      <c r="D40" s="88" t="s">
        <v>112</v>
      </c>
      <c r="E40" s="87" t="s">
        <v>210</v>
      </c>
      <c r="F40" s="87"/>
      <c r="G40" s="101"/>
      <c r="H40" s="90">
        <v>12.719999989873106</v>
      </c>
      <c r="I40" s="88" t="s">
        <v>121</v>
      </c>
      <c r="J40" s="89">
        <v>5.5E-2</v>
      </c>
      <c r="K40" s="91">
        <v>3.9699999960783106E-2</v>
      </c>
      <c r="L40" s="90">
        <v>333.21281499999998</v>
      </c>
      <c r="M40" s="102">
        <v>120.91</v>
      </c>
      <c r="N40" s="90"/>
      <c r="O40" s="90">
        <v>0.40288761400000001</v>
      </c>
      <c r="P40" s="91">
        <v>1.7567989551307552E-8</v>
      </c>
      <c r="Q40" s="91">
        <f t="shared" si="0"/>
        <v>2.6866497104899929E-4</v>
      </c>
      <c r="R40" s="91">
        <f>O40/'סכום נכסי הקרן'!$C$42</f>
        <v>9.7146706371657328E-5</v>
      </c>
    </row>
    <row r="41" spans="2:18">
      <c r="B41" s="104" t="s">
        <v>251</v>
      </c>
      <c r="C41" s="87" t="s">
        <v>252</v>
      </c>
      <c r="D41" s="88" t="s">
        <v>112</v>
      </c>
      <c r="E41" s="87" t="s">
        <v>210</v>
      </c>
      <c r="F41" s="87"/>
      <c r="G41" s="101"/>
      <c r="H41" s="90">
        <v>2.9000000001712922</v>
      </c>
      <c r="I41" s="88" t="s">
        <v>121</v>
      </c>
      <c r="J41" s="89">
        <v>5.0000000000000001E-3</v>
      </c>
      <c r="K41" s="91">
        <v>3.9500000000856447E-2</v>
      </c>
      <c r="L41" s="90">
        <v>3217.5715890000006</v>
      </c>
      <c r="M41" s="102">
        <v>90.72</v>
      </c>
      <c r="N41" s="90"/>
      <c r="O41" s="90">
        <v>2.9189808050000008</v>
      </c>
      <c r="P41" s="91">
        <v>1.9968597024866264E-7</v>
      </c>
      <c r="Q41" s="91">
        <f t="shared" si="0"/>
        <v>1.9465177538764194E-3</v>
      </c>
      <c r="R41" s="91">
        <f>O41/'סכום נכסי הקרן'!$C$42</f>
        <v>7.0384236525037225E-4</v>
      </c>
    </row>
    <row r="42" spans="2:18">
      <c r="B42" s="104" t="s">
        <v>253</v>
      </c>
      <c r="C42" s="87" t="s">
        <v>254</v>
      </c>
      <c r="D42" s="88" t="s">
        <v>112</v>
      </c>
      <c r="E42" s="87" t="s">
        <v>210</v>
      </c>
      <c r="F42" s="87"/>
      <c r="G42" s="101"/>
      <c r="H42" s="90">
        <v>1</v>
      </c>
      <c r="I42" s="88" t="s">
        <v>121</v>
      </c>
      <c r="J42" s="89">
        <v>3.7499999999999999E-2</v>
      </c>
      <c r="K42" s="91">
        <v>4.2700000001923775E-2</v>
      </c>
      <c r="L42" s="90">
        <v>3447.9849669999994</v>
      </c>
      <c r="M42" s="102">
        <v>99.5</v>
      </c>
      <c r="N42" s="90"/>
      <c r="O42" s="90">
        <v>3.4307450420000003</v>
      </c>
      <c r="P42" s="91">
        <v>1.5966755694375141E-7</v>
      </c>
      <c r="Q42" s="91">
        <f t="shared" si="0"/>
        <v>2.2877869295466302E-3</v>
      </c>
      <c r="R42" s="91">
        <f>O42/'סכום נכסי הקרן'!$C$42</f>
        <v>8.2724206366689939E-4</v>
      </c>
    </row>
    <row r="43" spans="2:18">
      <c r="B43" s="104" t="s">
        <v>255</v>
      </c>
      <c r="C43" s="87" t="s">
        <v>256</v>
      </c>
      <c r="D43" s="88" t="s">
        <v>112</v>
      </c>
      <c r="E43" s="87" t="s">
        <v>210</v>
      </c>
      <c r="F43" s="87"/>
      <c r="G43" s="101"/>
      <c r="H43" s="90">
        <v>3.8799999998956989</v>
      </c>
      <c r="I43" s="88" t="s">
        <v>121</v>
      </c>
      <c r="J43" s="89">
        <v>0.02</v>
      </c>
      <c r="K43" s="91">
        <v>3.8099999998565857E-2</v>
      </c>
      <c r="L43" s="90">
        <v>8212.0834149999991</v>
      </c>
      <c r="M43" s="102">
        <v>93.4</v>
      </c>
      <c r="N43" s="90"/>
      <c r="O43" s="90">
        <v>7.6700859100000001</v>
      </c>
      <c r="P43" s="91">
        <v>4.0245399165697821E-7</v>
      </c>
      <c r="Q43" s="91">
        <f t="shared" si="0"/>
        <v>5.1147847125265246E-3</v>
      </c>
      <c r="R43" s="91">
        <f>O43/'סכום נכסי הקרן'!$C$42</f>
        <v>1.8494576597833958E-3</v>
      </c>
    </row>
    <row r="44" spans="2:18">
      <c r="B44" s="104" t="s">
        <v>257</v>
      </c>
      <c r="C44" s="87" t="s">
        <v>258</v>
      </c>
      <c r="D44" s="88" t="s">
        <v>112</v>
      </c>
      <c r="E44" s="87" t="s">
        <v>210</v>
      </c>
      <c r="F44" s="87"/>
      <c r="G44" s="101"/>
      <c r="H44" s="90">
        <v>6.7799999999669014</v>
      </c>
      <c r="I44" s="88" t="s">
        <v>121</v>
      </c>
      <c r="J44" s="89">
        <v>0.01</v>
      </c>
      <c r="K44" s="91">
        <v>3.7399999999761187E-2</v>
      </c>
      <c r="L44" s="90">
        <v>114458.561544</v>
      </c>
      <c r="M44" s="102">
        <v>83.41</v>
      </c>
      <c r="N44" s="90"/>
      <c r="O44" s="90">
        <v>95.469885871999978</v>
      </c>
      <c r="P44" s="91">
        <v>4.5437831937860202E-6</v>
      </c>
      <c r="Q44" s="91">
        <f t="shared" si="0"/>
        <v>6.3663943076324364E-2</v>
      </c>
      <c r="R44" s="91">
        <f>O44/'סכום נכסי הקרן'!$C$42</f>
        <v>2.3020278231097018E-2</v>
      </c>
    </row>
    <row r="45" spans="2:18">
      <c r="B45" s="104" t="s">
        <v>259</v>
      </c>
      <c r="C45" s="87" t="s">
        <v>260</v>
      </c>
      <c r="D45" s="88" t="s">
        <v>112</v>
      </c>
      <c r="E45" s="87" t="s">
        <v>210</v>
      </c>
      <c r="F45" s="87"/>
      <c r="G45" s="101"/>
      <c r="H45" s="90">
        <v>16.049999999876047</v>
      </c>
      <c r="I45" s="88" t="s">
        <v>121</v>
      </c>
      <c r="J45" s="89">
        <v>3.7499999999999999E-2</v>
      </c>
      <c r="K45" s="91">
        <v>4.0299999999559827E-2</v>
      </c>
      <c r="L45" s="90">
        <v>41276.135280000002</v>
      </c>
      <c r="M45" s="102">
        <v>95.77</v>
      </c>
      <c r="N45" s="90"/>
      <c r="O45" s="90">
        <v>39.530154757999995</v>
      </c>
      <c r="P45" s="91">
        <v>1.636597890961877E-6</v>
      </c>
      <c r="Q45" s="91">
        <f t="shared" si="0"/>
        <v>2.6360621460109049E-2</v>
      </c>
      <c r="R45" s="91">
        <f>O45/'סכום נכסי הקרן'!$C$42</f>
        <v>9.5317508001166746E-3</v>
      </c>
    </row>
    <row r="46" spans="2:18">
      <c r="B46" s="104" t="s">
        <v>261</v>
      </c>
      <c r="C46" s="87" t="s">
        <v>262</v>
      </c>
      <c r="D46" s="88" t="s">
        <v>112</v>
      </c>
      <c r="E46" s="87" t="s">
        <v>210</v>
      </c>
      <c r="F46" s="87"/>
      <c r="G46" s="101"/>
      <c r="H46" s="90">
        <v>2.0700000003997672</v>
      </c>
      <c r="I46" s="88" t="s">
        <v>121</v>
      </c>
      <c r="J46" s="89">
        <v>5.0000000000000001E-3</v>
      </c>
      <c r="K46" s="91">
        <v>4.0700000006754687E-2</v>
      </c>
      <c r="L46" s="90">
        <v>3881.3415909999999</v>
      </c>
      <c r="M46" s="102">
        <v>93.45</v>
      </c>
      <c r="N46" s="90"/>
      <c r="O46" s="90">
        <v>3.6271138649999997</v>
      </c>
      <c r="P46" s="91">
        <v>1.6537619500521778E-7</v>
      </c>
      <c r="Q46" s="91">
        <f t="shared" si="0"/>
        <v>2.4187351699812964E-3</v>
      </c>
      <c r="R46" s="91">
        <f>O46/'סכום נכסי הקרן'!$C$42</f>
        <v>8.7459170591360521E-4</v>
      </c>
    </row>
    <row r="47" spans="2:18">
      <c r="B47" s="104" t="s">
        <v>263</v>
      </c>
      <c r="C47" s="87" t="s">
        <v>264</v>
      </c>
      <c r="D47" s="88" t="s">
        <v>112</v>
      </c>
      <c r="E47" s="87" t="s">
        <v>210</v>
      </c>
      <c r="F47" s="87"/>
      <c r="G47" s="101"/>
      <c r="H47" s="90">
        <v>8.4500000000046143</v>
      </c>
      <c r="I47" s="88" t="s">
        <v>121</v>
      </c>
      <c r="J47" s="89">
        <v>1.3000000000000001E-2</v>
      </c>
      <c r="K47" s="91">
        <v>3.7500000000025631E-2</v>
      </c>
      <c r="L47" s="90">
        <v>236059.916631</v>
      </c>
      <c r="M47" s="102">
        <v>82.62</v>
      </c>
      <c r="N47" s="90"/>
      <c r="O47" s="90">
        <v>195.032712498</v>
      </c>
      <c r="P47" s="91">
        <v>2.1057523797302842E-5</v>
      </c>
      <c r="Q47" s="91">
        <f t="shared" si="0"/>
        <v>0.13005725725011485</v>
      </c>
      <c r="R47" s="91">
        <f>O47/'סכום נכסי הקרן'!$C$42</f>
        <v>4.7027471174408121E-2</v>
      </c>
    </row>
    <row r="48" spans="2:18">
      <c r="B48" s="104" t="s">
        <v>265</v>
      </c>
      <c r="C48" s="87" t="s">
        <v>266</v>
      </c>
      <c r="D48" s="88" t="s">
        <v>112</v>
      </c>
      <c r="E48" s="87" t="s">
        <v>210</v>
      </c>
      <c r="F48" s="87"/>
      <c r="G48" s="101"/>
      <c r="H48" s="90">
        <v>12.399999999941606</v>
      </c>
      <c r="I48" s="88" t="s">
        <v>121</v>
      </c>
      <c r="J48" s="89">
        <v>1.4999999999999999E-2</v>
      </c>
      <c r="K48" s="91">
        <v>3.9099999999874561E-2</v>
      </c>
      <c r="L48" s="90">
        <v>122647.255785</v>
      </c>
      <c r="M48" s="102">
        <v>75.400000000000006</v>
      </c>
      <c r="N48" s="90"/>
      <c r="O48" s="90">
        <v>92.476036575999998</v>
      </c>
      <c r="P48" s="91">
        <v>6.8944571194802709E-6</v>
      </c>
      <c r="Q48" s="91">
        <f t="shared" si="0"/>
        <v>6.1667499387105112E-2</v>
      </c>
      <c r="R48" s="91">
        <f>O48/'סכום נכסי הקרן'!$C$42</f>
        <v>2.2298383120964636E-2</v>
      </c>
    </row>
    <row r="49" spans="2:18">
      <c r="B49" s="104" t="s">
        <v>267</v>
      </c>
      <c r="C49" s="87" t="s">
        <v>268</v>
      </c>
      <c r="D49" s="88" t="s">
        <v>112</v>
      </c>
      <c r="E49" s="87" t="s">
        <v>210</v>
      </c>
      <c r="F49" s="87"/>
      <c r="G49" s="101"/>
      <c r="H49" s="90">
        <v>0.32999999990984136</v>
      </c>
      <c r="I49" s="88" t="s">
        <v>121</v>
      </c>
      <c r="J49" s="89">
        <v>1.5E-3</v>
      </c>
      <c r="K49" s="91">
        <v>4.399999999375824E-2</v>
      </c>
      <c r="L49" s="90">
        <v>2921.1962170000002</v>
      </c>
      <c r="M49" s="102">
        <v>98.72</v>
      </c>
      <c r="N49" s="90"/>
      <c r="O49" s="90">
        <v>2.8838050220000002</v>
      </c>
      <c r="P49" s="91">
        <v>1.8698345909354907E-7</v>
      </c>
      <c r="Q49" s="91">
        <f t="shared" si="0"/>
        <v>1.9230608383671703E-3</v>
      </c>
      <c r="R49" s="91">
        <f>O49/'סכום נכסי הקרן'!$C$42</f>
        <v>6.9536056699262246E-4</v>
      </c>
    </row>
    <row r="50" spans="2:18">
      <c r="B50" s="104" t="s">
        <v>269</v>
      </c>
      <c r="C50" s="87" t="s">
        <v>270</v>
      </c>
      <c r="D50" s="88" t="s">
        <v>112</v>
      </c>
      <c r="E50" s="87" t="s">
        <v>210</v>
      </c>
      <c r="F50" s="87"/>
      <c r="G50" s="101"/>
      <c r="H50" s="90">
        <v>2.3699999995371375</v>
      </c>
      <c r="I50" s="88" t="s">
        <v>121</v>
      </c>
      <c r="J50" s="89">
        <v>1.7500000000000002E-2</v>
      </c>
      <c r="K50" s="91">
        <v>4.009999999442191E-2</v>
      </c>
      <c r="L50" s="90">
        <v>1757.3937249999999</v>
      </c>
      <c r="M50" s="102">
        <v>95.89</v>
      </c>
      <c r="N50" s="90"/>
      <c r="O50" s="90">
        <v>1.6851648939999999</v>
      </c>
      <c r="P50" s="91">
        <v>8.16930776950986E-8</v>
      </c>
      <c r="Q50" s="91">
        <f t="shared" si="0"/>
        <v>1.1237495562703001E-3</v>
      </c>
      <c r="R50" s="91">
        <f>O50/'סכום נכסי הקרן'!$C$42</f>
        <v>4.0633718549918746E-4</v>
      </c>
    </row>
    <row r="51" spans="2:18">
      <c r="B51" s="104" t="s">
        <v>271</v>
      </c>
      <c r="C51" s="87" t="s">
        <v>272</v>
      </c>
      <c r="D51" s="88" t="s">
        <v>112</v>
      </c>
      <c r="E51" s="87" t="s">
        <v>210</v>
      </c>
      <c r="F51" s="87"/>
      <c r="G51" s="101"/>
      <c r="H51" s="90">
        <v>5.160000000018222</v>
      </c>
      <c r="I51" s="88" t="s">
        <v>121</v>
      </c>
      <c r="J51" s="89">
        <v>2.2499999999999999E-2</v>
      </c>
      <c r="K51" s="91">
        <v>3.7500000000170827E-2</v>
      </c>
      <c r="L51" s="90">
        <v>93609.536719000011</v>
      </c>
      <c r="M51" s="102">
        <v>93.8</v>
      </c>
      <c r="N51" s="90"/>
      <c r="O51" s="90">
        <v>87.805743390000004</v>
      </c>
      <c r="P51" s="91">
        <v>3.88273977906417E-6</v>
      </c>
      <c r="Q51" s="91">
        <f t="shared" si="0"/>
        <v>5.8553121729401719E-2</v>
      </c>
      <c r="R51" s="91">
        <f>O51/'סכום נכסי הקרן'!$C$42</f>
        <v>2.1172253686740097E-2</v>
      </c>
    </row>
    <row r="52" spans="2:18">
      <c r="B52" s="104" t="s">
        <v>273</v>
      </c>
      <c r="C52" s="87" t="s">
        <v>274</v>
      </c>
      <c r="D52" s="88" t="s">
        <v>112</v>
      </c>
      <c r="E52" s="87" t="s">
        <v>210</v>
      </c>
      <c r="F52" s="87"/>
      <c r="G52" s="101"/>
      <c r="H52" s="90">
        <v>1.5799999999396612</v>
      </c>
      <c r="I52" s="88" t="s">
        <v>121</v>
      </c>
      <c r="J52" s="89">
        <v>4.0000000000000001E-3</v>
      </c>
      <c r="K52" s="91">
        <v>4.2299999998120209E-2</v>
      </c>
      <c r="L52" s="90">
        <v>9129.2609979999997</v>
      </c>
      <c r="M52" s="102">
        <v>94.4</v>
      </c>
      <c r="N52" s="90"/>
      <c r="O52" s="90">
        <v>8.6180224939999999</v>
      </c>
      <c r="P52" s="91">
        <v>5.3597996564284051E-7</v>
      </c>
      <c r="Q52" s="91">
        <f t="shared" si="0"/>
        <v>5.7469147310399444E-3</v>
      </c>
      <c r="R52" s="91">
        <f>O52/'סכום נכסי הקרן'!$C$42</f>
        <v>2.0780298813776786E-3</v>
      </c>
    </row>
    <row r="53" spans="2:18">
      <c r="B53" s="104" t="s">
        <v>275</v>
      </c>
      <c r="C53" s="87" t="s">
        <v>276</v>
      </c>
      <c r="D53" s="88" t="s">
        <v>112</v>
      </c>
      <c r="E53" s="87" t="s">
        <v>210</v>
      </c>
      <c r="F53" s="87"/>
      <c r="G53" s="101"/>
      <c r="H53" s="90">
        <v>3.2600000000403799</v>
      </c>
      <c r="I53" s="88" t="s">
        <v>121</v>
      </c>
      <c r="J53" s="89">
        <v>6.25E-2</v>
      </c>
      <c r="K53" s="91">
        <v>3.8378378378378389E-2</v>
      </c>
      <c r="L53" s="90">
        <v>1.6799999999999999E-4</v>
      </c>
      <c r="M53" s="102">
        <v>110.48</v>
      </c>
      <c r="N53" s="90"/>
      <c r="O53" s="90">
        <v>1.85E-7</v>
      </c>
      <c r="P53" s="91">
        <v>1.1040722465888645E-14</v>
      </c>
      <c r="Q53" s="91">
        <f t="shared" si="0"/>
        <v>1.2336695871733816E-10</v>
      </c>
      <c r="R53" s="91">
        <f>O53/'סכום נכסי הקרן'!$C$42</f>
        <v>4.4608322654358409E-11</v>
      </c>
    </row>
    <row r="54" spans="2:18">
      <c r="B54" s="104" t="s">
        <v>277</v>
      </c>
      <c r="C54" s="87" t="s">
        <v>278</v>
      </c>
      <c r="D54" s="88" t="s">
        <v>112</v>
      </c>
      <c r="E54" s="87" t="s">
        <v>210</v>
      </c>
      <c r="F54" s="87"/>
      <c r="G54" s="101"/>
      <c r="H54" s="90">
        <v>0.67000000028206597</v>
      </c>
      <c r="I54" s="88" t="s">
        <v>121</v>
      </c>
      <c r="J54" s="89">
        <v>1.4999999999999999E-2</v>
      </c>
      <c r="K54" s="91">
        <v>4.3200000025508584E-2</v>
      </c>
      <c r="L54" s="90">
        <v>1652.8061799999998</v>
      </c>
      <c r="M54" s="102">
        <v>98.67</v>
      </c>
      <c r="N54" s="90"/>
      <c r="O54" s="90">
        <v>1.6308238620000002</v>
      </c>
      <c r="P54" s="91">
        <v>1.2021076516542446E-7</v>
      </c>
      <c r="Q54" s="91">
        <f t="shared" si="0"/>
        <v>1.0875123246411027E-3</v>
      </c>
      <c r="R54" s="91">
        <f>O54/'סכום נכסי הקרן'!$C$42</f>
        <v>3.9323414610012365E-4</v>
      </c>
    </row>
    <row r="55" spans="2:18">
      <c r="B55" s="104" t="s">
        <v>279</v>
      </c>
      <c r="C55" s="87" t="s">
        <v>280</v>
      </c>
      <c r="D55" s="88" t="s">
        <v>112</v>
      </c>
      <c r="E55" s="87" t="s">
        <v>210</v>
      </c>
      <c r="F55" s="87"/>
      <c r="G55" s="101"/>
      <c r="H55" s="90">
        <v>18.959999999973967</v>
      </c>
      <c r="I55" s="88" t="s">
        <v>121</v>
      </c>
      <c r="J55" s="89">
        <v>2.7999999999999997E-2</v>
      </c>
      <c r="K55" s="91">
        <v>4.0899999999968573E-2</v>
      </c>
      <c r="L55" s="90">
        <v>56403.725207000003</v>
      </c>
      <c r="M55" s="102">
        <v>79</v>
      </c>
      <c r="N55" s="90"/>
      <c r="O55" s="90">
        <v>44.558943146000004</v>
      </c>
      <c r="P55" s="91">
        <v>9.3771638923566039E-6</v>
      </c>
      <c r="Q55" s="91">
        <f t="shared" si="0"/>
        <v>2.9714061078815138E-2</v>
      </c>
      <c r="R55" s="91">
        <f>O55/'סכום נכסי הקרן'!$C$42</f>
        <v>1.0744322772940433E-2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103" t="s">
        <v>24</v>
      </c>
      <c r="C57" s="80"/>
      <c r="D57" s="81"/>
      <c r="E57" s="80"/>
      <c r="F57" s="80"/>
      <c r="G57" s="99"/>
      <c r="H57" s="83">
        <v>3.0826344466818156</v>
      </c>
      <c r="I57" s="81"/>
      <c r="J57" s="82"/>
      <c r="K57" s="84">
        <v>4.892096315165885E-2</v>
      </c>
      <c r="L57" s="83"/>
      <c r="M57" s="100"/>
      <c r="N57" s="83"/>
      <c r="O57" s="83">
        <v>2.6594261209999996</v>
      </c>
      <c r="P57" s="84"/>
      <c r="Q57" s="84">
        <f t="shared" si="0"/>
        <v>1.7734341215200958E-3</v>
      </c>
      <c r="R57" s="84">
        <f>O57/'סכום נכסי הקרן'!$C$42</f>
        <v>6.4125696476214473E-4</v>
      </c>
    </row>
    <row r="58" spans="2:18">
      <c r="B58" s="104" t="s">
        <v>281</v>
      </c>
      <c r="C58" s="87" t="s">
        <v>282</v>
      </c>
      <c r="D58" s="88" t="s">
        <v>112</v>
      </c>
      <c r="E58" s="87" t="s">
        <v>210</v>
      </c>
      <c r="F58" s="87"/>
      <c r="G58" s="101"/>
      <c r="H58" s="90">
        <v>2.9600000003896345</v>
      </c>
      <c r="I58" s="88" t="s">
        <v>121</v>
      </c>
      <c r="J58" s="89">
        <v>4.5499999999999999E-2</v>
      </c>
      <c r="K58" s="91">
        <v>4.8900000002922266E-2</v>
      </c>
      <c r="L58" s="90">
        <v>2573.1999470000001</v>
      </c>
      <c r="M58" s="102">
        <v>99.74</v>
      </c>
      <c r="N58" s="90"/>
      <c r="O58" s="90">
        <v>2.5665095249999998</v>
      </c>
      <c r="P58" s="91">
        <v>1.2128836351441196E-7</v>
      </c>
      <c r="Q58" s="91">
        <f t="shared" si="0"/>
        <v>1.7114728357747577E-3</v>
      </c>
      <c r="R58" s="91">
        <f>O58/'סכום נכסי הקרן'!$C$42</f>
        <v>6.1885235127937368E-4</v>
      </c>
    </row>
    <row r="59" spans="2:18">
      <c r="B59" s="104" t="s">
        <v>283</v>
      </c>
      <c r="C59" s="87" t="s">
        <v>284</v>
      </c>
      <c r="D59" s="88" t="s">
        <v>112</v>
      </c>
      <c r="E59" s="87" t="s">
        <v>210</v>
      </c>
      <c r="F59" s="87"/>
      <c r="G59" s="101"/>
      <c r="H59" s="90">
        <v>6.469999977183841</v>
      </c>
      <c r="I59" s="88" t="s">
        <v>121</v>
      </c>
      <c r="J59" s="89">
        <v>4.5499999999999999E-2</v>
      </c>
      <c r="K59" s="91">
        <v>4.9499999870851921E-2</v>
      </c>
      <c r="L59" s="90">
        <v>94.226346000000007</v>
      </c>
      <c r="M59" s="102">
        <v>98.61</v>
      </c>
      <c r="N59" s="90"/>
      <c r="O59" s="90">
        <v>9.291659599999999E-2</v>
      </c>
      <c r="P59" s="91">
        <v>4.4100989425321187E-9</v>
      </c>
      <c r="Q59" s="91">
        <f t="shared" si="0"/>
        <v>6.1961285745338305E-5</v>
      </c>
      <c r="R59" s="91">
        <f>O59/'סכום נכסי הקרן'!$C$42</f>
        <v>2.2404613482771173E-5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2"/>
      <c r="N60" s="87"/>
      <c r="O60" s="87"/>
      <c r="P60" s="87"/>
      <c r="Q60" s="91"/>
      <c r="R60" s="87"/>
    </row>
    <row r="61" spans="2:18">
      <c r="B61" s="79" t="s">
        <v>178</v>
      </c>
      <c r="C61" s="80"/>
      <c r="D61" s="81"/>
      <c r="E61" s="80"/>
      <c r="F61" s="80"/>
      <c r="G61" s="99"/>
      <c r="H61" s="83">
        <v>19.150000001380747</v>
      </c>
      <c r="I61" s="81"/>
      <c r="J61" s="82"/>
      <c r="K61" s="84">
        <v>5.3500000009204962E-2</v>
      </c>
      <c r="L61" s="83"/>
      <c r="M61" s="100"/>
      <c r="N61" s="83"/>
      <c r="O61" s="83">
        <v>0.8690974119999999</v>
      </c>
      <c r="P61" s="84"/>
      <c r="Q61" s="84">
        <f t="shared" si="0"/>
        <v>5.7955624079756446E-4</v>
      </c>
      <c r="R61" s="84">
        <f>O61/'סכום נכסי הקרן'!$C$42</f>
        <v>2.095620420138587E-4</v>
      </c>
    </row>
    <row r="62" spans="2:18">
      <c r="B62" s="103" t="s">
        <v>58</v>
      </c>
      <c r="C62" s="80"/>
      <c r="D62" s="81"/>
      <c r="E62" s="80"/>
      <c r="F62" s="80"/>
      <c r="G62" s="99"/>
      <c r="H62" s="83">
        <v>19.150000001380747</v>
      </c>
      <c r="I62" s="81"/>
      <c r="J62" s="82"/>
      <c r="K62" s="84">
        <v>5.3500000009204962E-2</v>
      </c>
      <c r="L62" s="83"/>
      <c r="M62" s="100"/>
      <c r="N62" s="83"/>
      <c r="O62" s="83">
        <v>0.8690974119999999</v>
      </c>
      <c r="P62" s="84"/>
      <c r="Q62" s="84">
        <f t="shared" si="0"/>
        <v>5.7955624079756446E-4</v>
      </c>
      <c r="R62" s="84">
        <f>O62/'סכום נכסי הקרן'!$C$42</f>
        <v>2.095620420138587E-4</v>
      </c>
    </row>
    <row r="63" spans="2:18">
      <c r="B63" s="104" t="s">
        <v>285</v>
      </c>
      <c r="C63" s="87" t="s">
        <v>286</v>
      </c>
      <c r="D63" s="88" t="s">
        <v>28</v>
      </c>
      <c r="E63" s="87" t="s">
        <v>287</v>
      </c>
      <c r="F63" s="87" t="s">
        <v>288</v>
      </c>
      <c r="G63" s="101"/>
      <c r="H63" s="90">
        <v>19.150000001380747</v>
      </c>
      <c r="I63" s="88" t="s">
        <v>120</v>
      </c>
      <c r="J63" s="89">
        <v>4.4999999999999998E-2</v>
      </c>
      <c r="K63" s="91">
        <v>5.3500000009204962E-2</v>
      </c>
      <c r="L63" s="90">
        <v>280.361535</v>
      </c>
      <c r="M63" s="102">
        <v>85.751499999999993</v>
      </c>
      <c r="N63" s="90"/>
      <c r="O63" s="90">
        <v>0.8690974119999999</v>
      </c>
      <c r="P63" s="91">
        <v>2.8036153500000001E-7</v>
      </c>
      <c r="Q63" s="91">
        <f t="shared" si="0"/>
        <v>5.7955624079756446E-4</v>
      </c>
      <c r="R63" s="91">
        <f>O63/'סכום נכסי הקרן'!$C$42</f>
        <v>2.095620420138587E-4</v>
      </c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5" t="s">
        <v>104</v>
      </c>
      <c r="C67" s="105"/>
      <c r="D67" s="10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5" t="s">
        <v>181</v>
      </c>
      <c r="C68" s="105"/>
      <c r="D68" s="105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142" t="s">
        <v>189</v>
      </c>
      <c r="C69" s="142"/>
      <c r="D69" s="142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134</v>
      </c>
      <c r="C1" s="46" t="s" vm="1">
        <v>205</v>
      </c>
    </row>
    <row r="2" spans="2:16">
      <c r="B2" s="46" t="s">
        <v>133</v>
      </c>
      <c r="C2" s="46" t="s">
        <v>206</v>
      </c>
    </row>
    <row r="3" spans="2:16">
      <c r="B3" s="46" t="s">
        <v>135</v>
      </c>
      <c r="C3" s="46" t="s">
        <v>207</v>
      </c>
    </row>
    <row r="4" spans="2:16">
      <c r="B4" s="46" t="s">
        <v>136</v>
      </c>
      <c r="C4" s="46">
        <v>2148</v>
      </c>
    </row>
    <row r="6" spans="2:16" ht="26.25" customHeight="1">
      <c r="B6" s="133" t="s">
        <v>171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108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1353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134</v>
      </c>
      <c r="C1" s="46" t="s" vm="1">
        <v>205</v>
      </c>
    </row>
    <row r="2" spans="2:20">
      <c r="B2" s="46" t="s">
        <v>133</v>
      </c>
      <c r="C2" s="46" t="s">
        <v>206</v>
      </c>
    </row>
    <row r="3" spans="2:20">
      <c r="B3" s="46" t="s">
        <v>135</v>
      </c>
      <c r="C3" s="46" t="s">
        <v>207</v>
      </c>
    </row>
    <row r="4" spans="2:20">
      <c r="B4" s="46" t="s">
        <v>136</v>
      </c>
      <c r="C4" s="46">
        <v>2148</v>
      </c>
    </row>
    <row r="6" spans="2:20" ht="26.25" customHeight="1">
      <c r="B6" s="139" t="s">
        <v>158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</row>
    <row r="7" spans="2:20" ht="26.25" customHeight="1">
      <c r="B7" s="139" t="s">
        <v>82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</row>
    <row r="8" spans="2:20" s="3" customFormat="1" ht="63">
      <c r="B8" s="36" t="s">
        <v>107</v>
      </c>
      <c r="C8" s="12" t="s">
        <v>43</v>
      </c>
      <c r="D8" s="12" t="s">
        <v>111</v>
      </c>
      <c r="E8" s="12" t="s">
        <v>174</v>
      </c>
      <c r="F8" s="12" t="s">
        <v>109</v>
      </c>
      <c r="G8" s="12" t="s">
        <v>61</v>
      </c>
      <c r="H8" s="12" t="s">
        <v>14</v>
      </c>
      <c r="I8" s="12" t="s">
        <v>62</v>
      </c>
      <c r="J8" s="12" t="s">
        <v>96</v>
      </c>
      <c r="K8" s="12" t="s">
        <v>17</v>
      </c>
      <c r="L8" s="12" t="s">
        <v>95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57</v>
      </c>
      <c r="R8" s="12" t="s">
        <v>54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43" t="s">
        <v>140</v>
      </c>
      <c r="T10" s="60" t="s">
        <v>175</v>
      </c>
    </row>
    <row r="11" spans="2:20" s="4" customFormat="1" ht="18" customHeight="1">
      <c r="B11" s="106" t="s">
        <v>1341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1.71093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134</v>
      </c>
      <c r="C1" s="46" t="s" vm="1">
        <v>205</v>
      </c>
    </row>
    <row r="2" spans="2:21">
      <c r="B2" s="46" t="s">
        <v>133</v>
      </c>
      <c r="C2" s="46" t="s">
        <v>206</v>
      </c>
    </row>
    <row r="3" spans="2:21">
      <c r="B3" s="46" t="s">
        <v>135</v>
      </c>
      <c r="C3" s="46" t="s">
        <v>207</v>
      </c>
    </row>
    <row r="4" spans="2:21">
      <c r="B4" s="46" t="s">
        <v>136</v>
      </c>
      <c r="C4" s="46">
        <v>2148</v>
      </c>
    </row>
    <row r="6" spans="2:21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2:21" ht="26.25" customHeight="1">
      <c r="B7" s="133" t="s">
        <v>83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2:21" s="3" customFormat="1" ht="78.75">
      <c r="B8" s="21" t="s">
        <v>107</v>
      </c>
      <c r="C8" s="29" t="s">
        <v>43</v>
      </c>
      <c r="D8" s="29" t="s">
        <v>111</v>
      </c>
      <c r="E8" s="29" t="s">
        <v>174</v>
      </c>
      <c r="F8" s="29" t="s">
        <v>109</v>
      </c>
      <c r="G8" s="29" t="s">
        <v>61</v>
      </c>
      <c r="H8" s="29" t="s">
        <v>14</v>
      </c>
      <c r="I8" s="29" t="s">
        <v>62</v>
      </c>
      <c r="J8" s="29" t="s">
        <v>96</v>
      </c>
      <c r="K8" s="29" t="s">
        <v>17</v>
      </c>
      <c r="L8" s="29" t="s">
        <v>95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57</v>
      </c>
      <c r="S8" s="12" t="s">
        <v>54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105</v>
      </c>
      <c r="R10" s="18" t="s">
        <v>106</v>
      </c>
      <c r="S10" s="18" t="s">
        <v>140</v>
      </c>
      <c r="T10" s="18" t="s">
        <v>175</v>
      </c>
      <c r="U10" s="19" t="s">
        <v>192</v>
      </c>
    </row>
    <row r="11" spans="2:21" s="4" customFormat="1" ht="18" customHeight="1">
      <c r="B11" s="74" t="s">
        <v>32</v>
      </c>
      <c r="C11" s="74"/>
      <c r="D11" s="75"/>
      <c r="E11" s="75"/>
      <c r="F11" s="74"/>
      <c r="G11" s="75"/>
      <c r="H11" s="74"/>
      <c r="I11" s="74"/>
      <c r="J11" s="97"/>
      <c r="K11" s="77">
        <v>4.6542979120248775</v>
      </c>
      <c r="L11" s="75"/>
      <c r="M11" s="76"/>
      <c r="N11" s="76">
        <v>4.4919865082632508E-2</v>
      </c>
      <c r="O11" s="77"/>
      <c r="P11" s="98"/>
      <c r="Q11" s="77">
        <v>1.122803768</v>
      </c>
      <c r="R11" s="77">
        <f>R12+R280</f>
        <v>1442.0559660659999</v>
      </c>
      <c r="S11" s="78"/>
      <c r="T11" s="78">
        <f t="shared" ref="T11:T42" si="0">IFERROR(R11/$R$11,0)</f>
        <v>1</v>
      </c>
      <c r="U11" s="78">
        <f>R11/'סכום נכסי הקרן'!$C$42</f>
        <v>0.34771728551305209</v>
      </c>
    </row>
    <row r="12" spans="2:21">
      <c r="B12" s="79" t="s">
        <v>179</v>
      </c>
      <c r="C12" s="80"/>
      <c r="D12" s="81"/>
      <c r="E12" s="81"/>
      <c r="F12" s="80"/>
      <c r="G12" s="81"/>
      <c r="H12" s="80"/>
      <c r="I12" s="80"/>
      <c r="J12" s="99"/>
      <c r="K12" s="83">
        <v>4.5304345523348486</v>
      </c>
      <c r="L12" s="81"/>
      <c r="M12" s="82"/>
      <c r="N12" s="82">
        <v>3.9570689443369715E-2</v>
      </c>
      <c r="O12" s="83"/>
      <c r="P12" s="100"/>
      <c r="Q12" s="83">
        <v>1.122803768</v>
      </c>
      <c r="R12" s="83">
        <f>R13+R181+R270</f>
        <v>1200.7248545809998</v>
      </c>
      <c r="S12" s="84"/>
      <c r="T12" s="84">
        <f t="shared" si="0"/>
        <v>0.83264788804045986</v>
      </c>
      <c r="U12" s="84">
        <f>R12/'סכום נכסי הקרן'!$C$42</f>
        <v>0.2895260634176044</v>
      </c>
    </row>
    <row r="13" spans="2:21">
      <c r="B13" s="85" t="s">
        <v>31</v>
      </c>
      <c r="C13" s="80"/>
      <c r="D13" s="81"/>
      <c r="E13" s="81"/>
      <c r="F13" s="80"/>
      <c r="G13" s="81"/>
      <c r="H13" s="80"/>
      <c r="I13" s="80"/>
      <c r="J13" s="99"/>
      <c r="K13" s="83">
        <v>4.6404443178360344</v>
      </c>
      <c r="L13" s="81"/>
      <c r="M13" s="82"/>
      <c r="N13" s="82">
        <v>3.2979094556283201E-2</v>
      </c>
      <c r="O13" s="83"/>
      <c r="P13" s="100"/>
      <c r="Q13" s="83">
        <v>1.013195793</v>
      </c>
      <c r="R13" s="83">
        <f>SUM(R14:R179)</f>
        <v>965.66666354800009</v>
      </c>
      <c r="S13" s="84"/>
      <c r="T13" s="84">
        <f t="shared" si="0"/>
        <v>0.66964576013120114</v>
      </c>
      <c r="U13" s="84">
        <f>R13/'סכום נכסי הקרן'!$C$42</f>
        <v>0.23284740596814568</v>
      </c>
    </row>
    <row r="14" spans="2:21">
      <c r="B14" s="86" t="s">
        <v>289</v>
      </c>
      <c r="C14" s="110">
        <v>1162577</v>
      </c>
      <c r="D14" s="88" t="s">
        <v>112</v>
      </c>
      <c r="E14" s="88" t="s">
        <v>290</v>
      </c>
      <c r="F14" s="110">
        <v>515666881</v>
      </c>
      <c r="G14" s="88" t="s">
        <v>291</v>
      </c>
      <c r="H14" s="87" t="s">
        <v>292</v>
      </c>
      <c r="I14" s="87" t="s">
        <v>293</v>
      </c>
      <c r="J14" s="101"/>
      <c r="K14" s="90">
        <v>4.26</v>
      </c>
      <c r="L14" s="88" t="s">
        <v>121</v>
      </c>
      <c r="M14" s="89">
        <v>5.0000000000000001E-4</v>
      </c>
      <c r="N14" s="89">
        <v>2.0263157894736841E-2</v>
      </c>
      <c r="O14" s="90">
        <v>3.8000000000000002E-5</v>
      </c>
      <c r="P14" s="102">
        <v>99.48</v>
      </c>
      <c r="Q14" s="90"/>
      <c r="R14" s="90">
        <v>3.8000000000000003E-8</v>
      </c>
      <c r="S14" s="91">
        <v>3.2186540858287403E-14</v>
      </c>
      <c r="T14" s="91">
        <f t="shared" si="0"/>
        <v>2.6351265758197919E-11</v>
      </c>
      <c r="U14" s="91">
        <f>R14/'סכום נכסי הקרן'!$C$42</f>
        <v>9.1627905992736198E-12</v>
      </c>
    </row>
    <row r="15" spans="2:21">
      <c r="B15" s="86" t="s">
        <v>294</v>
      </c>
      <c r="C15" s="110">
        <v>1160290</v>
      </c>
      <c r="D15" s="88" t="s">
        <v>112</v>
      </c>
      <c r="E15" s="88" t="s">
        <v>290</v>
      </c>
      <c r="F15" s="110">
        <v>513141879</v>
      </c>
      <c r="G15" s="88" t="s">
        <v>295</v>
      </c>
      <c r="H15" s="87" t="s">
        <v>296</v>
      </c>
      <c r="I15" s="87" t="s">
        <v>119</v>
      </c>
      <c r="J15" s="101"/>
      <c r="K15" s="90">
        <v>2.4500000000969089</v>
      </c>
      <c r="L15" s="88" t="s">
        <v>121</v>
      </c>
      <c r="M15" s="89">
        <v>1E-3</v>
      </c>
      <c r="N15" s="89">
        <v>1.710000000159527E-2</v>
      </c>
      <c r="O15" s="90">
        <v>6434.5128720000002</v>
      </c>
      <c r="P15" s="102">
        <v>104.24</v>
      </c>
      <c r="Q15" s="90"/>
      <c r="R15" s="90">
        <v>6.7073362830000001</v>
      </c>
      <c r="S15" s="91">
        <v>4.2896752479999998E-6</v>
      </c>
      <c r="T15" s="91">
        <f t="shared" si="0"/>
        <v>4.651231603235168E-3</v>
      </c>
      <c r="U15" s="91">
        <f>R15/'סכום נכסי הקרן'!$C$42</f>
        <v>1.6173136273694541E-3</v>
      </c>
    </row>
    <row r="16" spans="2:21">
      <c r="B16" s="86" t="s">
        <v>297</v>
      </c>
      <c r="C16" s="110">
        <v>7480304</v>
      </c>
      <c r="D16" s="88" t="s">
        <v>112</v>
      </c>
      <c r="E16" s="88" t="s">
        <v>290</v>
      </c>
      <c r="F16" s="110">
        <v>520029935</v>
      </c>
      <c r="G16" s="88" t="s">
        <v>295</v>
      </c>
      <c r="H16" s="87" t="s">
        <v>296</v>
      </c>
      <c r="I16" s="87" t="s">
        <v>119</v>
      </c>
      <c r="J16" s="101"/>
      <c r="K16" s="90">
        <v>4.7300000007636589</v>
      </c>
      <c r="L16" s="88" t="s">
        <v>121</v>
      </c>
      <c r="M16" s="89">
        <v>2E-3</v>
      </c>
      <c r="N16" s="89">
        <v>1.8600000002805275E-2</v>
      </c>
      <c r="O16" s="90">
        <v>652.810652</v>
      </c>
      <c r="P16" s="102">
        <v>98.29</v>
      </c>
      <c r="Q16" s="90"/>
      <c r="R16" s="90">
        <v>0.64164758700000002</v>
      </c>
      <c r="S16" s="91">
        <v>2.390762957541596E-7</v>
      </c>
      <c r="T16" s="91">
        <f t="shared" si="0"/>
        <v>4.4495331810903737E-4</v>
      </c>
      <c r="U16" s="91">
        <f>R16/'סכום נכסי הקרן'!$C$42</f>
        <v>1.5471795995290004E-4</v>
      </c>
    </row>
    <row r="17" spans="2:21">
      <c r="B17" s="86" t="s">
        <v>298</v>
      </c>
      <c r="C17" s="110">
        <v>6040372</v>
      </c>
      <c r="D17" s="88" t="s">
        <v>112</v>
      </c>
      <c r="E17" s="88" t="s">
        <v>290</v>
      </c>
      <c r="F17" s="110">
        <v>520018078</v>
      </c>
      <c r="G17" s="88" t="s">
        <v>295</v>
      </c>
      <c r="H17" s="87" t="s">
        <v>296</v>
      </c>
      <c r="I17" s="87" t="s">
        <v>119</v>
      </c>
      <c r="J17" s="101"/>
      <c r="K17" s="90">
        <v>2.2099997689149125</v>
      </c>
      <c r="L17" s="88" t="s">
        <v>121</v>
      </c>
      <c r="M17" s="89">
        <v>8.3000000000000001E-3</v>
      </c>
      <c r="N17" s="89">
        <v>1.8703703703703705E-2</v>
      </c>
      <c r="O17" s="90">
        <v>1.5100000000000001E-4</v>
      </c>
      <c r="P17" s="102">
        <v>107.19</v>
      </c>
      <c r="Q17" s="90"/>
      <c r="R17" s="90">
        <v>1.6199999999999997E-7</v>
      </c>
      <c r="S17" s="91">
        <v>4.9640092889434751E-14</v>
      </c>
      <c r="T17" s="91">
        <f t="shared" si="0"/>
        <v>1.1233960665337005E-10</v>
      </c>
      <c r="U17" s="91">
        <f>R17/'סכום נכסי הקרן'!$C$42</f>
        <v>3.9062423081113843E-11</v>
      </c>
    </row>
    <row r="18" spans="2:21">
      <c r="B18" s="86" t="s">
        <v>300</v>
      </c>
      <c r="C18" s="110">
        <v>2310217</v>
      </c>
      <c r="D18" s="88" t="s">
        <v>112</v>
      </c>
      <c r="E18" s="88" t="s">
        <v>290</v>
      </c>
      <c r="F18" s="110">
        <v>520032046</v>
      </c>
      <c r="G18" s="88" t="s">
        <v>295</v>
      </c>
      <c r="H18" s="87" t="s">
        <v>296</v>
      </c>
      <c r="I18" s="87" t="s">
        <v>119</v>
      </c>
      <c r="J18" s="101"/>
      <c r="K18" s="90">
        <v>1.4899999999663387</v>
      </c>
      <c r="L18" s="88" t="s">
        <v>121</v>
      </c>
      <c r="M18" s="89">
        <v>8.6E-3</v>
      </c>
      <c r="N18" s="89">
        <v>1.6799999999700787E-2</v>
      </c>
      <c r="O18" s="90">
        <v>12242.256595999999</v>
      </c>
      <c r="P18" s="102">
        <v>109.2</v>
      </c>
      <c r="Q18" s="90"/>
      <c r="R18" s="90">
        <v>13.368544405</v>
      </c>
      <c r="S18" s="91">
        <v>4.8942577814948798E-6</v>
      </c>
      <c r="T18" s="91">
        <f t="shared" si="0"/>
        <v>9.2704754320111805E-3</v>
      </c>
      <c r="U18" s="91">
        <f>R18/'סכום נכסי הקרן'!$C$42</f>
        <v>3.2235045526343665E-3</v>
      </c>
    </row>
    <row r="19" spans="2:21">
      <c r="B19" s="86" t="s">
        <v>301</v>
      </c>
      <c r="C19" s="110">
        <v>2310282</v>
      </c>
      <c r="D19" s="88" t="s">
        <v>112</v>
      </c>
      <c r="E19" s="88" t="s">
        <v>290</v>
      </c>
      <c r="F19" s="110">
        <v>520032046</v>
      </c>
      <c r="G19" s="88" t="s">
        <v>295</v>
      </c>
      <c r="H19" s="87" t="s">
        <v>296</v>
      </c>
      <c r="I19" s="87" t="s">
        <v>119</v>
      </c>
      <c r="J19" s="101"/>
      <c r="K19" s="90">
        <v>3.2100000000134989</v>
      </c>
      <c r="L19" s="88" t="s">
        <v>121</v>
      </c>
      <c r="M19" s="89">
        <v>3.8E-3</v>
      </c>
      <c r="N19" s="89">
        <v>1.840000000010451E-2</v>
      </c>
      <c r="O19" s="90">
        <v>22337.028257000005</v>
      </c>
      <c r="P19" s="102">
        <v>102.81</v>
      </c>
      <c r="Q19" s="90"/>
      <c r="R19" s="90">
        <v>22.964698189</v>
      </c>
      <c r="S19" s="91">
        <v>7.4456760856666684E-6</v>
      </c>
      <c r="T19" s="91">
        <f t="shared" si="0"/>
        <v>1.5924970132503827E-2</v>
      </c>
      <c r="U19" s="91">
        <f>R19/'סכום נכסי הקרן'!$C$42</f>
        <v>5.5373873863506602E-3</v>
      </c>
    </row>
    <row r="20" spans="2:21">
      <c r="B20" s="86" t="s">
        <v>302</v>
      </c>
      <c r="C20" s="110">
        <v>2310381</v>
      </c>
      <c r="D20" s="88" t="s">
        <v>112</v>
      </c>
      <c r="E20" s="88" t="s">
        <v>290</v>
      </c>
      <c r="F20" s="110">
        <v>520032046</v>
      </c>
      <c r="G20" s="88" t="s">
        <v>295</v>
      </c>
      <c r="H20" s="87" t="s">
        <v>296</v>
      </c>
      <c r="I20" s="87" t="s">
        <v>119</v>
      </c>
      <c r="J20" s="101"/>
      <c r="K20" s="90">
        <v>7.2000000006545539</v>
      </c>
      <c r="L20" s="88" t="s">
        <v>121</v>
      </c>
      <c r="M20" s="89">
        <v>2E-3</v>
      </c>
      <c r="N20" s="89">
        <v>2.0600000002898741E-2</v>
      </c>
      <c r="O20" s="90">
        <v>4469.4634830000005</v>
      </c>
      <c r="P20" s="102">
        <v>95.71</v>
      </c>
      <c r="Q20" s="90"/>
      <c r="R20" s="90">
        <v>4.2777236959999998</v>
      </c>
      <c r="S20" s="91">
        <v>4.6634051775228198E-6</v>
      </c>
      <c r="T20" s="91">
        <f t="shared" si="0"/>
        <v>2.9664061566693849E-3</v>
      </c>
      <c r="U20" s="91">
        <f>R20/'סכום נכסי הקרן'!$C$42</f>
        <v>1.0314706965262842E-3</v>
      </c>
    </row>
    <row r="21" spans="2:21">
      <c r="B21" s="86" t="s">
        <v>303</v>
      </c>
      <c r="C21" s="110">
        <v>1158476</v>
      </c>
      <c r="D21" s="88" t="s">
        <v>112</v>
      </c>
      <c r="E21" s="88" t="s">
        <v>290</v>
      </c>
      <c r="F21" s="110">
        <v>520010869</v>
      </c>
      <c r="G21" s="88" t="s">
        <v>117</v>
      </c>
      <c r="H21" s="87" t="s">
        <v>292</v>
      </c>
      <c r="I21" s="87" t="s">
        <v>293</v>
      </c>
      <c r="J21" s="101"/>
      <c r="K21" s="90">
        <v>12.699999999704737</v>
      </c>
      <c r="L21" s="88" t="s">
        <v>121</v>
      </c>
      <c r="M21" s="89">
        <v>2.07E-2</v>
      </c>
      <c r="N21" s="89">
        <v>2.4499999999261845E-2</v>
      </c>
      <c r="O21" s="90">
        <v>19719.472932000001</v>
      </c>
      <c r="P21" s="102">
        <v>103.05</v>
      </c>
      <c r="Q21" s="90"/>
      <c r="R21" s="90">
        <v>20.32091715</v>
      </c>
      <c r="S21" s="91">
        <v>7.0282220174170202E-6</v>
      </c>
      <c r="T21" s="91">
        <f t="shared" si="0"/>
        <v>1.4091628638683469E-2</v>
      </c>
      <c r="U21" s="91">
        <f>R21/'סכום נכסי הקרן'!$C$42</f>
        <v>4.8999028587010012E-3</v>
      </c>
    </row>
    <row r="22" spans="2:21">
      <c r="B22" s="86" t="s">
        <v>305</v>
      </c>
      <c r="C22" s="110">
        <v>1171297</v>
      </c>
      <c r="D22" s="88" t="s">
        <v>112</v>
      </c>
      <c r="E22" s="88" t="s">
        <v>290</v>
      </c>
      <c r="F22" s="110">
        <v>513686154</v>
      </c>
      <c r="G22" s="88" t="s">
        <v>295</v>
      </c>
      <c r="H22" s="87" t="s">
        <v>292</v>
      </c>
      <c r="I22" s="87" t="s">
        <v>293</v>
      </c>
      <c r="J22" s="101"/>
      <c r="K22" s="90">
        <v>0.33999999935436326</v>
      </c>
      <c r="L22" s="88" t="s">
        <v>121</v>
      </c>
      <c r="M22" s="89">
        <v>3.5499999999999997E-2</v>
      </c>
      <c r="N22" s="89">
        <v>1.0700000001383507E-2</v>
      </c>
      <c r="O22" s="90">
        <v>714.87754399999994</v>
      </c>
      <c r="P22" s="102">
        <v>121.33</v>
      </c>
      <c r="Q22" s="90"/>
      <c r="R22" s="90">
        <v>0.86736088400000011</v>
      </c>
      <c r="S22" s="91">
        <v>1.0030078468993505E-5</v>
      </c>
      <c r="T22" s="91">
        <f t="shared" si="0"/>
        <v>6.0147518848814412E-4</v>
      </c>
      <c r="U22" s="91">
        <f>R22/'סכום נכסי הקרן'!$C$42</f>
        <v>2.0914331984454886E-4</v>
      </c>
    </row>
    <row r="23" spans="2:21">
      <c r="B23" s="86" t="s">
        <v>306</v>
      </c>
      <c r="C23" s="110">
        <v>1171305</v>
      </c>
      <c r="D23" s="88" t="s">
        <v>112</v>
      </c>
      <c r="E23" s="88" t="s">
        <v>290</v>
      </c>
      <c r="F23" s="110">
        <v>513686154</v>
      </c>
      <c r="G23" s="88" t="s">
        <v>295</v>
      </c>
      <c r="H23" s="87" t="s">
        <v>292</v>
      </c>
      <c r="I23" s="87" t="s">
        <v>293</v>
      </c>
      <c r="J23" s="101"/>
      <c r="K23" s="90">
        <v>3.7100030252937959</v>
      </c>
      <c r="L23" s="88" t="s">
        <v>121</v>
      </c>
      <c r="M23" s="89">
        <v>1.4999999999999999E-2</v>
      </c>
      <c r="N23" s="89">
        <v>1.9675324675324676E-2</v>
      </c>
      <c r="O23" s="90">
        <v>1.44E-4</v>
      </c>
      <c r="P23" s="102">
        <v>107.4</v>
      </c>
      <c r="Q23" s="90"/>
      <c r="R23" s="90">
        <v>1.54E-7</v>
      </c>
      <c r="S23" s="91">
        <v>4.4233204136335388E-13</v>
      </c>
      <c r="T23" s="91">
        <f t="shared" si="0"/>
        <v>1.0679197175690735E-10</v>
      </c>
      <c r="U23" s="91">
        <f>R23/'סכום נכסי הקרן'!$C$42</f>
        <v>3.7133414533898348E-11</v>
      </c>
    </row>
    <row r="24" spans="2:21">
      <c r="B24" s="86" t="s">
        <v>307</v>
      </c>
      <c r="C24" s="110">
        <v>1145564</v>
      </c>
      <c r="D24" s="88" t="s">
        <v>112</v>
      </c>
      <c r="E24" s="88" t="s">
        <v>290</v>
      </c>
      <c r="F24" s="110">
        <v>513569780</v>
      </c>
      <c r="G24" s="88" t="s">
        <v>308</v>
      </c>
      <c r="H24" s="87" t="s">
        <v>296</v>
      </c>
      <c r="I24" s="87" t="s">
        <v>119</v>
      </c>
      <c r="J24" s="101"/>
      <c r="K24" s="90">
        <v>2.629999999494876</v>
      </c>
      <c r="L24" s="88" t="s">
        <v>121</v>
      </c>
      <c r="M24" s="89">
        <v>8.3000000000000001E-3</v>
      </c>
      <c r="N24" s="89">
        <v>1.8899999997166378E-2</v>
      </c>
      <c r="O24" s="90">
        <v>1514.3318489999999</v>
      </c>
      <c r="P24" s="102">
        <v>107.2</v>
      </c>
      <c r="Q24" s="90"/>
      <c r="R24" s="90">
        <v>1.623363814</v>
      </c>
      <c r="S24" s="91">
        <v>1.0987114873191929E-6</v>
      </c>
      <c r="T24" s="91">
        <f t="shared" si="0"/>
        <v>1.1257287180251518E-3</v>
      </c>
      <c r="U24" s="91">
        <f>R24/'סכום נכסי הקרן'!$C$42</f>
        <v>3.9143533405579386E-4</v>
      </c>
    </row>
    <row r="25" spans="2:21">
      <c r="B25" s="86" t="s">
        <v>309</v>
      </c>
      <c r="C25" s="110">
        <v>1145572</v>
      </c>
      <c r="D25" s="88" t="s">
        <v>112</v>
      </c>
      <c r="E25" s="88" t="s">
        <v>290</v>
      </c>
      <c r="F25" s="110">
        <v>513569780</v>
      </c>
      <c r="G25" s="88" t="s">
        <v>308</v>
      </c>
      <c r="H25" s="87" t="s">
        <v>296</v>
      </c>
      <c r="I25" s="87" t="s">
        <v>119</v>
      </c>
      <c r="J25" s="101"/>
      <c r="K25" s="90">
        <v>6.3599999997082994</v>
      </c>
      <c r="L25" s="88" t="s">
        <v>121</v>
      </c>
      <c r="M25" s="89">
        <v>1.6500000000000001E-2</v>
      </c>
      <c r="N25" s="89">
        <v>2.3199999999179592E-2</v>
      </c>
      <c r="O25" s="90">
        <v>8288.7561690000002</v>
      </c>
      <c r="P25" s="102">
        <v>105.88</v>
      </c>
      <c r="Q25" s="90"/>
      <c r="R25" s="90">
        <v>8.7761349960000015</v>
      </c>
      <c r="S25" s="91">
        <v>3.9178777367812049E-6</v>
      </c>
      <c r="T25" s="91">
        <f t="shared" si="0"/>
        <v>6.0858490949846642E-3</v>
      </c>
      <c r="U25" s="91">
        <f>R25/'סכום נכסי הקרן'!$C$42</f>
        <v>2.1161549273501323E-3</v>
      </c>
    </row>
    <row r="26" spans="2:21">
      <c r="B26" s="86" t="s">
        <v>310</v>
      </c>
      <c r="C26" s="110">
        <v>6620496</v>
      </c>
      <c r="D26" s="88" t="s">
        <v>112</v>
      </c>
      <c r="E26" s="88" t="s">
        <v>290</v>
      </c>
      <c r="F26" s="110">
        <v>520000118</v>
      </c>
      <c r="G26" s="88" t="s">
        <v>295</v>
      </c>
      <c r="H26" s="87" t="s">
        <v>296</v>
      </c>
      <c r="I26" s="87" t="s">
        <v>119</v>
      </c>
      <c r="J26" s="101"/>
      <c r="K26" s="90">
        <v>4.5700000008057344</v>
      </c>
      <c r="L26" s="88" t="s">
        <v>121</v>
      </c>
      <c r="M26" s="89">
        <v>1E-3</v>
      </c>
      <c r="N26" s="89">
        <v>1.9000000002952957E-2</v>
      </c>
      <c r="O26" s="90">
        <v>2420.3673749999998</v>
      </c>
      <c r="P26" s="102">
        <v>97.94</v>
      </c>
      <c r="Q26" s="90"/>
      <c r="R26" s="90">
        <v>2.3705079369999997</v>
      </c>
      <c r="S26" s="91">
        <v>8.1551975327061383E-7</v>
      </c>
      <c r="T26" s="91">
        <f t="shared" si="0"/>
        <v>1.643839069205381E-3</v>
      </c>
      <c r="U26" s="91">
        <f>R26/'סכום נכסי הקרן'!$C$42</f>
        <v>5.7159125896439733E-4</v>
      </c>
    </row>
    <row r="27" spans="2:21">
      <c r="B27" s="86" t="s">
        <v>311</v>
      </c>
      <c r="C27" s="110">
        <v>1940535</v>
      </c>
      <c r="D27" s="88" t="s">
        <v>112</v>
      </c>
      <c r="E27" s="88" t="s">
        <v>290</v>
      </c>
      <c r="F27" s="110">
        <v>520032640</v>
      </c>
      <c r="G27" s="88" t="s">
        <v>295</v>
      </c>
      <c r="H27" s="87" t="s">
        <v>296</v>
      </c>
      <c r="I27" s="87" t="s">
        <v>119</v>
      </c>
      <c r="J27" s="101"/>
      <c r="K27" s="90">
        <v>0.36000014612352554</v>
      </c>
      <c r="L27" s="88" t="s">
        <v>121</v>
      </c>
      <c r="M27" s="89">
        <v>0.05</v>
      </c>
      <c r="N27" s="89">
        <v>1.0997442455242964E-2</v>
      </c>
      <c r="O27" s="90">
        <v>3.3700000000000001E-4</v>
      </c>
      <c r="P27" s="102">
        <v>114.9</v>
      </c>
      <c r="Q27" s="90"/>
      <c r="R27" s="90">
        <v>3.9099999999999999E-7</v>
      </c>
      <c r="S27" s="91">
        <v>3.2078808643154664E-13</v>
      </c>
      <c r="T27" s="91">
        <f t="shared" si="0"/>
        <v>2.7114065556461542E-10</v>
      </c>
      <c r="U27" s="91">
        <f>R27/'סכום נכסי הקרן'!$C$42</f>
        <v>9.4280292745157496E-11</v>
      </c>
    </row>
    <row r="28" spans="2:21">
      <c r="B28" s="86" t="s">
        <v>312</v>
      </c>
      <c r="C28" s="110">
        <v>1940618</v>
      </c>
      <c r="D28" s="88" t="s">
        <v>112</v>
      </c>
      <c r="E28" s="88" t="s">
        <v>290</v>
      </c>
      <c r="F28" s="110">
        <v>520032640</v>
      </c>
      <c r="G28" s="88" t="s">
        <v>295</v>
      </c>
      <c r="H28" s="87" t="s">
        <v>296</v>
      </c>
      <c r="I28" s="87" t="s">
        <v>119</v>
      </c>
      <c r="J28" s="101"/>
      <c r="K28" s="90">
        <v>2.5100000014285899</v>
      </c>
      <c r="L28" s="88" t="s">
        <v>121</v>
      </c>
      <c r="M28" s="89">
        <v>6.0000000000000001E-3</v>
      </c>
      <c r="N28" s="89">
        <v>1.8300000000147278E-2</v>
      </c>
      <c r="O28" s="90">
        <v>633.32819700000005</v>
      </c>
      <c r="P28" s="102">
        <v>107.21</v>
      </c>
      <c r="Q28" s="90"/>
      <c r="R28" s="90">
        <v>0.67899115300000001</v>
      </c>
      <c r="S28" s="91">
        <v>4.7458551227956099E-7</v>
      </c>
      <c r="T28" s="91">
        <f t="shared" si="0"/>
        <v>4.7084937684653219E-4</v>
      </c>
      <c r="U28" s="91">
        <f>R28/'סכום נכסי הקרן'!$C$42</f>
        <v>1.6372246720258829E-4</v>
      </c>
    </row>
    <row r="29" spans="2:21">
      <c r="B29" s="86" t="s">
        <v>313</v>
      </c>
      <c r="C29" s="110">
        <v>1940659</v>
      </c>
      <c r="D29" s="88" t="s">
        <v>112</v>
      </c>
      <c r="E29" s="88" t="s">
        <v>290</v>
      </c>
      <c r="F29" s="110">
        <v>520032640</v>
      </c>
      <c r="G29" s="88" t="s">
        <v>295</v>
      </c>
      <c r="H29" s="87" t="s">
        <v>296</v>
      </c>
      <c r="I29" s="87" t="s">
        <v>119</v>
      </c>
      <c r="J29" s="101"/>
      <c r="K29" s="90">
        <v>3.9999999992248259</v>
      </c>
      <c r="L29" s="88" t="s">
        <v>121</v>
      </c>
      <c r="M29" s="89">
        <v>1.7500000000000002E-2</v>
      </c>
      <c r="N29" s="89">
        <v>1.8999999996124131E-2</v>
      </c>
      <c r="O29" s="90">
        <v>1191.2763219999999</v>
      </c>
      <c r="P29" s="102">
        <v>108.29</v>
      </c>
      <c r="Q29" s="90"/>
      <c r="R29" s="90">
        <v>1.290033175</v>
      </c>
      <c r="S29" s="91">
        <v>3.6078120065432357E-7</v>
      </c>
      <c r="T29" s="91">
        <f t="shared" si="0"/>
        <v>8.9457913240307478E-4</v>
      </c>
      <c r="U29" s="91">
        <f>R29/'סכום נכסי הקרן'!$C$42</f>
        <v>3.1106062759581841E-4</v>
      </c>
    </row>
    <row r="30" spans="2:21">
      <c r="B30" s="86" t="s">
        <v>314</v>
      </c>
      <c r="C30" s="110">
        <v>6000210</v>
      </c>
      <c r="D30" s="88" t="s">
        <v>112</v>
      </c>
      <c r="E30" s="88" t="s">
        <v>290</v>
      </c>
      <c r="F30" s="110">
        <v>520000472</v>
      </c>
      <c r="G30" s="88" t="s">
        <v>315</v>
      </c>
      <c r="H30" s="87" t="s">
        <v>316</v>
      </c>
      <c r="I30" s="87" t="s">
        <v>119</v>
      </c>
      <c r="J30" s="101"/>
      <c r="K30" s="90">
        <v>4.5799999999927961</v>
      </c>
      <c r="L30" s="88" t="s">
        <v>121</v>
      </c>
      <c r="M30" s="89">
        <v>3.85E-2</v>
      </c>
      <c r="N30" s="89">
        <v>2.1500000000025731E-2</v>
      </c>
      <c r="O30" s="90">
        <v>16114.114489</v>
      </c>
      <c r="P30" s="102">
        <v>120.6</v>
      </c>
      <c r="Q30" s="90"/>
      <c r="R30" s="90">
        <v>19.433621932999998</v>
      </c>
      <c r="S30" s="91">
        <v>6.1730403248477294E-6</v>
      </c>
      <c r="T30" s="91">
        <f t="shared" si="0"/>
        <v>1.3476329900021759E-2</v>
      </c>
      <c r="U30" s="91">
        <f>R30/'סכום נכסי הקרן'!$C$42</f>
        <v>4.6859528515139472E-3</v>
      </c>
    </row>
    <row r="31" spans="2:21">
      <c r="B31" s="86" t="s">
        <v>317</v>
      </c>
      <c r="C31" s="110">
        <v>6000236</v>
      </c>
      <c r="D31" s="88" t="s">
        <v>112</v>
      </c>
      <c r="E31" s="88" t="s">
        <v>290</v>
      </c>
      <c r="F31" s="110">
        <v>520000472</v>
      </c>
      <c r="G31" s="88" t="s">
        <v>315</v>
      </c>
      <c r="H31" s="87" t="s">
        <v>316</v>
      </c>
      <c r="I31" s="87" t="s">
        <v>119</v>
      </c>
      <c r="J31" s="101"/>
      <c r="K31" s="90">
        <v>2.3199999999745327</v>
      </c>
      <c r="L31" s="88" t="s">
        <v>121</v>
      </c>
      <c r="M31" s="89">
        <v>4.4999999999999998E-2</v>
      </c>
      <c r="N31" s="89">
        <v>1.9299999999520034E-2</v>
      </c>
      <c r="O31" s="90">
        <v>17362.425951000001</v>
      </c>
      <c r="P31" s="102">
        <v>117.6</v>
      </c>
      <c r="Q31" s="90"/>
      <c r="R31" s="90">
        <v>20.418213385999998</v>
      </c>
      <c r="S31" s="91">
        <v>5.8744082666399352E-6</v>
      </c>
      <c r="T31" s="91">
        <f t="shared" si="0"/>
        <v>1.4159099137949476E-2</v>
      </c>
      <c r="U31" s="91">
        <f>R31/'סכום נכסי הקרן'!$C$42</f>
        <v>4.9233635175579878E-3</v>
      </c>
    </row>
    <row r="32" spans="2:21">
      <c r="B32" s="86" t="s">
        <v>318</v>
      </c>
      <c r="C32" s="110">
        <v>6000285</v>
      </c>
      <c r="D32" s="88" t="s">
        <v>112</v>
      </c>
      <c r="E32" s="88" t="s">
        <v>290</v>
      </c>
      <c r="F32" s="110">
        <v>520000472</v>
      </c>
      <c r="G32" s="88" t="s">
        <v>315</v>
      </c>
      <c r="H32" s="87" t="s">
        <v>316</v>
      </c>
      <c r="I32" s="87" t="s">
        <v>119</v>
      </c>
      <c r="J32" s="101"/>
      <c r="K32" s="90">
        <v>7.0899999999736689</v>
      </c>
      <c r="L32" s="88" t="s">
        <v>121</v>
      </c>
      <c r="M32" s="89">
        <v>2.3900000000000001E-2</v>
      </c>
      <c r="N32" s="89">
        <v>2.420000000012152E-2</v>
      </c>
      <c r="O32" s="90">
        <v>22738.072839</v>
      </c>
      <c r="P32" s="102">
        <v>108.57</v>
      </c>
      <c r="Q32" s="90"/>
      <c r="R32" s="90">
        <v>24.686724385000002</v>
      </c>
      <c r="S32" s="91">
        <v>5.8465434689037295E-6</v>
      </c>
      <c r="T32" s="91">
        <f t="shared" si="0"/>
        <v>1.7119116709697898E-2</v>
      </c>
      <c r="U32" s="91">
        <f>R32/'סכום נכסי הקרן'!$C$42</f>
        <v>5.9526127926772844E-3</v>
      </c>
    </row>
    <row r="33" spans="2:21">
      <c r="B33" s="86" t="s">
        <v>319</v>
      </c>
      <c r="C33" s="110">
        <v>6000384</v>
      </c>
      <c r="D33" s="88" t="s">
        <v>112</v>
      </c>
      <c r="E33" s="88" t="s">
        <v>290</v>
      </c>
      <c r="F33" s="110">
        <v>520000472</v>
      </c>
      <c r="G33" s="88" t="s">
        <v>315</v>
      </c>
      <c r="H33" s="87" t="s">
        <v>316</v>
      </c>
      <c r="I33" s="87" t="s">
        <v>119</v>
      </c>
      <c r="J33" s="101"/>
      <c r="K33" s="90">
        <v>4.2100000005006599</v>
      </c>
      <c r="L33" s="88" t="s">
        <v>121</v>
      </c>
      <c r="M33" s="89">
        <v>0.01</v>
      </c>
      <c r="N33" s="89">
        <v>1.9100000001155373E-2</v>
      </c>
      <c r="O33" s="90">
        <v>3741.4567120000006</v>
      </c>
      <c r="P33" s="102">
        <v>104.1</v>
      </c>
      <c r="Q33" s="90"/>
      <c r="R33" s="90">
        <v>3.8948563049999998</v>
      </c>
      <c r="S33" s="91">
        <v>3.1133636216123114E-6</v>
      </c>
      <c r="T33" s="91">
        <f t="shared" si="0"/>
        <v>2.7009050942907306E-3</v>
      </c>
      <c r="U33" s="91">
        <f>R33/'סכום נכסי הקרן'!$C$42</f>
        <v>9.391513878151468E-4</v>
      </c>
    </row>
    <row r="34" spans="2:21">
      <c r="B34" s="86" t="s">
        <v>320</v>
      </c>
      <c r="C34" s="110">
        <v>6000392</v>
      </c>
      <c r="D34" s="88" t="s">
        <v>112</v>
      </c>
      <c r="E34" s="88" t="s">
        <v>290</v>
      </c>
      <c r="F34" s="110">
        <v>520000472</v>
      </c>
      <c r="G34" s="88" t="s">
        <v>315</v>
      </c>
      <c r="H34" s="87" t="s">
        <v>316</v>
      </c>
      <c r="I34" s="87" t="s">
        <v>119</v>
      </c>
      <c r="J34" s="101"/>
      <c r="K34" s="90">
        <v>11.989999999355918</v>
      </c>
      <c r="L34" s="88" t="s">
        <v>121</v>
      </c>
      <c r="M34" s="89">
        <v>1.2500000000000001E-2</v>
      </c>
      <c r="N34" s="89">
        <v>2.5699999998785913E-2</v>
      </c>
      <c r="O34" s="90">
        <v>10467.705394000001</v>
      </c>
      <c r="P34" s="102">
        <v>92.85</v>
      </c>
      <c r="Q34" s="90"/>
      <c r="R34" s="90">
        <v>9.7192640739999998</v>
      </c>
      <c r="S34" s="91">
        <v>2.4389619986071336E-6</v>
      </c>
      <c r="T34" s="91">
        <f t="shared" si="0"/>
        <v>6.739866068107352E-3</v>
      </c>
      <c r="U34" s="91">
        <f>R34/'סכום נכסי הקרן'!$C$42</f>
        <v>2.3435679339238158E-3</v>
      </c>
    </row>
    <row r="35" spans="2:21">
      <c r="B35" s="86" t="s">
        <v>321</v>
      </c>
      <c r="C35" s="110">
        <v>1147503</v>
      </c>
      <c r="D35" s="88" t="s">
        <v>112</v>
      </c>
      <c r="E35" s="88" t="s">
        <v>290</v>
      </c>
      <c r="F35" s="110">
        <v>513436394</v>
      </c>
      <c r="G35" s="88" t="s">
        <v>117</v>
      </c>
      <c r="H35" s="87" t="s">
        <v>316</v>
      </c>
      <c r="I35" s="87" t="s">
        <v>119</v>
      </c>
      <c r="J35" s="101"/>
      <c r="K35" s="90">
        <v>6.6199999993353744</v>
      </c>
      <c r="L35" s="88" t="s">
        <v>121</v>
      </c>
      <c r="M35" s="89">
        <v>2.6499999999999999E-2</v>
      </c>
      <c r="N35" s="89">
        <v>2.3099999996676869E-2</v>
      </c>
      <c r="O35" s="90">
        <v>2346.1553130000002</v>
      </c>
      <c r="P35" s="102">
        <v>112.87</v>
      </c>
      <c r="Q35" s="90"/>
      <c r="R35" s="90">
        <v>2.6481055480000002</v>
      </c>
      <c r="S35" s="91">
        <v>1.5556157570826591E-6</v>
      </c>
      <c r="T35" s="91">
        <f t="shared" si="0"/>
        <v>1.8363403434501666E-3</v>
      </c>
      <c r="U35" s="91">
        <f>R35/'סכום נכסי הקרן'!$C$42</f>
        <v>6.3852727950259778E-4</v>
      </c>
    </row>
    <row r="36" spans="2:21">
      <c r="B36" s="86" t="s">
        <v>323</v>
      </c>
      <c r="C36" s="110">
        <v>1134436</v>
      </c>
      <c r="D36" s="88" t="s">
        <v>112</v>
      </c>
      <c r="E36" s="88" t="s">
        <v>290</v>
      </c>
      <c r="F36" s="110">
        <v>510960719</v>
      </c>
      <c r="G36" s="88" t="s">
        <v>308</v>
      </c>
      <c r="H36" s="87" t="s">
        <v>324</v>
      </c>
      <c r="I36" s="87" t="s">
        <v>293</v>
      </c>
      <c r="J36" s="101"/>
      <c r="K36" s="90">
        <v>1.5000000002893044</v>
      </c>
      <c r="L36" s="88" t="s">
        <v>121</v>
      </c>
      <c r="M36" s="89">
        <v>6.5000000000000006E-3</v>
      </c>
      <c r="N36" s="89">
        <v>1.7400000005207483E-2</v>
      </c>
      <c r="O36" s="90">
        <v>1065.3085900000001</v>
      </c>
      <c r="P36" s="102">
        <v>107.22</v>
      </c>
      <c r="Q36" s="90">
        <v>0.58605904499999995</v>
      </c>
      <c r="R36" s="90">
        <v>1.7282829150000001</v>
      </c>
      <c r="S36" s="91">
        <v>5.2925418668666263E-6</v>
      </c>
      <c r="T36" s="91">
        <f t="shared" si="0"/>
        <v>1.198485326276789E-3</v>
      </c>
      <c r="U36" s="91">
        <f>R36/'סכום נכסי הקרן'!$C$42</f>
        <v>4.1673406438018964E-4</v>
      </c>
    </row>
    <row r="37" spans="2:21">
      <c r="B37" s="86" t="s">
        <v>325</v>
      </c>
      <c r="C37" s="110">
        <v>1138650</v>
      </c>
      <c r="D37" s="88" t="s">
        <v>112</v>
      </c>
      <c r="E37" s="88" t="s">
        <v>290</v>
      </c>
      <c r="F37" s="110">
        <v>510960719</v>
      </c>
      <c r="G37" s="88" t="s">
        <v>308</v>
      </c>
      <c r="H37" s="87" t="s">
        <v>316</v>
      </c>
      <c r="I37" s="87" t="s">
        <v>119</v>
      </c>
      <c r="J37" s="101"/>
      <c r="K37" s="90">
        <v>3.5800000000282823</v>
      </c>
      <c r="L37" s="88" t="s">
        <v>121</v>
      </c>
      <c r="M37" s="89">
        <v>1.34E-2</v>
      </c>
      <c r="N37" s="89">
        <v>2.7700000000333971E-2</v>
      </c>
      <c r="O37" s="90">
        <v>31566.145250000005</v>
      </c>
      <c r="P37" s="102">
        <v>105.29</v>
      </c>
      <c r="Q37" s="90"/>
      <c r="R37" s="90">
        <v>33.235993557</v>
      </c>
      <c r="S37" s="91">
        <v>9.5270129762725109E-6</v>
      </c>
      <c r="T37" s="91">
        <f t="shared" si="0"/>
        <v>2.3047644709427915E-2</v>
      </c>
      <c r="U37" s="91">
        <f>R37/'סכום נכסי הקרן'!$C$42</f>
        <v>8.0140644558315301E-3</v>
      </c>
    </row>
    <row r="38" spans="2:21">
      <c r="B38" s="86" t="s">
        <v>326</v>
      </c>
      <c r="C38" s="110">
        <v>1156603</v>
      </c>
      <c r="D38" s="88" t="s">
        <v>112</v>
      </c>
      <c r="E38" s="88" t="s">
        <v>290</v>
      </c>
      <c r="F38" s="110">
        <v>510960719</v>
      </c>
      <c r="G38" s="88" t="s">
        <v>308</v>
      </c>
      <c r="H38" s="87" t="s">
        <v>316</v>
      </c>
      <c r="I38" s="87" t="s">
        <v>119</v>
      </c>
      <c r="J38" s="101"/>
      <c r="K38" s="90">
        <v>3.4999999999210893</v>
      </c>
      <c r="L38" s="88" t="s">
        <v>121</v>
      </c>
      <c r="M38" s="89">
        <v>1.77E-2</v>
      </c>
      <c r="N38" s="89">
        <v>2.7699999999668577E-2</v>
      </c>
      <c r="O38" s="90">
        <v>17970.135777</v>
      </c>
      <c r="P38" s="102">
        <v>105.78</v>
      </c>
      <c r="Q38" s="90"/>
      <c r="R38" s="90">
        <v>19.008809519</v>
      </c>
      <c r="S38" s="91">
        <v>5.9897723749535513E-6</v>
      </c>
      <c r="T38" s="91">
        <f t="shared" si="0"/>
        <v>1.318174187847714E-2</v>
      </c>
      <c r="U38" s="91">
        <f>R38/'סכום נכסי הקרן'!$C$42</f>
        <v>4.583519504317791E-3</v>
      </c>
    </row>
    <row r="39" spans="2:21">
      <c r="B39" s="86" t="s">
        <v>327</v>
      </c>
      <c r="C39" s="110">
        <v>1156611</v>
      </c>
      <c r="D39" s="88" t="s">
        <v>112</v>
      </c>
      <c r="E39" s="88" t="s">
        <v>290</v>
      </c>
      <c r="F39" s="110">
        <v>510960719</v>
      </c>
      <c r="G39" s="88" t="s">
        <v>308</v>
      </c>
      <c r="H39" s="87" t="s">
        <v>316</v>
      </c>
      <c r="I39" s="87" t="s">
        <v>119</v>
      </c>
      <c r="J39" s="101"/>
      <c r="K39" s="90">
        <v>6.7600000000920568</v>
      </c>
      <c r="L39" s="88" t="s">
        <v>121</v>
      </c>
      <c r="M39" s="89">
        <v>2.4799999999999999E-2</v>
      </c>
      <c r="N39" s="89">
        <v>2.8900000000327383E-2</v>
      </c>
      <c r="O39" s="90">
        <v>28883.558105</v>
      </c>
      <c r="P39" s="102">
        <v>106.81</v>
      </c>
      <c r="Q39" s="90"/>
      <c r="R39" s="90">
        <v>30.850528891000003</v>
      </c>
      <c r="S39" s="91">
        <v>8.7672319858308876E-6</v>
      </c>
      <c r="T39" s="91">
        <f t="shared" si="0"/>
        <v>2.1393433831255367E-2</v>
      </c>
      <c r="U39" s="91">
        <f>R39/'סכום נכסי הקרן'!$C$42</f>
        <v>7.4388667396072103E-3</v>
      </c>
    </row>
    <row r="40" spans="2:21">
      <c r="B40" s="86" t="s">
        <v>328</v>
      </c>
      <c r="C40" s="110">
        <v>1178672</v>
      </c>
      <c r="D40" s="88" t="s">
        <v>112</v>
      </c>
      <c r="E40" s="88" t="s">
        <v>290</v>
      </c>
      <c r="F40" s="110">
        <v>510960719</v>
      </c>
      <c r="G40" s="88" t="s">
        <v>308</v>
      </c>
      <c r="H40" s="87" t="s">
        <v>324</v>
      </c>
      <c r="I40" s="87" t="s">
        <v>293</v>
      </c>
      <c r="J40" s="101"/>
      <c r="K40" s="90">
        <v>8.1700000000876098</v>
      </c>
      <c r="L40" s="88" t="s">
        <v>121</v>
      </c>
      <c r="M40" s="89">
        <v>9.0000000000000011E-3</v>
      </c>
      <c r="N40" s="89">
        <v>2.9700000000114274E-2</v>
      </c>
      <c r="O40" s="90">
        <v>14424.501885</v>
      </c>
      <c r="P40" s="102">
        <v>91</v>
      </c>
      <c r="Q40" s="90"/>
      <c r="R40" s="90">
        <v>13.126296804999999</v>
      </c>
      <c r="S40" s="91">
        <v>7.5775016784023502E-6</v>
      </c>
      <c r="T40" s="91">
        <f t="shared" si="0"/>
        <v>9.1024877770931375E-3</v>
      </c>
      <c r="U40" s="91">
        <f>R40/'סכום נכסי הקרן'!$C$42</f>
        <v>3.165092341266561E-3</v>
      </c>
    </row>
    <row r="41" spans="2:21">
      <c r="B41" s="86" t="s">
        <v>329</v>
      </c>
      <c r="C41" s="110">
        <v>1178680</v>
      </c>
      <c r="D41" s="88" t="s">
        <v>112</v>
      </c>
      <c r="E41" s="88" t="s">
        <v>290</v>
      </c>
      <c r="F41" s="110">
        <v>510960719</v>
      </c>
      <c r="G41" s="88" t="s">
        <v>308</v>
      </c>
      <c r="H41" s="87" t="s">
        <v>324</v>
      </c>
      <c r="I41" s="87" t="s">
        <v>293</v>
      </c>
      <c r="J41" s="101"/>
      <c r="K41" s="90">
        <v>11.590000000266915</v>
      </c>
      <c r="L41" s="88" t="s">
        <v>121</v>
      </c>
      <c r="M41" s="89">
        <v>1.6899999999999998E-2</v>
      </c>
      <c r="N41" s="89">
        <v>3.1800000000758874E-2</v>
      </c>
      <c r="O41" s="90">
        <v>16793.949223</v>
      </c>
      <c r="P41" s="102">
        <v>91.02</v>
      </c>
      <c r="Q41" s="90"/>
      <c r="R41" s="90">
        <v>15.285851787999999</v>
      </c>
      <c r="S41" s="91">
        <v>6.2712896337068833E-6</v>
      </c>
      <c r="T41" s="91">
        <f t="shared" si="0"/>
        <v>1.060004060015823E-2</v>
      </c>
      <c r="U41" s="91">
        <f>R41/'סכום נכסי הקרן'!$C$42</f>
        <v>3.6858173438151639E-3</v>
      </c>
    </row>
    <row r="42" spans="2:21">
      <c r="B42" s="86" t="s">
        <v>330</v>
      </c>
      <c r="C42" s="110">
        <v>1940543</v>
      </c>
      <c r="D42" s="88" t="s">
        <v>112</v>
      </c>
      <c r="E42" s="88" t="s">
        <v>290</v>
      </c>
      <c r="F42" s="110">
        <v>520032640</v>
      </c>
      <c r="G42" s="88" t="s">
        <v>295</v>
      </c>
      <c r="H42" s="87" t="s">
        <v>316</v>
      </c>
      <c r="I42" s="87" t="s">
        <v>119</v>
      </c>
      <c r="J42" s="101"/>
      <c r="K42" s="90">
        <v>0.15999999959071701</v>
      </c>
      <c r="L42" s="88" t="s">
        <v>121</v>
      </c>
      <c r="M42" s="89">
        <v>4.2000000000000003E-2</v>
      </c>
      <c r="N42" s="89">
        <v>1.0800000005262211E-2</v>
      </c>
      <c r="O42" s="90">
        <v>591.75089600000001</v>
      </c>
      <c r="P42" s="102">
        <v>115.61</v>
      </c>
      <c r="Q42" s="90"/>
      <c r="R42" s="90">
        <v>0.68412320799999993</v>
      </c>
      <c r="S42" s="91">
        <v>1.7792809944055822E-6</v>
      </c>
      <c r="T42" s="91">
        <f t="shared" si="0"/>
        <v>4.7440822277260288E-4</v>
      </c>
      <c r="U42" s="91">
        <f>R42/'סכום נכסי הקרן'!$C$42</f>
        <v>1.6495993944756079E-4</v>
      </c>
    </row>
    <row r="43" spans="2:21">
      <c r="B43" s="86" t="s">
        <v>331</v>
      </c>
      <c r="C43" s="110">
        <v>1133149</v>
      </c>
      <c r="D43" s="88" t="s">
        <v>112</v>
      </c>
      <c r="E43" s="88" t="s">
        <v>290</v>
      </c>
      <c r="F43" s="110">
        <v>520026683</v>
      </c>
      <c r="G43" s="88" t="s">
        <v>308</v>
      </c>
      <c r="H43" s="87" t="s">
        <v>332</v>
      </c>
      <c r="I43" s="87" t="s">
        <v>119</v>
      </c>
      <c r="J43" s="101"/>
      <c r="K43" s="90">
        <v>2.4099999999354007</v>
      </c>
      <c r="L43" s="88" t="s">
        <v>121</v>
      </c>
      <c r="M43" s="89">
        <v>3.2000000000000001E-2</v>
      </c>
      <c r="N43" s="89">
        <v>2.6199999999230027E-2</v>
      </c>
      <c r="O43" s="90">
        <v>13581.387416000001</v>
      </c>
      <c r="P43" s="102">
        <v>112.84</v>
      </c>
      <c r="Q43" s="90"/>
      <c r="R43" s="90">
        <v>15.325238539000001</v>
      </c>
      <c r="S43" s="91">
        <v>7.745050440903832E-6</v>
      </c>
      <c r="T43" s="91">
        <f t="shared" ref="T43:T74" si="1">IFERROR(R43/$R$11,0)</f>
        <v>1.0627353514446469E-2</v>
      </c>
      <c r="U43" s="91">
        <f>R43/'סכום נכסי הקרן'!$C$42</f>
        <v>3.6953145162309203E-3</v>
      </c>
    </row>
    <row r="44" spans="2:21">
      <c r="B44" s="86" t="s">
        <v>333</v>
      </c>
      <c r="C44" s="110">
        <v>1158609</v>
      </c>
      <c r="D44" s="88" t="s">
        <v>112</v>
      </c>
      <c r="E44" s="88" t="s">
        <v>290</v>
      </c>
      <c r="F44" s="110">
        <v>520026683</v>
      </c>
      <c r="G44" s="88" t="s">
        <v>308</v>
      </c>
      <c r="H44" s="87" t="s">
        <v>332</v>
      </c>
      <c r="I44" s="87" t="s">
        <v>119</v>
      </c>
      <c r="J44" s="101"/>
      <c r="K44" s="90">
        <v>4.7500000001628582</v>
      </c>
      <c r="L44" s="88" t="s">
        <v>121</v>
      </c>
      <c r="M44" s="89">
        <v>1.1399999999999999E-2</v>
      </c>
      <c r="N44" s="89">
        <v>2.820000000158205E-2</v>
      </c>
      <c r="O44" s="90">
        <v>10767.084806000001</v>
      </c>
      <c r="P44" s="102">
        <v>99.8</v>
      </c>
      <c r="Q44" s="90"/>
      <c r="R44" s="90">
        <v>10.745550515000001</v>
      </c>
      <c r="S44" s="91">
        <v>4.5565646498514804E-6</v>
      </c>
      <c r="T44" s="91">
        <f t="shared" si="1"/>
        <v>7.451548877339619E-3</v>
      </c>
      <c r="U44" s="91">
        <f>R44/'סכום נכסי הקרן'!$C$42</f>
        <v>2.5910323484963633E-3</v>
      </c>
    </row>
    <row r="45" spans="2:21">
      <c r="B45" s="86" t="s">
        <v>334</v>
      </c>
      <c r="C45" s="110">
        <v>1172782</v>
      </c>
      <c r="D45" s="88" t="s">
        <v>112</v>
      </c>
      <c r="E45" s="88" t="s">
        <v>290</v>
      </c>
      <c r="F45" s="110">
        <v>520026683</v>
      </c>
      <c r="G45" s="88" t="s">
        <v>308</v>
      </c>
      <c r="H45" s="87" t="s">
        <v>332</v>
      </c>
      <c r="I45" s="87" t="s">
        <v>119</v>
      </c>
      <c r="J45" s="101"/>
      <c r="K45" s="90">
        <v>7.0000000000733138</v>
      </c>
      <c r="L45" s="88" t="s">
        <v>121</v>
      </c>
      <c r="M45" s="89">
        <v>9.1999999999999998E-3</v>
      </c>
      <c r="N45" s="89">
        <v>3.1199999999941344E-2</v>
      </c>
      <c r="O45" s="90">
        <v>14507.278979000001</v>
      </c>
      <c r="P45" s="102">
        <v>94.02</v>
      </c>
      <c r="Q45" s="90"/>
      <c r="R45" s="90">
        <v>13.639743859000003</v>
      </c>
      <c r="S45" s="91">
        <v>7.2481598806302438E-6</v>
      </c>
      <c r="T45" s="91">
        <f t="shared" si="1"/>
        <v>9.4585398763751861E-3</v>
      </c>
      <c r="U45" s="91">
        <f>R45/'סכום נכסי הקרן'!$C$42</f>
        <v>3.2888978107301395E-3</v>
      </c>
    </row>
    <row r="46" spans="2:21">
      <c r="B46" s="86" t="s">
        <v>335</v>
      </c>
      <c r="C46" s="110">
        <v>1133487</v>
      </c>
      <c r="D46" s="88" t="s">
        <v>112</v>
      </c>
      <c r="E46" s="88" t="s">
        <v>290</v>
      </c>
      <c r="F46" s="110">
        <v>511659401</v>
      </c>
      <c r="G46" s="88" t="s">
        <v>308</v>
      </c>
      <c r="H46" s="87" t="s">
        <v>336</v>
      </c>
      <c r="I46" s="87" t="s">
        <v>293</v>
      </c>
      <c r="J46" s="101"/>
      <c r="K46" s="90">
        <v>3.1200000001393988</v>
      </c>
      <c r="L46" s="88" t="s">
        <v>121</v>
      </c>
      <c r="M46" s="89">
        <v>2.3399999999999997E-2</v>
      </c>
      <c r="N46" s="89">
        <v>2.7500000001584084E-2</v>
      </c>
      <c r="O46" s="90">
        <v>8800.3790239999998</v>
      </c>
      <c r="P46" s="102">
        <v>107.6</v>
      </c>
      <c r="Q46" s="90"/>
      <c r="R46" s="90">
        <v>9.4692081139999988</v>
      </c>
      <c r="S46" s="91">
        <v>3.3991396125385354E-6</v>
      </c>
      <c r="T46" s="91">
        <f t="shared" si="1"/>
        <v>6.5664636718867908E-3</v>
      </c>
      <c r="U46" s="91">
        <f>R46/'סכום נכסי הקרן'!$C$42</f>
        <v>2.2832729234085439E-3</v>
      </c>
    </row>
    <row r="47" spans="2:21">
      <c r="B47" s="86" t="s">
        <v>337</v>
      </c>
      <c r="C47" s="110">
        <v>1160944</v>
      </c>
      <c r="D47" s="88" t="s">
        <v>112</v>
      </c>
      <c r="E47" s="88" t="s">
        <v>290</v>
      </c>
      <c r="F47" s="110">
        <v>511659401</v>
      </c>
      <c r="G47" s="88" t="s">
        <v>308</v>
      </c>
      <c r="H47" s="87" t="s">
        <v>336</v>
      </c>
      <c r="I47" s="87" t="s">
        <v>293</v>
      </c>
      <c r="J47" s="101"/>
      <c r="K47" s="90">
        <v>5.9400000000370214</v>
      </c>
      <c r="L47" s="88" t="s">
        <v>121</v>
      </c>
      <c r="M47" s="89">
        <v>6.5000000000000006E-3</v>
      </c>
      <c r="N47" s="89">
        <v>2.9000000000264439E-2</v>
      </c>
      <c r="O47" s="90">
        <v>19959.529944000002</v>
      </c>
      <c r="P47" s="102">
        <v>94.73</v>
      </c>
      <c r="Q47" s="90"/>
      <c r="R47" s="90">
        <v>18.907663045</v>
      </c>
      <c r="S47" s="91">
        <v>8.7197360737949358E-6</v>
      </c>
      <c r="T47" s="91">
        <f t="shared" si="1"/>
        <v>1.3111601414875071E-2</v>
      </c>
      <c r="U47" s="91">
        <f>R47/'סכום נכסי הקרן'!$C$42</f>
        <v>4.5591304527094522E-3</v>
      </c>
    </row>
    <row r="48" spans="2:21">
      <c r="B48" s="86" t="s">
        <v>338</v>
      </c>
      <c r="C48" s="110">
        <v>1138924</v>
      </c>
      <c r="D48" s="88" t="s">
        <v>112</v>
      </c>
      <c r="E48" s="88" t="s">
        <v>290</v>
      </c>
      <c r="F48" s="110">
        <v>513623314</v>
      </c>
      <c r="G48" s="88" t="s">
        <v>308</v>
      </c>
      <c r="H48" s="87" t="s">
        <v>332</v>
      </c>
      <c r="I48" s="87" t="s">
        <v>119</v>
      </c>
      <c r="J48" s="101"/>
      <c r="K48" s="90">
        <v>2.5400000000074217</v>
      </c>
      <c r="L48" s="88" t="s">
        <v>121</v>
      </c>
      <c r="M48" s="89">
        <v>1.34E-2</v>
      </c>
      <c r="N48" s="89">
        <v>2.6799999999406264E-2</v>
      </c>
      <c r="O48" s="90">
        <v>2515.6851499999998</v>
      </c>
      <c r="P48" s="102">
        <v>107.12</v>
      </c>
      <c r="Q48" s="90"/>
      <c r="R48" s="90">
        <v>2.694801837</v>
      </c>
      <c r="S48" s="91">
        <v>4.3812233871805933E-6</v>
      </c>
      <c r="T48" s="91">
        <f t="shared" si="1"/>
        <v>1.8687220887491302E-3</v>
      </c>
      <c r="U48" s="91">
        <f>R48/'סכום נכסי הקרן'!$C$42</f>
        <v>6.4978697207812835E-4</v>
      </c>
    </row>
    <row r="49" spans="2:21">
      <c r="B49" s="86" t="s">
        <v>339</v>
      </c>
      <c r="C49" s="110">
        <v>1151117</v>
      </c>
      <c r="D49" s="88" t="s">
        <v>112</v>
      </c>
      <c r="E49" s="88" t="s">
        <v>290</v>
      </c>
      <c r="F49" s="110">
        <v>513623314</v>
      </c>
      <c r="G49" s="88" t="s">
        <v>308</v>
      </c>
      <c r="H49" s="87" t="s">
        <v>336</v>
      </c>
      <c r="I49" s="87" t="s">
        <v>293</v>
      </c>
      <c r="J49" s="101"/>
      <c r="K49" s="90">
        <v>4.0500000002030916</v>
      </c>
      <c r="L49" s="88" t="s">
        <v>121</v>
      </c>
      <c r="M49" s="89">
        <v>1.8200000000000001E-2</v>
      </c>
      <c r="N49" s="89">
        <v>2.7500000001880482E-2</v>
      </c>
      <c r="O49" s="90">
        <v>6282.2327720000003</v>
      </c>
      <c r="P49" s="102">
        <v>105.81</v>
      </c>
      <c r="Q49" s="90"/>
      <c r="R49" s="90">
        <v>6.6472301530000006</v>
      </c>
      <c r="S49" s="91">
        <v>1.6602095063424947E-5</v>
      </c>
      <c r="T49" s="91">
        <f t="shared" si="1"/>
        <v>4.6095507452002535E-3</v>
      </c>
      <c r="U49" s="91">
        <f>R49/'סכום נכסי הקרן'!$C$42</f>
        <v>1.6028204725556986E-3</v>
      </c>
    </row>
    <row r="50" spans="2:21">
      <c r="B50" s="86" t="s">
        <v>340</v>
      </c>
      <c r="C50" s="110">
        <v>1159516</v>
      </c>
      <c r="D50" s="88" t="s">
        <v>112</v>
      </c>
      <c r="E50" s="88" t="s">
        <v>290</v>
      </c>
      <c r="F50" s="110">
        <v>513623314</v>
      </c>
      <c r="G50" s="88" t="s">
        <v>308</v>
      </c>
      <c r="H50" s="87" t="s">
        <v>336</v>
      </c>
      <c r="I50" s="87" t="s">
        <v>293</v>
      </c>
      <c r="J50" s="101"/>
      <c r="K50" s="90">
        <v>5.13</v>
      </c>
      <c r="L50" s="88" t="s">
        <v>121</v>
      </c>
      <c r="M50" s="89">
        <v>7.8000000000000005E-3</v>
      </c>
      <c r="N50" s="89">
        <v>2.6666666666666668E-2</v>
      </c>
      <c r="O50" s="90">
        <v>6.8999999999999997E-5</v>
      </c>
      <c r="P50" s="102">
        <v>98.09</v>
      </c>
      <c r="Q50" s="90"/>
      <c r="R50" s="90">
        <v>6.8999999999999996E-8</v>
      </c>
      <c r="S50" s="91">
        <v>1.7530487804878047E-13</v>
      </c>
      <c r="T50" s="91">
        <f t="shared" si="1"/>
        <v>4.7848350981990953E-11</v>
      </c>
      <c r="U50" s="91">
        <f>R50/'סכום נכסי הקרן'!$C$42</f>
        <v>1.6637698719733676E-11</v>
      </c>
    </row>
    <row r="51" spans="2:21">
      <c r="B51" s="86" t="s">
        <v>341</v>
      </c>
      <c r="C51" s="110">
        <v>1161512</v>
      </c>
      <c r="D51" s="88" t="s">
        <v>112</v>
      </c>
      <c r="E51" s="88" t="s">
        <v>290</v>
      </c>
      <c r="F51" s="110">
        <v>513623314</v>
      </c>
      <c r="G51" s="88" t="s">
        <v>308</v>
      </c>
      <c r="H51" s="87" t="s">
        <v>336</v>
      </c>
      <c r="I51" s="87" t="s">
        <v>293</v>
      </c>
      <c r="J51" s="101"/>
      <c r="K51" s="90">
        <v>2.5199999999454312</v>
      </c>
      <c r="L51" s="88" t="s">
        <v>121</v>
      </c>
      <c r="M51" s="89">
        <v>2E-3</v>
      </c>
      <c r="N51" s="89">
        <v>2.3599999999922044E-2</v>
      </c>
      <c r="O51" s="90">
        <v>5015.7820949999996</v>
      </c>
      <c r="P51" s="102">
        <v>102.3</v>
      </c>
      <c r="Q51" s="90"/>
      <c r="R51" s="90">
        <v>5.131145139</v>
      </c>
      <c r="S51" s="91">
        <v>1.519933968181818E-5</v>
      </c>
      <c r="T51" s="91">
        <f t="shared" si="1"/>
        <v>3.5582149789914314E-3</v>
      </c>
      <c r="U51" s="91">
        <f>R51/'סכום נכסי הקרן'!$C$42</f>
        <v>1.2372528537667822E-3</v>
      </c>
    </row>
    <row r="52" spans="2:21">
      <c r="B52" s="86" t="s">
        <v>342</v>
      </c>
      <c r="C52" s="110">
        <v>7590128</v>
      </c>
      <c r="D52" s="88" t="s">
        <v>112</v>
      </c>
      <c r="E52" s="88" t="s">
        <v>290</v>
      </c>
      <c r="F52" s="110">
        <v>520001736</v>
      </c>
      <c r="G52" s="88" t="s">
        <v>308</v>
      </c>
      <c r="H52" s="87" t="s">
        <v>332</v>
      </c>
      <c r="I52" s="87" t="s">
        <v>119</v>
      </c>
      <c r="J52" s="101"/>
      <c r="K52" s="90">
        <v>1.9299999999879356</v>
      </c>
      <c r="L52" s="88" t="s">
        <v>121</v>
      </c>
      <c r="M52" s="89">
        <v>4.7500000000000001E-2</v>
      </c>
      <c r="N52" s="89">
        <v>2.5400000000930699E-2</v>
      </c>
      <c r="O52" s="90">
        <v>4207.1679450000001</v>
      </c>
      <c r="P52" s="102">
        <v>137.91</v>
      </c>
      <c r="Q52" s="90"/>
      <c r="R52" s="90">
        <v>5.8021052989999999</v>
      </c>
      <c r="S52" s="91">
        <v>4.1860633290498562E-6</v>
      </c>
      <c r="T52" s="91">
        <f t="shared" si="1"/>
        <v>4.0234952287104579E-3</v>
      </c>
      <c r="U52" s="91">
        <f>R52/'סכום נכסי הקרן'!$C$42</f>
        <v>1.399038839201917E-3</v>
      </c>
    </row>
    <row r="53" spans="2:21">
      <c r="B53" s="86" t="s">
        <v>343</v>
      </c>
      <c r="C53" s="110">
        <v>7590219</v>
      </c>
      <c r="D53" s="88" t="s">
        <v>112</v>
      </c>
      <c r="E53" s="88" t="s">
        <v>290</v>
      </c>
      <c r="F53" s="110">
        <v>520001736</v>
      </c>
      <c r="G53" s="88" t="s">
        <v>308</v>
      </c>
      <c r="H53" s="87" t="s">
        <v>332</v>
      </c>
      <c r="I53" s="87" t="s">
        <v>119</v>
      </c>
      <c r="J53" s="101"/>
      <c r="K53" s="90">
        <v>4.1600000002115296</v>
      </c>
      <c r="L53" s="88" t="s">
        <v>121</v>
      </c>
      <c r="M53" s="89">
        <v>5.0000000000000001E-3</v>
      </c>
      <c r="N53" s="89">
        <v>2.910000000170215E-2</v>
      </c>
      <c r="O53" s="90">
        <v>6148.2964910000001</v>
      </c>
      <c r="P53" s="102">
        <v>98.42</v>
      </c>
      <c r="Q53" s="90"/>
      <c r="R53" s="90">
        <v>6.0511531670000007</v>
      </c>
      <c r="S53" s="91">
        <v>3.0080310683704599E-6</v>
      </c>
      <c r="T53" s="91">
        <f t="shared" si="1"/>
        <v>4.1961985591362633E-3</v>
      </c>
      <c r="U53" s="91">
        <f>R53/'סכום נכסי הקרן'!$C$42</f>
        <v>1.459090772456642E-3</v>
      </c>
    </row>
    <row r="54" spans="2:21">
      <c r="B54" s="86" t="s">
        <v>344</v>
      </c>
      <c r="C54" s="110">
        <v>7590284</v>
      </c>
      <c r="D54" s="88" t="s">
        <v>112</v>
      </c>
      <c r="E54" s="88" t="s">
        <v>290</v>
      </c>
      <c r="F54" s="110">
        <v>520001736</v>
      </c>
      <c r="G54" s="88" t="s">
        <v>308</v>
      </c>
      <c r="H54" s="87" t="s">
        <v>332</v>
      </c>
      <c r="I54" s="87" t="s">
        <v>119</v>
      </c>
      <c r="J54" s="101"/>
      <c r="K54" s="90">
        <v>6.6000000001116836</v>
      </c>
      <c r="L54" s="88" t="s">
        <v>121</v>
      </c>
      <c r="M54" s="89">
        <v>5.8999999999999999E-3</v>
      </c>
      <c r="N54" s="89">
        <v>3.0900000000307126E-2</v>
      </c>
      <c r="O54" s="90">
        <v>15923.285786</v>
      </c>
      <c r="P54" s="102">
        <v>89.97</v>
      </c>
      <c r="Q54" s="90"/>
      <c r="R54" s="90">
        <v>14.326180583999999</v>
      </c>
      <c r="S54" s="91">
        <v>1.4483680375115405E-5</v>
      </c>
      <c r="T54" s="91">
        <f t="shared" si="1"/>
        <v>9.9345524176031319E-3</v>
      </c>
      <c r="U54" s="91">
        <f>R54/'סכום נכסי הקרן'!$C$42</f>
        <v>3.4544155994360904E-3</v>
      </c>
    </row>
    <row r="55" spans="2:21">
      <c r="B55" s="86" t="s">
        <v>345</v>
      </c>
      <c r="C55" s="110">
        <v>6130207</v>
      </c>
      <c r="D55" s="88" t="s">
        <v>112</v>
      </c>
      <c r="E55" s="88" t="s">
        <v>290</v>
      </c>
      <c r="F55" s="110">
        <v>520017807</v>
      </c>
      <c r="G55" s="88" t="s">
        <v>308</v>
      </c>
      <c r="H55" s="87" t="s">
        <v>332</v>
      </c>
      <c r="I55" s="87" t="s">
        <v>119</v>
      </c>
      <c r="J55" s="101"/>
      <c r="K55" s="90">
        <v>3.2899999999917675</v>
      </c>
      <c r="L55" s="88" t="s">
        <v>121</v>
      </c>
      <c r="M55" s="89">
        <v>1.5800000000000002E-2</v>
      </c>
      <c r="N55" s="89">
        <v>2.3899999999368818E-2</v>
      </c>
      <c r="O55" s="90">
        <v>6755.5390450000004</v>
      </c>
      <c r="P55" s="102">
        <v>107.88</v>
      </c>
      <c r="Q55" s="90"/>
      <c r="R55" s="90">
        <v>7.2878757140000001</v>
      </c>
      <c r="S55" s="91">
        <v>1.3485917898469871E-5</v>
      </c>
      <c r="T55" s="91">
        <f t="shared" si="1"/>
        <v>5.0538092040086947E-3</v>
      </c>
      <c r="U55" s="91">
        <f>R55/'סכום נכסי הקרן'!$C$42</f>
        <v>1.757296817918782E-3</v>
      </c>
    </row>
    <row r="56" spans="2:21">
      <c r="B56" s="86" t="s">
        <v>346</v>
      </c>
      <c r="C56" s="110">
        <v>6130280</v>
      </c>
      <c r="D56" s="88" t="s">
        <v>112</v>
      </c>
      <c r="E56" s="88" t="s">
        <v>290</v>
      </c>
      <c r="F56" s="110">
        <v>520017807</v>
      </c>
      <c r="G56" s="88" t="s">
        <v>308</v>
      </c>
      <c r="H56" s="87" t="s">
        <v>332</v>
      </c>
      <c r="I56" s="87" t="s">
        <v>119</v>
      </c>
      <c r="J56" s="101"/>
      <c r="K56" s="90">
        <v>5.9700000001179756</v>
      </c>
      <c r="L56" s="88" t="s">
        <v>121</v>
      </c>
      <c r="M56" s="89">
        <v>8.3999999999999995E-3</v>
      </c>
      <c r="N56" s="89">
        <v>2.680000000105771E-2</v>
      </c>
      <c r="O56" s="90">
        <v>5048.5238689999996</v>
      </c>
      <c r="P56" s="102">
        <v>97.38</v>
      </c>
      <c r="Q56" s="90"/>
      <c r="R56" s="90">
        <v>4.9162524860000003</v>
      </c>
      <c r="S56" s="91">
        <v>1.1322098831576586E-5</v>
      </c>
      <c r="T56" s="91">
        <f t="shared" si="1"/>
        <v>3.4091967313943997E-3</v>
      </c>
      <c r="U56" s="91">
        <f>R56/'סכום נכסי הקרן'!$C$42</f>
        <v>1.1854366332204305E-3</v>
      </c>
    </row>
    <row r="57" spans="2:21">
      <c r="B57" s="86" t="s">
        <v>347</v>
      </c>
      <c r="C57" s="110">
        <v>6040380</v>
      </c>
      <c r="D57" s="88" t="s">
        <v>112</v>
      </c>
      <c r="E57" s="88" t="s">
        <v>290</v>
      </c>
      <c r="F57" s="110">
        <v>520018078</v>
      </c>
      <c r="G57" s="88" t="s">
        <v>295</v>
      </c>
      <c r="H57" s="87" t="s">
        <v>336</v>
      </c>
      <c r="I57" s="87" t="s">
        <v>293</v>
      </c>
      <c r="J57" s="101"/>
      <c r="K57" s="90">
        <v>0.3299999999271197</v>
      </c>
      <c r="L57" s="88" t="s">
        <v>121</v>
      </c>
      <c r="M57" s="89">
        <v>1.6399999999999998E-2</v>
      </c>
      <c r="N57" s="89">
        <v>4.409999999550572E-2</v>
      </c>
      <c r="O57" s="90">
        <v>6.0814000000000007E-2</v>
      </c>
      <c r="P57" s="102">
        <v>5415000</v>
      </c>
      <c r="Q57" s="90"/>
      <c r="R57" s="90">
        <v>3.2930692279999998</v>
      </c>
      <c r="S57" s="91">
        <v>4.9538937764744219E-6</v>
      </c>
      <c r="T57" s="91">
        <f t="shared" si="1"/>
        <v>2.2835932207150435E-3</v>
      </c>
      <c r="U57" s="91">
        <f>R57/'סכום נכסי הקרן'!$C$42</f>
        <v>7.9404483592304296E-4</v>
      </c>
    </row>
    <row r="58" spans="2:21">
      <c r="B58" s="86" t="s">
        <v>348</v>
      </c>
      <c r="C58" s="110">
        <v>6040398</v>
      </c>
      <c r="D58" s="88" t="s">
        <v>112</v>
      </c>
      <c r="E58" s="88" t="s">
        <v>290</v>
      </c>
      <c r="F58" s="110">
        <v>520018078</v>
      </c>
      <c r="G58" s="88" t="s">
        <v>295</v>
      </c>
      <c r="H58" s="87" t="s">
        <v>336</v>
      </c>
      <c r="I58" s="87" t="s">
        <v>293</v>
      </c>
      <c r="J58" s="101"/>
      <c r="K58" s="90">
        <v>4.9399999983841134</v>
      </c>
      <c r="L58" s="88" t="s">
        <v>121</v>
      </c>
      <c r="M58" s="89">
        <v>2.7799999999999998E-2</v>
      </c>
      <c r="N58" s="89">
        <v>4.2199999983138579E-2</v>
      </c>
      <c r="O58" s="90">
        <v>2.2258E-2</v>
      </c>
      <c r="P58" s="102">
        <v>5116000</v>
      </c>
      <c r="Q58" s="90"/>
      <c r="R58" s="90">
        <v>1.1386943359999999</v>
      </c>
      <c r="S58" s="91">
        <v>5.3223338115734097E-6</v>
      </c>
      <c r="T58" s="91">
        <f t="shared" si="1"/>
        <v>7.8963255434975552E-4</v>
      </c>
      <c r="U58" s="91">
        <f>R58/'סכום נכסי הקרן'!$C$42</f>
        <v>2.7456888835123458E-4</v>
      </c>
    </row>
    <row r="59" spans="2:21">
      <c r="B59" s="86" t="s">
        <v>349</v>
      </c>
      <c r="C59" s="110">
        <v>6040430</v>
      </c>
      <c r="D59" s="88" t="s">
        <v>112</v>
      </c>
      <c r="E59" s="88" t="s">
        <v>290</v>
      </c>
      <c r="F59" s="110">
        <v>520018078</v>
      </c>
      <c r="G59" s="88" t="s">
        <v>295</v>
      </c>
      <c r="H59" s="87" t="s">
        <v>336</v>
      </c>
      <c r="I59" s="87" t="s">
        <v>293</v>
      </c>
      <c r="J59" s="101"/>
      <c r="K59" s="90">
        <v>1.890000000136568</v>
      </c>
      <c r="L59" s="88" t="s">
        <v>121</v>
      </c>
      <c r="M59" s="89">
        <v>2.4199999999999999E-2</v>
      </c>
      <c r="N59" s="89">
        <v>3.7600000001994316E-2</v>
      </c>
      <c r="O59" s="90">
        <v>8.6597999999999994E-2</v>
      </c>
      <c r="P59" s="102">
        <v>5327000</v>
      </c>
      <c r="Q59" s="90"/>
      <c r="R59" s="90">
        <v>4.6130951329999998</v>
      </c>
      <c r="S59" s="91">
        <v>3.0044755924088401E-6</v>
      </c>
      <c r="T59" s="91">
        <f t="shared" si="1"/>
        <v>3.1989709425666413E-3</v>
      </c>
      <c r="U59" s="91">
        <f>R59/'סכום נכסי הקרן'!$C$42</f>
        <v>1.1123374925844022E-3</v>
      </c>
    </row>
    <row r="60" spans="2:21">
      <c r="B60" s="86" t="s">
        <v>350</v>
      </c>
      <c r="C60" s="110">
        <v>6040471</v>
      </c>
      <c r="D60" s="88" t="s">
        <v>112</v>
      </c>
      <c r="E60" s="88" t="s">
        <v>290</v>
      </c>
      <c r="F60" s="110">
        <v>520018078</v>
      </c>
      <c r="G60" s="88" t="s">
        <v>295</v>
      </c>
      <c r="H60" s="87" t="s">
        <v>336</v>
      </c>
      <c r="I60" s="87" t="s">
        <v>293</v>
      </c>
      <c r="J60" s="101"/>
      <c r="K60" s="90">
        <v>1.4799999999699245</v>
      </c>
      <c r="L60" s="88" t="s">
        <v>121</v>
      </c>
      <c r="M60" s="89">
        <v>1.95E-2</v>
      </c>
      <c r="N60" s="89">
        <v>3.5499999998872156E-2</v>
      </c>
      <c r="O60" s="90">
        <v>7.5338000000000002E-2</v>
      </c>
      <c r="P60" s="102">
        <v>5296001</v>
      </c>
      <c r="Q60" s="90"/>
      <c r="R60" s="90">
        <v>3.9899105189999999</v>
      </c>
      <c r="S60" s="91">
        <v>3.0354969982674565E-6</v>
      </c>
      <c r="T60" s="91">
        <f t="shared" si="1"/>
        <v>2.7668208536210099E-3</v>
      </c>
      <c r="U60" s="91">
        <f>R60/'סכום נכסי הקרן'!$C$42</f>
        <v>9.6207143672200329E-4</v>
      </c>
    </row>
    <row r="61" spans="2:21">
      <c r="B61" s="86" t="s">
        <v>351</v>
      </c>
      <c r="C61" s="110">
        <v>6040620</v>
      </c>
      <c r="D61" s="88" t="s">
        <v>112</v>
      </c>
      <c r="E61" s="88" t="s">
        <v>290</v>
      </c>
      <c r="F61" s="110">
        <v>520018078</v>
      </c>
      <c r="G61" s="88" t="s">
        <v>295</v>
      </c>
      <c r="H61" s="87" t="s">
        <v>332</v>
      </c>
      <c r="I61" s="87" t="s">
        <v>119</v>
      </c>
      <c r="J61" s="101"/>
      <c r="K61" s="90">
        <v>4.8400000004695798</v>
      </c>
      <c r="L61" s="88" t="s">
        <v>121</v>
      </c>
      <c r="M61" s="89">
        <v>1.4999999999999999E-2</v>
      </c>
      <c r="N61" s="89">
        <v>3.7100000004936594E-2</v>
      </c>
      <c r="O61" s="90">
        <v>7.0101999999999998E-2</v>
      </c>
      <c r="P61" s="102">
        <v>4738966</v>
      </c>
      <c r="Q61" s="90"/>
      <c r="R61" s="90">
        <v>3.3221288159999993</v>
      </c>
      <c r="S61" s="91">
        <v>2.4966877982762303E-6</v>
      </c>
      <c r="T61" s="91">
        <f t="shared" si="1"/>
        <v>2.3037447187732466E-3</v>
      </c>
      <c r="U61" s="91">
        <f>R61/'סכום נכסי הקרן'!$C$42</f>
        <v>8.0105186012686296E-4</v>
      </c>
    </row>
    <row r="62" spans="2:21">
      <c r="B62" s="86" t="s">
        <v>352</v>
      </c>
      <c r="C62" s="110">
        <v>2260446</v>
      </c>
      <c r="D62" s="88" t="s">
        <v>112</v>
      </c>
      <c r="E62" s="88" t="s">
        <v>290</v>
      </c>
      <c r="F62" s="110">
        <v>520024126</v>
      </c>
      <c r="G62" s="88" t="s">
        <v>308</v>
      </c>
      <c r="H62" s="87" t="s">
        <v>332</v>
      </c>
      <c r="I62" s="87" t="s">
        <v>119</v>
      </c>
      <c r="J62" s="101"/>
      <c r="K62" s="90">
        <v>2.5999999986422915</v>
      </c>
      <c r="L62" s="88" t="s">
        <v>121</v>
      </c>
      <c r="M62" s="89">
        <v>3.7000000000000005E-2</v>
      </c>
      <c r="N62" s="89">
        <v>2.6799999975561248E-2</v>
      </c>
      <c r="O62" s="90">
        <v>521.39475800000002</v>
      </c>
      <c r="P62" s="102">
        <v>113.01</v>
      </c>
      <c r="Q62" s="90"/>
      <c r="R62" s="90">
        <v>0.58922823300000005</v>
      </c>
      <c r="S62" s="91">
        <v>1.1557857513973932E-6</v>
      </c>
      <c r="T62" s="91">
        <f t="shared" si="1"/>
        <v>4.0860288842148329E-4</v>
      </c>
      <c r="U62" s="91">
        <f>R62/'סכום נכסי הקרן'!$C$42</f>
        <v>1.4207828721471066E-4</v>
      </c>
    </row>
    <row r="63" spans="2:21">
      <c r="B63" s="86" t="s">
        <v>353</v>
      </c>
      <c r="C63" s="110">
        <v>2260495</v>
      </c>
      <c r="D63" s="88" t="s">
        <v>112</v>
      </c>
      <c r="E63" s="88" t="s">
        <v>290</v>
      </c>
      <c r="F63" s="110">
        <v>520024126</v>
      </c>
      <c r="G63" s="88" t="s">
        <v>308</v>
      </c>
      <c r="H63" s="87" t="s">
        <v>332</v>
      </c>
      <c r="I63" s="87" t="s">
        <v>119</v>
      </c>
      <c r="J63" s="101"/>
      <c r="K63" s="90">
        <v>4.5300000028216258</v>
      </c>
      <c r="L63" s="88" t="s">
        <v>121</v>
      </c>
      <c r="M63" s="89">
        <v>2.81E-2</v>
      </c>
      <c r="N63" s="89">
        <v>2.830000001888857E-2</v>
      </c>
      <c r="O63" s="90">
        <v>772.32018200000005</v>
      </c>
      <c r="P63" s="102">
        <v>111.05</v>
      </c>
      <c r="Q63" s="90"/>
      <c r="R63" s="90">
        <v>0.85766158600000009</v>
      </c>
      <c r="S63" s="91">
        <v>8.1345942836246046E-7</v>
      </c>
      <c r="T63" s="91">
        <f t="shared" si="1"/>
        <v>5.9474916798114526E-4</v>
      </c>
      <c r="U63" s="91">
        <f>R63/'סכום נכסי הקרן'!$C$42</f>
        <v>2.0680456625155006E-4</v>
      </c>
    </row>
    <row r="64" spans="2:21">
      <c r="B64" s="86" t="s">
        <v>354</v>
      </c>
      <c r="C64" s="110">
        <v>2260545</v>
      </c>
      <c r="D64" s="88" t="s">
        <v>112</v>
      </c>
      <c r="E64" s="88" t="s">
        <v>290</v>
      </c>
      <c r="F64" s="110">
        <v>520024126</v>
      </c>
      <c r="G64" s="88" t="s">
        <v>308</v>
      </c>
      <c r="H64" s="87" t="s">
        <v>336</v>
      </c>
      <c r="I64" s="87" t="s">
        <v>293</v>
      </c>
      <c r="J64" s="101"/>
      <c r="K64" s="90">
        <v>3.0099999998154563</v>
      </c>
      <c r="L64" s="88" t="s">
        <v>121</v>
      </c>
      <c r="M64" s="89">
        <v>2.4E-2</v>
      </c>
      <c r="N64" s="89">
        <v>2.630000000409206E-2</v>
      </c>
      <c r="O64" s="90">
        <v>1144.3552930000001</v>
      </c>
      <c r="P64" s="102">
        <v>108.91</v>
      </c>
      <c r="Q64" s="90"/>
      <c r="R64" s="90">
        <v>1.246317323</v>
      </c>
      <c r="S64" s="91">
        <v>1.85613822583079E-6</v>
      </c>
      <c r="T64" s="91">
        <f t="shared" si="1"/>
        <v>8.6426418414259983E-4</v>
      </c>
      <c r="U64" s="91">
        <f>R64/'סכום נכסי הקרן'!$C$42</f>
        <v>3.0051959607621742E-4</v>
      </c>
    </row>
    <row r="65" spans="2:21">
      <c r="B65" s="86" t="s">
        <v>355</v>
      </c>
      <c r="C65" s="110">
        <v>2260552</v>
      </c>
      <c r="D65" s="88" t="s">
        <v>112</v>
      </c>
      <c r="E65" s="88" t="s">
        <v>290</v>
      </c>
      <c r="F65" s="110">
        <v>520024126</v>
      </c>
      <c r="G65" s="88" t="s">
        <v>308</v>
      </c>
      <c r="H65" s="87" t="s">
        <v>332</v>
      </c>
      <c r="I65" s="87" t="s">
        <v>119</v>
      </c>
      <c r="J65" s="101"/>
      <c r="K65" s="90">
        <v>4.1300000001513393</v>
      </c>
      <c r="L65" s="88" t="s">
        <v>121</v>
      </c>
      <c r="M65" s="89">
        <v>2.6000000000000002E-2</v>
      </c>
      <c r="N65" s="89">
        <v>2.8400000000489176E-2</v>
      </c>
      <c r="O65" s="90">
        <v>5988.3212080000003</v>
      </c>
      <c r="P65" s="102">
        <v>109.24</v>
      </c>
      <c r="Q65" s="90"/>
      <c r="R65" s="90">
        <v>6.5416421769999991</v>
      </c>
      <c r="S65" s="91">
        <v>1.16332204419765E-5</v>
      </c>
      <c r="T65" s="91">
        <f t="shared" si="1"/>
        <v>4.5363303026621938E-3</v>
      </c>
      <c r="U65" s="91">
        <f>R65/'סכום נכסי הקרן'!$C$42</f>
        <v>1.5773604590322999E-3</v>
      </c>
    </row>
    <row r="66" spans="2:21">
      <c r="B66" s="86" t="s">
        <v>356</v>
      </c>
      <c r="C66" s="110">
        <v>2260636</v>
      </c>
      <c r="D66" s="88" t="s">
        <v>112</v>
      </c>
      <c r="E66" s="88" t="s">
        <v>290</v>
      </c>
      <c r="F66" s="110">
        <v>520024126</v>
      </c>
      <c r="G66" s="88" t="s">
        <v>308</v>
      </c>
      <c r="H66" s="87" t="s">
        <v>332</v>
      </c>
      <c r="I66" s="87" t="s">
        <v>119</v>
      </c>
      <c r="J66" s="101"/>
      <c r="K66" s="90">
        <v>6.9100000000087647</v>
      </c>
      <c r="L66" s="88" t="s">
        <v>121</v>
      </c>
      <c r="M66" s="89">
        <v>3.4999999999999996E-3</v>
      </c>
      <c r="N66" s="89">
        <v>3.0100000000129377E-2</v>
      </c>
      <c r="O66" s="90">
        <v>27046.667990000002</v>
      </c>
      <c r="P66" s="102">
        <v>88.59</v>
      </c>
      <c r="Q66" s="90"/>
      <c r="R66" s="90">
        <v>23.960644468999998</v>
      </c>
      <c r="S66" s="91">
        <v>1.2350883180956565E-5</v>
      </c>
      <c r="T66" s="91">
        <f t="shared" si="1"/>
        <v>1.6615613424745105E-2</v>
      </c>
      <c r="U66" s="91">
        <f>R66/'סכום נכסי הקרן'!$C$42</f>
        <v>5.7775359971865949E-3</v>
      </c>
    </row>
    <row r="67" spans="2:21">
      <c r="B67" s="86" t="s">
        <v>357</v>
      </c>
      <c r="C67" s="110">
        <v>3230125</v>
      </c>
      <c r="D67" s="88" t="s">
        <v>112</v>
      </c>
      <c r="E67" s="88" t="s">
        <v>290</v>
      </c>
      <c r="F67" s="110">
        <v>520037789</v>
      </c>
      <c r="G67" s="88" t="s">
        <v>308</v>
      </c>
      <c r="H67" s="87" t="s">
        <v>336</v>
      </c>
      <c r="I67" s="87" t="s">
        <v>293</v>
      </c>
      <c r="J67" s="101"/>
      <c r="K67" s="90">
        <v>0.53000000019237481</v>
      </c>
      <c r="L67" s="88" t="s">
        <v>121</v>
      </c>
      <c r="M67" s="89">
        <v>4.9000000000000002E-2</v>
      </c>
      <c r="N67" s="89">
        <v>1.9899999995796253E-2</v>
      </c>
      <c r="O67" s="90">
        <v>1203.367755</v>
      </c>
      <c r="P67" s="102">
        <v>113.88</v>
      </c>
      <c r="Q67" s="90">
        <v>3.3114660000000004E-2</v>
      </c>
      <c r="R67" s="90">
        <v>1.403509841</v>
      </c>
      <c r="S67" s="91">
        <v>9.0476972433369836E-6</v>
      </c>
      <c r="T67" s="91">
        <f t="shared" si="1"/>
        <v>9.7327002143255531E-4</v>
      </c>
      <c r="U67" s="91">
        <f>R67/'סכום נכסי הקרן'!$C$42</f>
        <v>3.3842280992375817E-4</v>
      </c>
    </row>
    <row r="68" spans="2:21">
      <c r="B68" s="86" t="s">
        <v>358</v>
      </c>
      <c r="C68" s="110">
        <v>3230265</v>
      </c>
      <c r="D68" s="88" t="s">
        <v>112</v>
      </c>
      <c r="E68" s="88" t="s">
        <v>290</v>
      </c>
      <c r="F68" s="110">
        <v>520037789</v>
      </c>
      <c r="G68" s="88" t="s">
        <v>308</v>
      </c>
      <c r="H68" s="87" t="s">
        <v>336</v>
      </c>
      <c r="I68" s="87" t="s">
        <v>293</v>
      </c>
      <c r="J68" s="101"/>
      <c r="K68" s="90">
        <v>3.6900000001697792</v>
      </c>
      <c r="L68" s="88" t="s">
        <v>121</v>
      </c>
      <c r="M68" s="89">
        <v>2.35E-2</v>
      </c>
      <c r="N68" s="89">
        <v>2.6400000000848897E-2</v>
      </c>
      <c r="O68" s="90">
        <v>10540.603598</v>
      </c>
      <c r="P68" s="102">
        <v>109.18</v>
      </c>
      <c r="Q68" s="90">
        <v>0.27177439200000003</v>
      </c>
      <c r="R68" s="90">
        <v>11.7800054</v>
      </c>
      <c r="S68" s="91">
        <v>1.4521140022540988E-5</v>
      </c>
      <c r="T68" s="91">
        <f t="shared" si="1"/>
        <v>8.1688961296949095E-3</v>
      </c>
      <c r="U68" s="91">
        <f>R68/'סכום נכסי הקרן'!$C$42</f>
        <v>2.8404663878555912E-3</v>
      </c>
    </row>
    <row r="69" spans="2:21">
      <c r="B69" s="86" t="s">
        <v>359</v>
      </c>
      <c r="C69" s="110">
        <v>3230190</v>
      </c>
      <c r="D69" s="88" t="s">
        <v>112</v>
      </c>
      <c r="E69" s="88" t="s">
        <v>290</v>
      </c>
      <c r="F69" s="110">
        <v>520037789</v>
      </c>
      <c r="G69" s="88" t="s">
        <v>308</v>
      </c>
      <c r="H69" s="87" t="s">
        <v>336</v>
      </c>
      <c r="I69" s="87" t="s">
        <v>293</v>
      </c>
      <c r="J69" s="101"/>
      <c r="K69" s="90">
        <v>2.1799999999519422</v>
      </c>
      <c r="L69" s="88" t="s">
        <v>121</v>
      </c>
      <c r="M69" s="89">
        <v>1.7600000000000001E-2</v>
      </c>
      <c r="N69" s="89">
        <v>2.4099999999279125E-2</v>
      </c>
      <c r="O69" s="90">
        <v>9488.4486010000001</v>
      </c>
      <c r="P69" s="102">
        <v>109.65</v>
      </c>
      <c r="Q69" s="90"/>
      <c r="R69" s="90">
        <v>10.404083575000001</v>
      </c>
      <c r="S69" s="91">
        <v>7.0207259337789589E-6</v>
      </c>
      <c r="T69" s="91">
        <f t="shared" si="1"/>
        <v>7.2147571382980766E-3</v>
      </c>
      <c r="U69" s="91">
        <f>R69/'סכום נכסי הקרן'!$C$42</f>
        <v>2.5086957677649228E-3</v>
      </c>
    </row>
    <row r="70" spans="2:21">
      <c r="B70" s="86" t="s">
        <v>360</v>
      </c>
      <c r="C70" s="110">
        <v>3230224</v>
      </c>
      <c r="D70" s="88" t="s">
        <v>112</v>
      </c>
      <c r="E70" s="88" t="s">
        <v>290</v>
      </c>
      <c r="F70" s="110">
        <v>520037789</v>
      </c>
      <c r="G70" s="88" t="s">
        <v>308</v>
      </c>
      <c r="H70" s="87" t="s">
        <v>336</v>
      </c>
      <c r="I70" s="87" t="s">
        <v>293</v>
      </c>
      <c r="J70" s="101"/>
      <c r="K70" s="90">
        <v>0.16000029208921304</v>
      </c>
      <c r="L70" s="88" t="s">
        <v>121</v>
      </c>
      <c r="M70" s="89">
        <v>5.8499999999999996E-2</v>
      </c>
      <c r="N70" s="89">
        <v>1.5173913043478262E-2</v>
      </c>
      <c r="O70" s="90">
        <v>1.8900000000000001E-4</v>
      </c>
      <c r="P70" s="102">
        <v>121.19</v>
      </c>
      <c r="Q70" s="90"/>
      <c r="R70" s="90">
        <v>2.2999999999999999E-7</v>
      </c>
      <c r="S70" s="91">
        <v>1.5833515991231215E-12</v>
      </c>
      <c r="T70" s="91">
        <f t="shared" si="1"/>
        <v>1.5949450327330317E-10</v>
      </c>
      <c r="U70" s="91">
        <f>R70/'סכום נכסי הקרן'!$C$42</f>
        <v>5.5458995732445585E-11</v>
      </c>
    </row>
    <row r="71" spans="2:21">
      <c r="B71" s="86" t="s">
        <v>361</v>
      </c>
      <c r="C71" s="110">
        <v>3230232</v>
      </c>
      <c r="D71" s="88" t="s">
        <v>112</v>
      </c>
      <c r="E71" s="88" t="s">
        <v>290</v>
      </c>
      <c r="F71" s="110">
        <v>520037789</v>
      </c>
      <c r="G71" s="88" t="s">
        <v>308</v>
      </c>
      <c r="H71" s="87" t="s">
        <v>336</v>
      </c>
      <c r="I71" s="87" t="s">
        <v>293</v>
      </c>
      <c r="J71" s="101"/>
      <c r="K71" s="90">
        <v>2.8499999999179191</v>
      </c>
      <c r="L71" s="88" t="s">
        <v>121</v>
      </c>
      <c r="M71" s="89">
        <v>2.1499999999999998E-2</v>
      </c>
      <c r="N71" s="89">
        <v>2.6099999999116653E-2</v>
      </c>
      <c r="O71" s="90">
        <v>11569.404494</v>
      </c>
      <c r="P71" s="102">
        <v>110.57</v>
      </c>
      <c r="Q71" s="90"/>
      <c r="R71" s="90">
        <v>12.792291133000001</v>
      </c>
      <c r="S71" s="91">
        <v>9.3641894931417848E-6</v>
      </c>
      <c r="T71" s="91">
        <f t="shared" si="1"/>
        <v>8.8708700868926783E-3</v>
      </c>
      <c r="U71" s="91">
        <f>R71/'סכום נכסי הקרן'!$C$42</f>
        <v>3.0845548667532544E-3</v>
      </c>
    </row>
    <row r="72" spans="2:21">
      <c r="B72" s="86" t="s">
        <v>362</v>
      </c>
      <c r="C72" s="110">
        <v>3230273</v>
      </c>
      <c r="D72" s="88" t="s">
        <v>112</v>
      </c>
      <c r="E72" s="88" t="s">
        <v>290</v>
      </c>
      <c r="F72" s="110">
        <v>520037789</v>
      </c>
      <c r="G72" s="88" t="s">
        <v>308</v>
      </c>
      <c r="H72" s="87" t="s">
        <v>336</v>
      </c>
      <c r="I72" s="87" t="s">
        <v>293</v>
      </c>
      <c r="J72" s="101"/>
      <c r="K72" s="90">
        <v>4.3999999999881272</v>
      </c>
      <c r="L72" s="88" t="s">
        <v>121</v>
      </c>
      <c r="M72" s="89">
        <v>2.2499999999999999E-2</v>
      </c>
      <c r="N72" s="89">
        <v>2.9299999999709114E-2</v>
      </c>
      <c r="O72" s="90">
        <v>15621.942604</v>
      </c>
      <c r="P72" s="102">
        <v>107.83</v>
      </c>
      <c r="Q72" s="90"/>
      <c r="R72" s="90">
        <v>16.845140293</v>
      </c>
      <c r="S72" s="91">
        <v>1.4768151882274613E-5</v>
      </c>
      <c r="T72" s="91">
        <f t="shared" si="1"/>
        <v>1.1681336015657129E-2</v>
      </c>
      <c r="U72" s="91">
        <f>R72/'סכום נכסי הקרן'!$C$42</f>
        <v>4.0618024505301486E-3</v>
      </c>
    </row>
    <row r="73" spans="2:21">
      <c r="B73" s="86" t="s">
        <v>363</v>
      </c>
      <c r="C73" s="110">
        <v>3230372</v>
      </c>
      <c r="D73" s="88" t="s">
        <v>112</v>
      </c>
      <c r="E73" s="88" t="s">
        <v>290</v>
      </c>
      <c r="F73" s="110">
        <v>520037789</v>
      </c>
      <c r="G73" s="88" t="s">
        <v>308</v>
      </c>
      <c r="H73" s="87" t="s">
        <v>336</v>
      </c>
      <c r="I73" s="87" t="s">
        <v>293</v>
      </c>
      <c r="J73" s="101"/>
      <c r="K73" s="90">
        <v>4.8600000000944457</v>
      </c>
      <c r="L73" s="88" t="s">
        <v>121</v>
      </c>
      <c r="M73" s="89">
        <v>6.5000000000000006E-3</v>
      </c>
      <c r="N73" s="89">
        <v>2.6000000000000002E-2</v>
      </c>
      <c r="O73" s="90">
        <v>5336.2195019999999</v>
      </c>
      <c r="P73" s="102">
        <v>99.21</v>
      </c>
      <c r="Q73" s="90"/>
      <c r="R73" s="90">
        <v>5.2940636750000003</v>
      </c>
      <c r="S73" s="91">
        <v>1.0483216938264329E-5</v>
      </c>
      <c r="T73" s="91">
        <f t="shared" si="1"/>
        <v>3.6711915484407089E-3</v>
      </c>
      <c r="U73" s="91">
        <f>R73/'סכום נכסי הקרן'!$C$42</f>
        <v>1.2765367598222617E-3</v>
      </c>
    </row>
    <row r="74" spans="2:21">
      <c r="B74" s="86" t="s">
        <v>364</v>
      </c>
      <c r="C74" s="110">
        <v>3230398</v>
      </c>
      <c r="D74" s="88" t="s">
        <v>112</v>
      </c>
      <c r="E74" s="88" t="s">
        <v>290</v>
      </c>
      <c r="F74" s="110">
        <v>520037789</v>
      </c>
      <c r="G74" s="88" t="s">
        <v>308</v>
      </c>
      <c r="H74" s="87" t="s">
        <v>336</v>
      </c>
      <c r="I74" s="87" t="s">
        <v>293</v>
      </c>
      <c r="J74" s="101"/>
      <c r="K74" s="90">
        <v>5.5699999899990562</v>
      </c>
      <c r="L74" s="88" t="s">
        <v>121</v>
      </c>
      <c r="M74" s="89">
        <v>1.43E-2</v>
      </c>
      <c r="N74" s="89">
        <v>2.8099999918383099E-2</v>
      </c>
      <c r="O74" s="90">
        <v>85.765343999999999</v>
      </c>
      <c r="P74" s="102">
        <v>101.43</v>
      </c>
      <c r="Q74" s="90"/>
      <c r="R74" s="90">
        <v>8.6991791000000013E-2</v>
      </c>
      <c r="S74" s="91">
        <v>2.1093296606000983E-7</v>
      </c>
      <c r="T74" s="91">
        <f t="shared" si="1"/>
        <v>6.0324836932173949E-5</v>
      </c>
      <c r="U74" s="91">
        <f>R74/'סכום נכסי הקרן'!$C$42</f>
        <v>2.0975988547073038E-5</v>
      </c>
    </row>
    <row r="75" spans="2:21">
      <c r="B75" s="86" t="s">
        <v>365</v>
      </c>
      <c r="C75" s="110">
        <v>3230422</v>
      </c>
      <c r="D75" s="88" t="s">
        <v>112</v>
      </c>
      <c r="E75" s="88" t="s">
        <v>290</v>
      </c>
      <c r="F75" s="110">
        <v>520037789</v>
      </c>
      <c r="G75" s="88" t="s">
        <v>308</v>
      </c>
      <c r="H75" s="87" t="s">
        <v>336</v>
      </c>
      <c r="I75" s="87" t="s">
        <v>293</v>
      </c>
      <c r="J75" s="101"/>
      <c r="K75" s="90">
        <v>6.3300000001098171</v>
      </c>
      <c r="L75" s="88" t="s">
        <v>121</v>
      </c>
      <c r="M75" s="89">
        <v>2.5000000000000001E-3</v>
      </c>
      <c r="N75" s="89">
        <v>2.9000000000697256E-2</v>
      </c>
      <c r="O75" s="90">
        <v>12662.5425</v>
      </c>
      <c r="P75" s="102">
        <v>90.61</v>
      </c>
      <c r="Q75" s="90"/>
      <c r="R75" s="90">
        <v>11.473529478</v>
      </c>
      <c r="S75" s="91">
        <v>9.5506827247087001E-6</v>
      </c>
      <c r="T75" s="91">
        <f t="shared" ref="T75:T106" si="2">IFERROR(R75/$R$11,0)</f>
        <v>7.9563690647183102E-3</v>
      </c>
      <c r="U75" s="91">
        <f>R75/'סכום נכסי הקרן'!$C$42</f>
        <v>2.7665670537238723E-3</v>
      </c>
    </row>
    <row r="76" spans="2:21">
      <c r="B76" s="86" t="s">
        <v>366</v>
      </c>
      <c r="C76" s="110">
        <v>1194638</v>
      </c>
      <c r="D76" s="88" t="s">
        <v>112</v>
      </c>
      <c r="E76" s="88" t="s">
        <v>290</v>
      </c>
      <c r="F76" s="110">
        <v>520037789</v>
      </c>
      <c r="G76" s="88" t="s">
        <v>308</v>
      </c>
      <c r="H76" s="87" t="s">
        <v>336</v>
      </c>
      <c r="I76" s="87" t="s">
        <v>293</v>
      </c>
      <c r="J76" s="101"/>
      <c r="K76" s="90">
        <v>7.1600000003056588</v>
      </c>
      <c r="L76" s="88" t="s">
        <v>121</v>
      </c>
      <c r="M76" s="89">
        <v>3.61E-2</v>
      </c>
      <c r="N76" s="89">
        <v>3.4000000001608729E-2</v>
      </c>
      <c r="O76" s="90">
        <v>7335.3273840000002</v>
      </c>
      <c r="P76" s="102">
        <v>101.69</v>
      </c>
      <c r="Q76" s="90"/>
      <c r="R76" s="90">
        <v>7.4592945669999997</v>
      </c>
      <c r="S76" s="91">
        <v>1.5966043762637861E-5</v>
      </c>
      <c r="T76" s="91">
        <f t="shared" si="2"/>
        <v>5.1726803553604961E-3</v>
      </c>
      <c r="U76" s="91">
        <f>R76/'סכום נכסי הקרן'!$C$42</f>
        <v>1.7986303719926414E-3</v>
      </c>
    </row>
    <row r="77" spans="2:21">
      <c r="B77" s="86" t="s">
        <v>367</v>
      </c>
      <c r="C77" s="110">
        <v>1940600</v>
      </c>
      <c r="D77" s="88" t="s">
        <v>112</v>
      </c>
      <c r="E77" s="88" t="s">
        <v>290</v>
      </c>
      <c r="F77" s="110">
        <v>520032640</v>
      </c>
      <c r="G77" s="88" t="s">
        <v>295</v>
      </c>
      <c r="H77" s="87" t="s">
        <v>332</v>
      </c>
      <c r="I77" s="87" t="s">
        <v>119</v>
      </c>
      <c r="J77" s="101"/>
      <c r="K77" s="90">
        <v>7.9999999983568215E-2</v>
      </c>
      <c r="L77" s="88" t="s">
        <v>121</v>
      </c>
      <c r="M77" s="89">
        <v>1.4199999999999999E-2</v>
      </c>
      <c r="N77" s="89">
        <v>4.4100000001211843E-2</v>
      </c>
      <c r="O77" s="90">
        <v>8.7627999999999998E-2</v>
      </c>
      <c r="P77" s="102">
        <v>5556000</v>
      </c>
      <c r="Q77" s="90"/>
      <c r="R77" s="90">
        <v>4.8686117009999998</v>
      </c>
      <c r="S77" s="91">
        <v>4.1347614778464584E-6</v>
      </c>
      <c r="T77" s="91">
        <f t="shared" si="2"/>
        <v>3.3761600212242897E-3</v>
      </c>
      <c r="U77" s="91">
        <f>R77/'סכום נכסי הקרן'!$C$42</f>
        <v>1.1739491980377985E-3</v>
      </c>
    </row>
    <row r="78" spans="2:21">
      <c r="B78" s="86" t="s">
        <v>368</v>
      </c>
      <c r="C78" s="110">
        <v>1940626</v>
      </c>
      <c r="D78" s="88" t="s">
        <v>112</v>
      </c>
      <c r="E78" s="88" t="s">
        <v>290</v>
      </c>
      <c r="F78" s="110">
        <v>520032640</v>
      </c>
      <c r="G78" s="88" t="s">
        <v>295</v>
      </c>
      <c r="H78" s="87" t="s">
        <v>332</v>
      </c>
      <c r="I78" s="87" t="s">
        <v>119</v>
      </c>
      <c r="J78" s="101"/>
      <c r="K78" s="90">
        <v>0.75000000013409251</v>
      </c>
      <c r="L78" s="88" t="s">
        <v>121</v>
      </c>
      <c r="M78" s="89">
        <v>1.5900000000000001E-2</v>
      </c>
      <c r="N78" s="89">
        <v>1.9900000002199117E-2</v>
      </c>
      <c r="O78" s="90">
        <v>6.8372000000000002E-2</v>
      </c>
      <c r="P78" s="102">
        <v>5453667</v>
      </c>
      <c r="Q78" s="90"/>
      <c r="R78" s="90">
        <v>3.728767382</v>
      </c>
      <c r="S78" s="91">
        <v>4.5672678690714766E-6</v>
      </c>
      <c r="T78" s="91">
        <f t="shared" si="2"/>
        <v>2.5857300061468921E-3</v>
      </c>
      <c r="U78" s="91">
        <f>R78/'סכום נכסי הקרן'!$C$42</f>
        <v>8.9910301880704474E-4</v>
      </c>
    </row>
    <row r="79" spans="2:21">
      <c r="B79" s="86" t="s">
        <v>369</v>
      </c>
      <c r="C79" s="110">
        <v>1940725</v>
      </c>
      <c r="D79" s="88" t="s">
        <v>112</v>
      </c>
      <c r="E79" s="88" t="s">
        <v>290</v>
      </c>
      <c r="F79" s="110">
        <v>520032640</v>
      </c>
      <c r="G79" s="88" t="s">
        <v>295</v>
      </c>
      <c r="H79" s="87" t="s">
        <v>332</v>
      </c>
      <c r="I79" s="87" t="s">
        <v>119</v>
      </c>
      <c r="J79" s="101"/>
      <c r="K79" s="90">
        <v>2.9800000000964397</v>
      </c>
      <c r="L79" s="88" t="s">
        <v>121</v>
      </c>
      <c r="M79" s="89">
        <v>2.5899999999999999E-2</v>
      </c>
      <c r="N79" s="89">
        <v>3.8400000000826634E-2</v>
      </c>
      <c r="O79" s="90">
        <v>0.108264</v>
      </c>
      <c r="P79" s="102">
        <v>5363461</v>
      </c>
      <c r="Q79" s="90"/>
      <c r="R79" s="90">
        <v>5.8067183279999997</v>
      </c>
      <c r="S79" s="91">
        <v>5.1254083226814376E-6</v>
      </c>
      <c r="T79" s="91">
        <f t="shared" si="2"/>
        <v>4.0266941537928065E-3</v>
      </c>
      <c r="U79" s="91">
        <f>R79/'סכום נכסי הקרן'!$C$42</f>
        <v>1.4001511607481111E-3</v>
      </c>
    </row>
    <row r="80" spans="2:21">
      <c r="B80" s="86" t="s">
        <v>370</v>
      </c>
      <c r="C80" s="110">
        <v>1940691</v>
      </c>
      <c r="D80" s="88" t="s">
        <v>112</v>
      </c>
      <c r="E80" s="88" t="s">
        <v>290</v>
      </c>
      <c r="F80" s="110">
        <v>520032640</v>
      </c>
      <c r="G80" s="88" t="s">
        <v>295</v>
      </c>
      <c r="H80" s="87" t="s">
        <v>332</v>
      </c>
      <c r="I80" s="87" t="s">
        <v>119</v>
      </c>
      <c r="J80" s="101"/>
      <c r="K80" s="90">
        <v>1.9900000001364826</v>
      </c>
      <c r="L80" s="88" t="s">
        <v>121</v>
      </c>
      <c r="M80" s="89">
        <v>2.0199999999999999E-2</v>
      </c>
      <c r="N80" s="89">
        <v>3.260000000025997E-2</v>
      </c>
      <c r="O80" s="90">
        <v>5.6695000000000002E-2</v>
      </c>
      <c r="P80" s="102">
        <v>5317749</v>
      </c>
      <c r="Q80" s="90">
        <v>6.2400866999999999E-2</v>
      </c>
      <c r="R80" s="90">
        <v>3.0773153419999999</v>
      </c>
      <c r="S80" s="91">
        <v>2.6939890710382514E-6</v>
      </c>
      <c r="T80" s="91">
        <f t="shared" si="2"/>
        <v>2.1339777473374133E-3</v>
      </c>
      <c r="U80" s="91">
        <f>R80/'סכום נכסי הקרן'!$C$42</f>
        <v>7.4202094964942315E-4</v>
      </c>
    </row>
    <row r="81" spans="2:21">
      <c r="B81" s="86" t="s">
        <v>371</v>
      </c>
      <c r="C81" s="110">
        <v>6620462</v>
      </c>
      <c r="D81" s="88" t="s">
        <v>112</v>
      </c>
      <c r="E81" s="88" t="s">
        <v>290</v>
      </c>
      <c r="F81" s="110">
        <v>520000118</v>
      </c>
      <c r="G81" s="88" t="s">
        <v>295</v>
      </c>
      <c r="H81" s="87" t="s">
        <v>332</v>
      </c>
      <c r="I81" s="87" t="s">
        <v>119</v>
      </c>
      <c r="J81" s="101"/>
      <c r="K81" s="90">
        <v>3.2100000009075362</v>
      </c>
      <c r="L81" s="88" t="s">
        <v>121</v>
      </c>
      <c r="M81" s="89">
        <v>2.9700000000000001E-2</v>
      </c>
      <c r="N81" s="89">
        <v>3.4900000008136527E-2</v>
      </c>
      <c r="O81" s="90">
        <v>2.3418999999999999E-2</v>
      </c>
      <c r="P81" s="102">
        <v>5458000</v>
      </c>
      <c r="Q81" s="90"/>
      <c r="R81" s="90">
        <v>1.278186204</v>
      </c>
      <c r="S81" s="91">
        <v>1.6727857142857141E-6</v>
      </c>
      <c r="T81" s="91">
        <f t="shared" si="2"/>
        <v>8.8636379868595205E-4</v>
      </c>
      <c r="U81" s="91">
        <f>R81/'סכום נכסי הקרן'!$C$42</f>
        <v>3.0820401405611664E-4</v>
      </c>
    </row>
    <row r="82" spans="2:21">
      <c r="B82" s="86" t="s">
        <v>372</v>
      </c>
      <c r="C82" s="110">
        <v>6620553</v>
      </c>
      <c r="D82" s="88" t="s">
        <v>112</v>
      </c>
      <c r="E82" s="88" t="s">
        <v>290</v>
      </c>
      <c r="F82" s="110">
        <v>520000118</v>
      </c>
      <c r="G82" s="88" t="s">
        <v>295</v>
      </c>
      <c r="H82" s="87" t="s">
        <v>332</v>
      </c>
      <c r="I82" s="87" t="s">
        <v>119</v>
      </c>
      <c r="J82" s="101"/>
      <c r="K82" s="90">
        <v>4.8700000004712294</v>
      </c>
      <c r="L82" s="88" t="s">
        <v>121</v>
      </c>
      <c r="M82" s="89">
        <v>8.3999999999999995E-3</v>
      </c>
      <c r="N82" s="89">
        <v>3.9399999998609485E-2</v>
      </c>
      <c r="O82" s="90">
        <v>2.8326000000000004E-2</v>
      </c>
      <c r="P82" s="102">
        <v>4570000</v>
      </c>
      <c r="Q82" s="90"/>
      <c r="R82" s="90">
        <v>1.294486797</v>
      </c>
      <c r="S82" s="91">
        <v>3.5616748396831389E-6</v>
      </c>
      <c r="T82" s="91">
        <f t="shared" si="2"/>
        <v>8.9766751600593156E-4</v>
      </c>
      <c r="U82" s="91">
        <f>R82/'סכום נכסי הקרן'!$C$42</f>
        <v>3.1213451195882678E-4</v>
      </c>
    </row>
    <row r="83" spans="2:21">
      <c r="B83" s="86" t="s">
        <v>373</v>
      </c>
      <c r="C83" s="110">
        <v>1191329</v>
      </c>
      <c r="D83" s="88" t="s">
        <v>112</v>
      </c>
      <c r="E83" s="88" t="s">
        <v>290</v>
      </c>
      <c r="F83" s="110">
        <v>520000118</v>
      </c>
      <c r="G83" s="88" t="s">
        <v>295</v>
      </c>
      <c r="H83" s="87" t="s">
        <v>332</v>
      </c>
      <c r="I83" s="87" t="s">
        <v>119</v>
      </c>
      <c r="J83" s="101"/>
      <c r="K83" s="90">
        <v>5.2300000003037548</v>
      </c>
      <c r="L83" s="88" t="s">
        <v>121</v>
      </c>
      <c r="M83" s="89">
        <v>3.0899999999999997E-2</v>
      </c>
      <c r="N83" s="89">
        <v>3.3900000002329761E-2</v>
      </c>
      <c r="O83" s="90">
        <v>6.7386000000000001E-2</v>
      </c>
      <c r="P83" s="102">
        <v>5032053</v>
      </c>
      <c r="Q83" s="90"/>
      <c r="R83" s="90">
        <v>3.3908957389999999</v>
      </c>
      <c r="S83" s="91">
        <v>3.5466315789473687E-6</v>
      </c>
      <c r="T83" s="91">
        <f t="shared" si="2"/>
        <v>2.3514314414928923E-3</v>
      </c>
      <c r="U83" s="91">
        <f>R83/'סכום נכסי הקרן'!$C$42</f>
        <v>8.1763335790595185E-4</v>
      </c>
    </row>
    <row r="84" spans="2:21">
      <c r="B84" s="86" t="s">
        <v>374</v>
      </c>
      <c r="C84" s="110">
        <v>1157569</v>
      </c>
      <c r="D84" s="88" t="s">
        <v>112</v>
      </c>
      <c r="E84" s="88" t="s">
        <v>290</v>
      </c>
      <c r="F84" s="110">
        <v>513765859</v>
      </c>
      <c r="G84" s="88" t="s">
        <v>308</v>
      </c>
      <c r="H84" s="87" t="s">
        <v>336</v>
      </c>
      <c r="I84" s="87" t="s">
        <v>293</v>
      </c>
      <c r="J84" s="101"/>
      <c r="K84" s="90">
        <v>3.4400000001088564</v>
      </c>
      <c r="L84" s="88" t="s">
        <v>121</v>
      </c>
      <c r="M84" s="89">
        <v>1.4199999999999999E-2</v>
      </c>
      <c r="N84" s="89">
        <v>2.9200000001088564E-2</v>
      </c>
      <c r="O84" s="90">
        <v>8816.9778690000003</v>
      </c>
      <c r="P84" s="102">
        <v>104.19</v>
      </c>
      <c r="Q84" s="90"/>
      <c r="R84" s="90">
        <v>9.1864085499999995</v>
      </c>
      <c r="S84" s="91">
        <v>9.1576521728372854E-6</v>
      </c>
      <c r="T84" s="91">
        <f t="shared" si="2"/>
        <v>6.3703550806429362E-3</v>
      </c>
      <c r="U84" s="91">
        <f>R84/'סכום נכסי הקרן'!$C$42</f>
        <v>2.215082576395442E-3</v>
      </c>
    </row>
    <row r="85" spans="2:21">
      <c r="B85" s="86" t="s">
        <v>375</v>
      </c>
      <c r="C85" s="110">
        <v>1129899</v>
      </c>
      <c r="D85" s="88" t="s">
        <v>112</v>
      </c>
      <c r="E85" s="88" t="s">
        <v>290</v>
      </c>
      <c r="F85" s="110">
        <v>513821488</v>
      </c>
      <c r="G85" s="88" t="s">
        <v>308</v>
      </c>
      <c r="H85" s="87" t="s">
        <v>336</v>
      </c>
      <c r="I85" s="87" t="s">
        <v>293</v>
      </c>
      <c r="J85" s="101"/>
      <c r="K85" s="90">
        <v>0.97000000251601681</v>
      </c>
      <c r="L85" s="88" t="s">
        <v>121</v>
      </c>
      <c r="M85" s="89">
        <v>0.04</v>
      </c>
      <c r="N85" s="89">
        <v>1.8500000035943098E-2</v>
      </c>
      <c r="O85" s="90">
        <v>300.477936</v>
      </c>
      <c r="P85" s="102">
        <v>111.11</v>
      </c>
      <c r="Q85" s="90"/>
      <c r="R85" s="90">
        <v>0.33386102800000006</v>
      </c>
      <c r="S85" s="91">
        <v>1.8454401334936493E-6</v>
      </c>
      <c r="T85" s="91">
        <f t="shared" si="2"/>
        <v>2.3151738618771466E-4</v>
      </c>
      <c r="U85" s="91">
        <f>R85/'סכום נכסי הקרן'!$C$42</f>
        <v>8.0502597074269132E-5</v>
      </c>
    </row>
    <row r="86" spans="2:21">
      <c r="B86" s="86" t="s">
        <v>376</v>
      </c>
      <c r="C86" s="110">
        <v>1136753</v>
      </c>
      <c r="D86" s="88" t="s">
        <v>112</v>
      </c>
      <c r="E86" s="88" t="s">
        <v>290</v>
      </c>
      <c r="F86" s="110">
        <v>513821488</v>
      </c>
      <c r="G86" s="88" t="s">
        <v>308</v>
      </c>
      <c r="H86" s="87" t="s">
        <v>336</v>
      </c>
      <c r="I86" s="87" t="s">
        <v>293</v>
      </c>
      <c r="J86" s="101"/>
      <c r="K86" s="90">
        <v>3.2999999999156926</v>
      </c>
      <c r="L86" s="88" t="s">
        <v>121</v>
      </c>
      <c r="M86" s="89">
        <v>0.04</v>
      </c>
      <c r="N86" s="89">
        <v>2.6999999999310211E-2</v>
      </c>
      <c r="O86" s="90">
        <v>11397.169884999999</v>
      </c>
      <c r="P86" s="102">
        <v>114.48</v>
      </c>
      <c r="Q86" s="90"/>
      <c r="R86" s="90">
        <v>13.047479907</v>
      </c>
      <c r="S86" s="91">
        <v>1.2245319533557085E-5</v>
      </c>
      <c r="T86" s="91">
        <f t="shared" si="2"/>
        <v>9.047831855371169E-3</v>
      </c>
      <c r="U86" s="91">
        <f>R86/'סכום נכסי הקרן'!$C$42</f>
        <v>3.1460875325281848E-3</v>
      </c>
    </row>
    <row r="87" spans="2:21">
      <c r="B87" s="86" t="s">
        <v>377</v>
      </c>
      <c r="C87" s="110">
        <v>1138544</v>
      </c>
      <c r="D87" s="88" t="s">
        <v>112</v>
      </c>
      <c r="E87" s="88" t="s">
        <v>290</v>
      </c>
      <c r="F87" s="110">
        <v>513821488</v>
      </c>
      <c r="G87" s="88" t="s">
        <v>308</v>
      </c>
      <c r="H87" s="87" t="s">
        <v>336</v>
      </c>
      <c r="I87" s="87" t="s">
        <v>293</v>
      </c>
      <c r="J87" s="101"/>
      <c r="K87" s="90">
        <v>4.6600000004593118</v>
      </c>
      <c r="L87" s="88" t="s">
        <v>121</v>
      </c>
      <c r="M87" s="89">
        <v>3.5000000000000003E-2</v>
      </c>
      <c r="N87" s="89">
        <v>2.7900000001148281E-2</v>
      </c>
      <c r="O87" s="90">
        <v>3495.9296469999999</v>
      </c>
      <c r="P87" s="102">
        <v>114.59</v>
      </c>
      <c r="Q87" s="90"/>
      <c r="R87" s="90">
        <v>4.0059858259999999</v>
      </c>
      <c r="S87" s="91">
        <v>3.9198039633848005E-6</v>
      </c>
      <c r="T87" s="91">
        <f t="shared" si="2"/>
        <v>2.7779683453815788E-3</v>
      </c>
      <c r="U87" s="91">
        <f>R87/'סכום נכסי הקרן'!$C$42</f>
        <v>9.6594761229726735E-4</v>
      </c>
    </row>
    <row r="88" spans="2:21">
      <c r="B88" s="86" t="s">
        <v>378</v>
      </c>
      <c r="C88" s="110">
        <v>1171271</v>
      </c>
      <c r="D88" s="88" t="s">
        <v>112</v>
      </c>
      <c r="E88" s="88" t="s">
        <v>290</v>
      </c>
      <c r="F88" s="110">
        <v>513821488</v>
      </c>
      <c r="G88" s="88" t="s">
        <v>308</v>
      </c>
      <c r="H88" s="87" t="s">
        <v>336</v>
      </c>
      <c r="I88" s="87" t="s">
        <v>293</v>
      </c>
      <c r="J88" s="101"/>
      <c r="K88" s="90">
        <v>6.9400000002051048</v>
      </c>
      <c r="L88" s="88" t="s">
        <v>121</v>
      </c>
      <c r="M88" s="89">
        <v>2.5000000000000001E-2</v>
      </c>
      <c r="N88" s="89">
        <v>2.8800000001129561E-2</v>
      </c>
      <c r="O88" s="90">
        <v>6326.5543310000003</v>
      </c>
      <c r="P88" s="102">
        <v>106.35</v>
      </c>
      <c r="Q88" s="90"/>
      <c r="R88" s="90">
        <v>6.7282901229999998</v>
      </c>
      <c r="S88" s="91">
        <v>1.0192316758483619E-5</v>
      </c>
      <c r="T88" s="91">
        <f t="shared" si="2"/>
        <v>4.6657621349850305E-3</v>
      </c>
      <c r="U88" s="91">
        <f>R88/'סכום נכסי הקרן'!$C$42</f>
        <v>1.6223661444265773E-3</v>
      </c>
    </row>
    <row r="89" spans="2:21">
      <c r="B89" s="86" t="s">
        <v>379</v>
      </c>
      <c r="C89" s="110">
        <v>7770217</v>
      </c>
      <c r="D89" s="88" t="s">
        <v>112</v>
      </c>
      <c r="E89" s="88" t="s">
        <v>290</v>
      </c>
      <c r="F89" s="110">
        <v>520022732</v>
      </c>
      <c r="G89" s="88" t="s">
        <v>380</v>
      </c>
      <c r="H89" s="87" t="s">
        <v>336</v>
      </c>
      <c r="I89" s="87" t="s">
        <v>293</v>
      </c>
      <c r="J89" s="101"/>
      <c r="K89" s="90">
        <v>2.85</v>
      </c>
      <c r="L89" s="88" t="s">
        <v>121</v>
      </c>
      <c r="M89" s="89">
        <v>4.2999999999999997E-2</v>
      </c>
      <c r="N89" s="89">
        <v>2.4499999999999997E-2</v>
      </c>
      <c r="O89" s="90">
        <v>1.8E-5</v>
      </c>
      <c r="P89" s="102">
        <v>117.08</v>
      </c>
      <c r="Q89" s="90"/>
      <c r="R89" s="90">
        <v>2E-8</v>
      </c>
      <c r="S89" s="91">
        <v>2.9417069391794244E-14</v>
      </c>
      <c r="T89" s="91">
        <f t="shared" si="2"/>
        <v>1.3869087241156799E-11</v>
      </c>
      <c r="U89" s="91">
        <f>R89/'סכום נכסי הקרן'!$C$42</f>
        <v>4.8225213680387468E-12</v>
      </c>
    </row>
    <row r="90" spans="2:21">
      <c r="B90" s="86" t="s">
        <v>381</v>
      </c>
      <c r="C90" s="110">
        <v>1410281</v>
      </c>
      <c r="D90" s="88" t="s">
        <v>112</v>
      </c>
      <c r="E90" s="88" t="s">
        <v>290</v>
      </c>
      <c r="F90" s="110">
        <v>520034372</v>
      </c>
      <c r="G90" s="88" t="s">
        <v>117</v>
      </c>
      <c r="H90" s="87" t="s">
        <v>336</v>
      </c>
      <c r="I90" s="87" t="s">
        <v>293</v>
      </c>
      <c r="J90" s="101"/>
      <c r="K90" s="90">
        <v>2.99999999153014E-2</v>
      </c>
      <c r="L90" s="88" t="s">
        <v>121</v>
      </c>
      <c r="M90" s="89">
        <v>2.1499999999999998E-2</v>
      </c>
      <c r="N90" s="89">
        <v>5.830000004997217E-2</v>
      </c>
      <c r="O90" s="90">
        <v>536.56475999999998</v>
      </c>
      <c r="P90" s="102">
        <v>110.02</v>
      </c>
      <c r="Q90" s="90"/>
      <c r="R90" s="90">
        <v>0.59032853500000004</v>
      </c>
      <c r="S90" s="91">
        <v>9.2024224095314671E-6</v>
      </c>
      <c r="T90" s="91">
        <f t="shared" si="2"/>
        <v>4.0936589764296427E-4</v>
      </c>
      <c r="U90" s="91">
        <f>R90/'סכום נכסי הקרן'!$C$42</f>
        <v>1.4234359871002547E-4</v>
      </c>
    </row>
    <row r="91" spans="2:21">
      <c r="B91" s="86" t="s">
        <v>382</v>
      </c>
      <c r="C91" s="110">
        <v>1410307</v>
      </c>
      <c r="D91" s="88" t="s">
        <v>112</v>
      </c>
      <c r="E91" s="88" t="s">
        <v>290</v>
      </c>
      <c r="F91" s="110">
        <v>520034372</v>
      </c>
      <c r="G91" s="88" t="s">
        <v>117</v>
      </c>
      <c r="H91" s="87" t="s">
        <v>336</v>
      </c>
      <c r="I91" s="87" t="s">
        <v>293</v>
      </c>
      <c r="J91" s="101"/>
      <c r="K91" s="90">
        <v>1.6800000002092743</v>
      </c>
      <c r="L91" s="88" t="s">
        <v>121</v>
      </c>
      <c r="M91" s="89">
        <v>1.8000000000000002E-2</v>
      </c>
      <c r="N91" s="89">
        <v>2.9000000002055371E-2</v>
      </c>
      <c r="O91" s="90">
        <v>4973.3586590000004</v>
      </c>
      <c r="P91" s="102">
        <v>107.61</v>
      </c>
      <c r="Q91" s="90"/>
      <c r="R91" s="90">
        <v>5.3518311910000005</v>
      </c>
      <c r="S91" s="91">
        <v>4.7098505242066778E-6</v>
      </c>
      <c r="T91" s="91">
        <f t="shared" si="2"/>
        <v>3.7112506843961549E-3</v>
      </c>
      <c r="U91" s="91">
        <f>R91/'סכום נכסי הקרן'!$C$42</f>
        <v>1.2904660138366878E-3</v>
      </c>
    </row>
    <row r="92" spans="2:21">
      <c r="B92" s="86" t="s">
        <v>383</v>
      </c>
      <c r="C92" s="110">
        <v>1192749</v>
      </c>
      <c r="D92" s="88" t="s">
        <v>112</v>
      </c>
      <c r="E92" s="88" t="s">
        <v>290</v>
      </c>
      <c r="F92" s="110">
        <v>520034372</v>
      </c>
      <c r="G92" s="88" t="s">
        <v>117</v>
      </c>
      <c r="H92" s="87" t="s">
        <v>336</v>
      </c>
      <c r="I92" s="87" t="s">
        <v>293</v>
      </c>
      <c r="J92" s="101"/>
      <c r="K92" s="90">
        <v>4.1800000002559576</v>
      </c>
      <c r="L92" s="88" t="s">
        <v>121</v>
      </c>
      <c r="M92" s="89">
        <v>2.2000000000000002E-2</v>
      </c>
      <c r="N92" s="89">
        <v>2.7400000002836288E-2</v>
      </c>
      <c r="O92" s="90">
        <v>2928.2946790000001</v>
      </c>
      <c r="P92" s="102">
        <v>98.73</v>
      </c>
      <c r="Q92" s="90"/>
      <c r="R92" s="90">
        <v>2.8911053569999998</v>
      </c>
      <c r="S92" s="91">
        <v>1.0088358057400323E-5</v>
      </c>
      <c r="T92" s="91">
        <f t="shared" si="2"/>
        <v>2.0048496209804385E-3</v>
      </c>
      <c r="U92" s="91">
        <f>R92/'סכום נכסי הקרן'!$C$42</f>
        <v>6.9712086806918941E-4</v>
      </c>
    </row>
    <row r="93" spans="2:21">
      <c r="B93" s="86" t="s">
        <v>384</v>
      </c>
      <c r="C93" s="110">
        <v>1110915</v>
      </c>
      <c r="D93" s="88" t="s">
        <v>112</v>
      </c>
      <c r="E93" s="88" t="s">
        <v>290</v>
      </c>
      <c r="F93" s="110">
        <v>520043605</v>
      </c>
      <c r="G93" s="88" t="s">
        <v>385</v>
      </c>
      <c r="H93" s="87" t="s">
        <v>386</v>
      </c>
      <c r="I93" s="87" t="s">
        <v>293</v>
      </c>
      <c r="J93" s="101"/>
      <c r="K93" s="90">
        <v>6.0300000001085508</v>
      </c>
      <c r="L93" s="88" t="s">
        <v>121</v>
      </c>
      <c r="M93" s="89">
        <v>5.1500000000000004E-2</v>
      </c>
      <c r="N93" s="89">
        <v>3.0000000000373027E-2</v>
      </c>
      <c r="O93" s="90">
        <v>17712.576376000001</v>
      </c>
      <c r="P93" s="102">
        <v>151.35</v>
      </c>
      <c r="Q93" s="90"/>
      <c r="R93" s="90">
        <v>26.807983202999996</v>
      </c>
      <c r="S93" s="91">
        <v>5.6637286263058788E-6</v>
      </c>
      <c r="T93" s="91">
        <f t="shared" si="2"/>
        <v>1.859011289009365E-2</v>
      </c>
      <c r="U93" s="91">
        <f>R93/'סכום נכסי הקרן'!$C$42</f>
        <v>6.4641035915245643E-3</v>
      </c>
    </row>
    <row r="94" spans="2:21">
      <c r="B94" s="86" t="s">
        <v>387</v>
      </c>
      <c r="C94" s="110">
        <v>2300184</v>
      </c>
      <c r="D94" s="88" t="s">
        <v>112</v>
      </c>
      <c r="E94" s="88" t="s">
        <v>290</v>
      </c>
      <c r="F94" s="110">
        <v>520031931</v>
      </c>
      <c r="G94" s="88" t="s">
        <v>142</v>
      </c>
      <c r="H94" s="87" t="s">
        <v>388</v>
      </c>
      <c r="I94" s="87" t="s">
        <v>119</v>
      </c>
      <c r="J94" s="101"/>
      <c r="K94" s="90">
        <v>1.629999999976216</v>
      </c>
      <c r="L94" s="88" t="s">
        <v>121</v>
      </c>
      <c r="M94" s="89">
        <v>2.2000000000000002E-2</v>
      </c>
      <c r="N94" s="89">
        <v>2.0200000001030633E-2</v>
      </c>
      <c r="O94" s="90">
        <v>4574.2964970000003</v>
      </c>
      <c r="P94" s="102">
        <v>110.3</v>
      </c>
      <c r="Q94" s="90"/>
      <c r="R94" s="90">
        <v>5.0454491240000001</v>
      </c>
      <c r="S94" s="91">
        <v>5.764596807265349E-6</v>
      </c>
      <c r="T94" s="91">
        <f t="shared" si="2"/>
        <v>3.4987887035787075E-3</v>
      </c>
      <c r="U94" s="91">
        <f>R94/'סכום נכסי הקרן'!$C$42</f>
        <v>1.2165893105921188E-3</v>
      </c>
    </row>
    <row r="95" spans="2:21">
      <c r="B95" s="86" t="s">
        <v>389</v>
      </c>
      <c r="C95" s="110">
        <v>2300242</v>
      </c>
      <c r="D95" s="88" t="s">
        <v>112</v>
      </c>
      <c r="E95" s="88" t="s">
        <v>290</v>
      </c>
      <c r="F95" s="110">
        <v>520031931</v>
      </c>
      <c r="G95" s="88" t="s">
        <v>142</v>
      </c>
      <c r="H95" s="87" t="s">
        <v>388</v>
      </c>
      <c r="I95" s="87" t="s">
        <v>119</v>
      </c>
      <c r="J95" s="101"/>
      <c r="K95" s="90">
        <v>4.919999999253605</v>
      </c>
      <c r="L95" s="88" t="s">
        <v>121</v>
      </c>
      <c r="M95" s="89">
        <v>1.7000000000000001E-2</v>
      </c>
      <c r="N95" s="89">
        <v>2.3699999997034413E-2</v>
      </c>
      <c r="O95" s="90">
        <v>2869.9387820000002</v>
      </c>
      <c r="P95" s="102">
        <v>104.57</v>
      </c>
      <c r="Q95" s="90"/>
      <c r="R95" s="90">
        <v>3.0010949970000005</v>
      </c>
      <c r="S95" s="91">
        <v>2.2611474441398002E-6</v>
      </c>
      <c r="T95" s="91">
        <f t="shared" si="2"/>
        <v>2.0811224166196103E-3</v>
      </c>
      <c r="U95" s="91">
        <f>R95/'סכום נכסי הקרן'!$C$42</f>
        <v>7.2364223752733399E-4</v>
      </c>
    </row>
    <row r="96" spans="2:21">
      <c r="B96" s="86" t="s">
        <v>390</v>
      </c>
      <c r="C96" s="110">
        <v>2300317</v>
      </c>
      <c r="D96" s="88" t="s">
        <v>112</v>
      </c>
      <c r="E96" s="88" t="s">
        <v>290</v>
      </c>
      <c r="F96" s="110">
        <v>520031931</v>
      </c>
      <c r="G96" s="88" t="s">
        <v>142</v>
      </c>
      <c r="H96" s="87" t="s">
        <v>388</v>
      </c>
      <c r="I96" s="87" t="s">
        <v>119</v>
      </c>
      <c r="J96" s="101"/>
      <c r="K96" s="90">
        <v>9.7900000022106006</v>
      </c>
      <c r="L96" s="88" t="s">
        <v>121</v>
      </c>
      <c r="M96" s="89">
        <v>5.7999999999999996E-3</v>
      </c>
      <c r="N96" s="89">
        <v>2.7500000006117898E-2</v>
      </c>
      <c r="O96" s="90">
        <v>1417.729572</v>
      </c>
      <c r="P96" s="102">
        <v>86.47</v>
      </c>
      <c r="Q96" s="90"/>
      <c r="R96" s="90">
        <v>1.2259108510000001</v>
      </c>
      <c r="S96" s="91">
        <v>2.963710763583304E-6</v>
      </c>
      <c r="T96" s="91">
        <f t="shared" si="2"/>
        <v>8.5011322711998872E-4</v>
      </c>
      <c r="U96" s="91">
        <f>R96/'סכום נכסי הקרן'!$C$42</f>
        <v>2.9559906371290324E-4</v>
      </c>
    </row>
    <row r="97" spans="2:21">
      <c r="B97" s="86" t="s">
        <v>391</v>
      </c>
      <c r="C97" s="110">
        <v>1136084</v>
      </c>
      <c r="D97" s="88" t="s">
        <v>112</v>
      </c>
      <c r="E97" s="88" t="s">
        <v>290</v>
      </c>
      <c r="F97" s="110">
        <v>513623314</v>
      </c>
      <c r="G97" s="88" t="s">
        <v>308</v>
      </c>
      <c r="H97" s="87" t="s">
        <v>388</v>
      </c>
      <c r="I97" s="87" t="s">
        <v>119</v>
      </c>
      <c r="J97" s="101"/>
      <c r="K97" s="90">
        <v>1.0800000095467515</v>
      </c>
      <c r="L97" s="88" t="s">
        <v>121</v>
      </c>
      <c r="M97" s="89">
        <v>2.5000000000000001E-2</v>
      </c>
      <c r="N97" s="89">
        <v>2.8099999832931849E-2</v>
      </c>
      <c r="O97" s="90">
        <v>19.064097</v>
      </c>
      <c r="P97" s="102">
        <v>109.89</v>
      </c>
      <c r="Q97" s="90"/>
      <c r="R97" s="90">
        <v>2.0949535000000002E-2</v>
      </c>
      <c r="S97" s="91">
        <v>2.6990466023164414E-8</v>
      </c>
      <c r="T97" s="91">
        <f t="shared" si="2"/>
        <v>1.4527546428833391E-5</v>
      </c>
      <c r="U97" s="91">
        <f>R97/'סכום נכסי הקרן'!$C$42</f>
        <v>5.0514790093987808E-6</v>
      </c>
    </row>
    <row r="98" spans="2:21">
      <c r="B98" s="86" t="s">
        <v>392</v>
      </c>
      <c r="C98" s="110">
        <v>1141050</v>
      </c>
      <c r="D98" s="88" t="s">
        <v>112</v>
      </c>
      <c r="E98" s="88" t="s">
        <v>290</v>
      </c>
      <c r="F98" s="110">
        <v>513623314</v>
      </c>
      <c r="G98" s="88" t="s">
        <v>308</v>
      </c>
      <c r="H98" s="87" t="s">
        <v>388</v>
      </c>
      <c r="I98" s="87" t="s">
        <v>119</v>
      </c>
      <c r="J98" s="101"/>
      <c r="K98" s="90">
        <v>2.4199999997404884</v>
      </c>
      <c r="L98" s="88" t="s">
        <v>121</v>
      </c>
      <c r="M98" s="89">
        <v>1.95E-2</v>
      </c>
      <c r="N98" s="89">
        <v>3.4899999996556484E-2</v>
      </c>
      <c r="O98" s="90">
        <v>3758.3420900000001</v>
      </c>
      <c r="P98" s="102">
        <v>106.63</v>
      </c>
      <c r="Q98" s="90"/>
      <c r="R98" s="90">
        <v>4.0075201619999996</v>
      </c>
      <c r="S98" s="91">
        <v>6.6042699449073381E-6</v>
      </c>
      <c r="T98" s="91">
        <f t="shared" si="2"/>
        <v>2.779032337373641E-3</v>
      </c>
      <c r="U98" s="91">
        <f>R98/'סכום נכסי הקרן'!$C$42</f>
        <v>9.6631758070455493E-4</v>
      </c>
    </row>
    <row r="99" spans="2:21">
      <c r="B99" s="86" t="s">
        <v>393</v>
      </c>
      <c r="C99" s="110">
        <v>1162221</v>
      </c>
      <c r="D99" s="88" t="s">
        <v>112</v>
      </c>
      <c r="E99" s="88" t="s">
        <v>290</v>
      </c>
      <c r="F99" s="110">
        <v>513623314</v>
      </c>
      <c r="G99" s="88" t="s">
        <v>308</v>
      </c>
      <c r="H99" s="87" t="s">
        <v>388</v>
      </c>
      <c r="I99" s="87" t="s">
        <v>119</v>
      </c>
      <c r="J99" s="101"/>
      <c r="K99" s="90">
        <v>5.6099999976436123</v>
      </c>
      <c r="L99" s="88" t="s">
        <v>121</v>
      </c>
      <c r="M99" s="89">
        <v>1.1699999999999999E-2</v>
      </c>
      <c r="N99" s="89">
        <v>3.7999999975195931E-2</v>
      </c>
      <c r="O99" s="90">
        <v>515.22007599999995</v>
      </c>
      <c r="P99" s="102">
        <v>93.9</v>
      </c>
      <c r="Q99" s="90"/>
      <c r="R99" s="90">
        <v>0.483791674</v>
      </c>
      <c r="S99" s="91">
        <v>7.1423369592219497E-7</v>
      </c>
      <c r="T99" s="91">
        <f t="shared" si="2"/>
        <v>3.3548744666256445E-4</v>
      </c>
      <c r="U99" s="91">
        <f>R99/'סכום נכסי הקרן'!$C$42</f>
        <v>1.1665478427721176E-4</v>
      </c>
    </row>
    <row r="100" spans="2:21">
      <c r="B100" s="86" t="s">
        <v>394</v>
      </c>
      <c r="C100" s="110">
        <v>1156231</v>
      </c>
      <c r="D100" s="88" t="s">
        <v>112</v>
      </c>
      <c r="E100" s="88" t="s">
        <v>290</v>
      </c>
      <c r="F100" s="110">
        <v>513623314</v>
      </c>
      <c r="G100" s="88" t="s">
        <v>308</v>
      </c>
      <c r="H100" s="87" t="s">
        <v>388</v>
      </c>
      <c r="I100" s="87" t="s">
        <v>119</v>
      </c>
      <c r="J100" s="101"/>
      <c r="K100" s="90">
        <v>3.9399999998977475</v>
      </c>
      <c r="L100" s="88" t="s">
        <v>121</v>
      </c>
      <c r="M100" s="89">
        <v>3.3500000000000002E-2</v>
      </c>
      <c r="N100" s="89">
        <v>3.5699999998950564E-2</v>
      </c>
      <c r="O100" s="90">
        <v>3434.6812220000006</v>
      </c>
      <c r="P100" s="102">
        <v>108.2</v>
      </c>
      <c r="Q100" s="90"/>
      <c r="R100" s="90">
        <v>3.7163254270000006</v>
      </c>
      <c r="S100" s="91">
        <v>8.2575639863131472E-6</v>
      </c>
      <c r="T100" s="91">
        <f t="shared" si="2"/>
        <v>2.5771020781796151E-3</v>
      </c>
      <c r="U100" s="91">
        <f>R100/'סכום נכסי הקרן'!$C$42</f>
        <v>8.9610293911466111E-4</v>
      </c>
    </row>
    <row r="101" spans="2:21">
      <c r="B101" s="86" t="s">
        <v>395</v>
      </c>
      <c r="C101" s="110">
        <v>1174226</v>
      </c>
      <c r="D101" s="88" t="s">
        <v>112</v>
      </c>
      <c r="E101" s="88" t="s">
        <v>290</v>
      </c>
      <c r="F101" s="110">
        <v>513623314</v>
      </c>
      <c r="G101" s="88" t="s">
        <v>308</v>
      </c>
      <c r="H101" s="87" t="s">
        <v>388</v>
      </c>
      <c r="I101" s="87" t="s">
        <v>119</v>
      </c>
      <c r="J101" s="101"/>
      <c r="K101" s="90">
        <v>5.6200000002501103</v>
      </c>
      <c r="L101" s="88" t="s">
        <v>121</v>
      </c>
      <c r="M101" s="89">
        <v>1.3300000000000001E-2</v>
      </c>
      <c r="N101" s="89">
        <v>3.9100000001597926E-2</v>
      </c>
      <c r="O101" s="90">
        <v>9148.4991690000006</v>
      </c>
      <c r="P101" s="102">
        <v>94.4</v>
      </c>
      <c r="Q101" s="90"/>
      <c r="R101" s="90">
        <v>8.6361831819999999</v>
      </c>
      <c r="S101" s="91">
        <v>7.7039993002105265E-6</v>
      </c>
      <c r="T101" s="91">
        <f t="shared" si="2"/>
        <v>5.9887988990884556E-3</v>
      </c>
      <c r="U101" s="91">
        <f>R101/'סכום נכסי הקרן'!$C$42</f>
        <v>2.0824088966745927E-3</v>
      </c>
    </row>
    <row r="102" spans="2:21">
      <c r="B102" s="86" t="s">
        <v>396</v>
      </c>
      <c r="C102" s="110">
        <v>1186188</v>
      </c>
      <c r="D102" s="88" t="s">
        <v>112</v>
      </c>
      <c r="E102" s="88" t="s">
        <v>290</v>
      </c>
      <c r="F102" s="110">
        <v>513623314</v>
      </c>
      <c r="G102" s="88" t="s">
        <v>308</v>
      </c>
      <c r="H102" s="87" t="s">
        <v>386</v>
      </c>
      <c r="I102" s="87" t="s">
        <v>293</v>
      </c>
      <c r="J102" s="101"/>
      <c r="K102" s="90">
        <v>5.7800000000849714</v>
      </c>
      <c r="L102" s="88" t="s">
        <v>121</v>
      </c>
      <c r="M102" s="89">
        <v>1.8700000000000001E-2</v>
      </c>
      <c r="N102" s="89">
        <v>3.9300000000644139E-2</v>
      </c>
      <c r="O102" s="90">
        <v>7785.4847600000003</v>
      </c>
      <c r="P102" s="102">
        <v>93.72</v>
      </c>
      <c r="Q102" s="90"/>
      <c r="R102" s="90">
        <v>7.296556721</v>
      </c>
      <c r="S102" s="91">
        <v>1.3088477914043391E-5</v>
      </c>
      <c r="T102" s="91">
        <f t="shared" si="2"/>
        <v>5.0598290861798992E-3</v>
      </c>
      <c r="U102" s="91">
        <f>R102/'סכום נכסי הקרן'!$C$42</f>
        <v>1.7593900350064615E-3</v>
      </c>
    </row>
    <row r="103" spans="2:21">
      <c r="B103" s="86" t="s">
        <v>397</v>
      </c>
      <c r="C103" s="110">
        <v>1185537</v>
      </c>
      <c r="D103" s="88" t="s">
        <v>112</v>
      </c>
      <c r="E103" s="88" t="s">
        <v>290</v>
      </c>
      <c r="F103" s="110">
        <v>513141879</v>
      </c>
      <c r="G103" s="88" t="s">
        <v>295</v>
      </c>
      <c r="H103" s="87" t="s">
        <v>388</v>
      </c>
      <c r="I103" s="87" t="s">
        <v>119</v>
      </c>
      <c r="J103" s="101"/>
      <c r="K103" s="90">
        <v>4.8900000002491506</v>
      </c>
      <c r="L103" s="88" t="s">
        <v>121</v>
      </c>
      <c r="M103" s="89">
        <v>1.09E-2</v>
      </c>
      <c r="N103" s="89">
        <v>3.8200000001856416E-2</v>
      </c>
      <c r="O103" s="90">
        <v>8.8680000000000009E-2</v>
      </c>
      <c r="P103" s="102">
        <v>4616513</v>
      </c>
      <c r="Q103" s="90"/>
      <c r="R103" s="90">
        <v>4.0939020820000005</v>
      </c>
      <c r="S103" s="91">
        <v>4.8835288286799937E-6</v>
      </c>
      <c r="T103" s="91">
        <f t="shared" si="2"/>
        <v>2.8389342566005728E-3</v>
      </c>
      <c r="U103" s="91">
        <f>R103/'סכום נכסי הקרן'!$C$42</f>
        <v>9.871465134551657E-4</v>
      </c>
    </row>
    <row r="104" spans="2:21">
      <c r="B104" s="86" t="s">
        <v>398</v>
      </c>
      <c r="C104" s="110">
        <v>1151000</v>
      </c>
      <c r="D104" s="88" t="s">
        <v>112</v>
      </c>
      <c r="E104" s="88" t="s">
        <v>290</v>
      </c>
      <c r="F104" s="110">
        <v>513141879</v>
      </c>
      <c r="G104" s="88" t="s">
        <v>295</v>
      </c>
      <c r="H104" s="87" t="s">
        <v>388</v>
      </c>
      <c r="I104" s="87" t="s">
        <v>119</v>
      </c>
      <c r="J104" s="101"/>
      <c r="K104" s="90">
        <v>1.2600000003991039</v>
      </c>
      <c r="L104" s="88" t="s">
        <v>121</v>
      </c>
      <c r="M104" s="89">
        <v>2.2000000000000002E-2</v>
      </c>
      <c r="N104" s="89">
        <v>2.850000001219484E-2</v>
      </c>
      <c r="O104" s="90">
        <v>1.643E-2</v>
      </c>
      <c r="P104" s="102">
        <v>5490000</v>
      </c>
      <c r="Q104" s="90"/>
      <c r="R104" s="90">
        <v>0.90202071399999995</v>
      </c>
      <c r="S104" s="91">
        <v>3.2638061183949147E-6</v>
      </c>
      <c r="T104" s="91">
        <f t="shared" si="2"/>
        <v>6.2551019878982728E-4</v>
      </c>
      <c r="U104" s="91">
        <f>R104/'סכום נכסי הקרן'!$C$42</f>
        <v>2.1750070838392834E-4</v>
      </c>
    </row>
    <row r="105" spans="2:21">
      <c r="B105" s="86" t="s">
        <v>399</v>
      </c>
      <c r="C105" s="110">
        <v>1167030</v>
      </c>
      <c r="D105" s="88" t="s">
        <v>112</v>
      </c>
      <c r="E105" s="88" t="s">
        <v>290</v>
      </c>
      <c r="F105" s="110">
        <v>513141879</v>
      </c>
      <c r="G105" s="88" t="s">
        <v>295</v>
      </c>
      <c r="H105" s="87" t="s">
        <v>388</v>
      </c>
      <c r="I105" s="87" t="s">
        <v>119</v>
      </c>
      <c r="J105" s="101"/>
      <c r="K105" s="90">
        <v>3.0999999998215011</v>
      </c>
      <c r="L105" s="88" t="s">
        <v>121</v>
      </c>
      <c r="M105" s="89">
        <v>2.3199999999999998E-2</v>
      </c>
      <c r="N105" s="89">
        <v>3.5499999999107502E-2</v>
      </c>
      <c r="O105" s="90">
        <v>1.0472000000000002E-2</v>
      </c>
      <c r="P105" s="102">
        <v>5350000</v>
      </c>
      <c r="Q105" s="90"/>
      <c r="R105" s="90">
        <v>0.56022769100000003</v>
      </c>
      <c r="S105" s="91">
        <v>1.7453333333333337E-6</v>
      </c>
      <c r="T105" s="91">
        <f t="shared" si="2"/>
        <v>3.8849233606954171E-4</v>
      </c>
      <c r="U105" s="91">
        <f>R105/'סכום נכסי הקרן'!$C$42</f>
        <v>1.3508550054072542E-4</v>
      </c>
    </row>
    <row r="106" spans="2:21">
      <c r="B106" s="86" t="s">
        <v>400</v>
      </c>
      <c r="C106" s="110">
        <v>1189497</v>
      </c>
      <c r="D106" s="88" t="s">
        <v>112</v>
      </c>
      <c r="E106" s="88" t="s">
        <v>290</v>
      </c>
      <c r="F106" s="110">
        <v>513141879</v>
      </c>
      <c r="G106" s="88" t="s">
        <v>295</v>
      </c>
      <c r="H106" s="87" t="s">
        <v>388</v>
      </c>
      <c r="I106" s="87" t="s">
        <v>119</v>
      </c>
      <c r="J106" s="101"/>
      <c r="K106" s="90">
        <v>5.5399999995125393</v>
      </c>
      <c r="L106" s="88" t="s">
        <v>121</v>
      </c>
      <c r="M106" s="89">
        <v>2.9900000000000003E-2</v>
      </c>
      <c r="N106" s="89">
        <v>3.0399999997833511E-2</v>
      </c>
      <c r="O106" s="90">
        <v>7.2775000000000006E-2</v>
      </c>
      <c r="P106" s="102">
        <v>5074000</v>
      </c>
      <c r="Q106" s="90"/>
      <c r="R106" s="90">
        <v>3.69260637</v>
      </c>
      <c r="S106" s="91">
        <v>4.5484375000000004E-6</v>
      </c>
      <c r="T106" s="91">
        <f t="shared" si="2"/>
        <v>2.560653994639066E-3</v>
      </c>
      <c r="U106" s="91">
        <f>R106/'סכום נכסי הקרן'!$C$42</f>
        <v>8.9038365615404951E-4</v>
      </c>
    </row>
    <row r="107" spans="2:21">
      <c r="B107" s="86" t="s">
        <v>401</v>
      </c>
      <c r="C107" s="110">
        <v>7480197</v>
      </c>
      <c r="D107" s="88" t="s">
        <v>112</v>
      </c>
      <c r="E107" s="88" t="s">
        <v>290</v>
      </c>
      <c r="F107" s="110">
        <v>520029935</v>
      </c>
      <c r="G107" s="88" t="s">
        <v>295</v>
      </c>
      <c r="H107" s="87" t="s">
        <v>388</v>
      </c>
      <c r="I107" s="87" t="s">
        <v>119</v>
      </c>
      <c r="J107" s="101"/>
      <c r="K107" s="90">
        <v>2.5400000000705125</v>
      </c>
      <c r="L107" s="88" t="s">
        <v>121</v>
      </c>
      <c r="M107" s="89">
        <v>1.46E-2</v>
      </c>
      <c r="N107" s="89">
        <v>3.7100000002542162E-2</v>
      </c>
      <c r="O107" s="90">
        <v>0.104562</v>
      </c>
      <c r="P107" s="102">
        <v>5153990</v>
      </c>
      <c r="Q107" s="90"/>
      <c r="R107" s="90">
        <v>5.3891209529999999</v>
      </c>
      <c r="S107" s="91">
        <v>3.926031614913829E-6</v>
      </c>
      <c r="T107" s="91">
        <f t="shared" ref="T107:T138" si="3">IFERROR(R107/$R$11,0)</f>
        <v>3.7371094325151532E-3</v>
      </c>
      <c r="U107" s="91">
        <f>R107/'סכום נכסי הקרן'!$C$42</f>
        <v>1.2994575475393916E-3</v>
      </c>
    </row>
    <row r="108" spans="2:21">
      <c r="B108" s="86" t="s">
        <v>402</v>
      </c>
      <c r="C108" s="110">
        <v>7480247</v>
      </c>
      <c r="D108" s="88" t="s">
        <v>112</v>
      </c>
      <c r="E108" s="88" t="s">
        <v>290</v>
      </c>
      <c r="F108" s="110">
        <v>520029935</v>
      </c>
      <c r="G108" s="88" t="s">
        <v>295</v>
      </c>
      <c r="H108" s="87" t="s">
        <v>388</v>
      </c>
      <c r="I108" s="87" t="s">
        <v>119</v>
      </c>
      <c r="J108" s="101"/>
      <c r="K108" s="90">
        <v>3.1099999999374015</v>
      </c>
      <c r="L108" s="88" t="s">
        <v>121</v>
      </c>
      <c r="M108" s="89">
        <v>2.4199999999999999E-2</v>
      </c>
      <c r="N108" s="89">
        <v>4.0999999999430915E-2</v>
      </c>
      <c r="O108" s="90">
        <v>9.9874000000000004E-2</v>
      </c>
      <c r="P108" s="102">
        <v>5278341</v>
      </c>
      <c r="Q108" s="90"/>
      <c r="R108" s="90">
        <v>5.2716910030000008</v>
      </c>
      <c r="S108" s="91">
        <v>3.297913089420156E-6</v>
      </c>
      <c r="T108" s="91">
        <f t="shared" si="3"/>
        <v>3.6556771214514196E-3</v>
      </c>
      <c r="U108" s="91">
        <f>R108/'סכום נכסי הקרן'!$C$42</f>
        <v>1.2711421253832557E-3</v>
      </c>
    </row>
    <row r="109" spans="2:21">
      <c r="B109" s="86" t="s">
        <v>403</v>
      </c>
      <c r="C109" s="110">
        <v>7480312</v>
      </c>
      <c r="D109" s="88" t="s">
        <v>112</v>
      </c>
      <c r="E109" s="88" t="s">
        <v>290</v>
      </c>
      <c r="F109" s="110">
        <v>520029935</v>
      </c>
      <c r="G109" s="88" t="s">
        <v>295</v>
      </c>
      <c r="H109" s="87" t="s">
        <v>388</v>
      </c>
      <c r="I109" s="87" t="s">
        <v>119</v>
      </c>
      <c r="J109" s="101"/>
      <c r="K109" s="90">
        <v>4.5700000001236054</v>
      </c>
      <c r="L109" s="88" t="s">
        <v>121</v>
      </c>
      <c r="M109" s="89">
        <v>2E-3</v>
      </c>
      <c r="N109" s="89">
        <v>4.0899999998473116E-2</v>
      </c>
      <c r="O109" s="90">
        <v>6.1536999999999994E-2</v>
      </c>
      <c r="P109" s="102">
        <v>4470000</v>
      </c>
      <c r="Q109" s="90"/>
      <c r="R109" s="90">
        <v>2.7506934379999999</v>
      </c>
      <c r="S109" s="91">
        <v>5.3687838073634614E-6</v>
      </c>
      <c r="T109" s="91">
        <f t="shared" si="3"/>
        <v>1.9074803632649763E-3</v>
      </c>
      <c r="U109" s="91">
        <f>R109/'סכום נכסי הקרן'!$C$42</f>
        <v>6.6326389408394814E-4</v>
      </c>
    </row>
    <row r="110" spans="2:21">
      <c r="B110" s="86" t="s">
        <v>404</v>
      </c>
      <c r="C110" s="110">
        <v>1191246</v>
      </c>
      <c r="D110" s="88" t="s">
        <v>112</v>
      </c>
      <c r="E110" s="88" t="s">
        <v>290</v>
      </c>
      <c r="F110" s="110">
        <v>520029935</v>
      </c>
      <c r="G110" s="88" t="s">
        <v>295</v>
      </c>
      <c r="H110" s="87" t="s">
        <v>388</v>
      </c>
      <c r="I110" s="87" t="s">
        <v>119</v>
      </c>
      <c r="J110" s="101"/>
      <c r="K110" s="90">
        <v>5.2200000005812246</v>
      </c>
      <c r="L110" s="88" t="s">
        <v>121</v>
      </c>
      <c r="M110" s="89">
        <v>3.1699999999999999E-2</v>
      </c>
      <c r="N110" s="89">
        <v>3.8900000001187013E-2</v>
      </c>
      <c r="O110" s="90">
        <v>4.9554000000000001E-2</v>
      </c>
      <c r="P110" s="102">
        <v>4930250</v>
      </c>
      <c r="Q110" s="90"/>
      <c r="R110" s="90">
        <v>2.4431182389999999</v>
      </c>
      <c r="S110" s="91">
        <v>5.3479387006259441E-6</v>
      </c>
      <c r="T110" s="91">
        <f t="shared" si="3"/>
        <v>1.6941909998576183E-3</v>
      </c>
      <c r="U110" s="91">
        <f>R110/'סכום נכסי הקרן'!$C$42</f>
        <v>5.8909949561113464E-4</v>
      </c>
    </row>
    <row r="111" spans="2:21">
      <c r="B111" s="86" t="s">
        <v>405</v>
      </c>
      <c r="C111" s="110">
        <v>7670284</v>
      </c>
      <c r="D111" s="88" t="s">
        <v>112</v>
      </c>
      <c r="E111" s="88" t="s">
        <v>290</v>
      </c>
      <c r="F111" s="110">
        <v>520017450</v>
      </c>
      <c r="G111" s="88" t="s">
        <v>406</v>
      </c>
      <c r="H111" s="87" t="s">
        <v>386</v>
      </c>
      <c r="I111" s="87" t="s">
        <v>293</v>
      </c>
      <c r="J111" s="101"/>
      <c r="K111" s="90">
        <v>5.500000000577641</v>
      </c>
      <c r="L111" s="88" t="s">
        <v>121</v>
      </c>
      <c r="M111" s="89">
        <v>4.4000000000000003E-3</v>
      </c>
      <c r="N111" s="89">
        <v>2.800000000346585E-2</v>
      </c>
      <c r="O111" s="90">
        <v>3613.770884</v>
      </c>
      <c r="P111" s="102">
        <v>95.81</v>
      </c>
      <c r="Q111" s="90"/>
      <c r="R111" s="90">
        <v>3.462354146</v>
      </c>
      <c r="S111" s="91">
        <v>4.5760654677678687E-6</v>
      </c>
      <c r="T111" s="91">
        <f t="shared" si="3"/>
        <v>2.400984585532747E-3</v>
      </c>
      <c r="U111" s="91">
        <f>R111/'סכום נכסי הקרן'!$C$42</f>
        <v>8.348638426401273E-4</v>
      </c>
    </row>
    <row r="112" spans="2:21">
      <c r="B112" s="86" t="s">
        <v>407</v>
      </c>
      <c r="C112" s="110">
        <v>1126069</v>
      </c>
      <c r="D112" s="88" t="s">
        <v>112</v>
      </c>
      <c r="E112" s="88" t="s">
        <v>290</v>
      </c>
      <c r="F112" s="110">
        <v>513834200</v>
      </c>
      <c r="G112" s="88" t="s">
        <v>406</v>
      </c>
      <c r="H112" s="87" t="s">
        <v>386</v>
      </c>
      <c r="I112" s="87" t="s">
        <v>293</v>
      </c>
      <c r="J112" s="101"/>
      <c r="K112" s="90">
        <v>0.17000000002350535</v>
      </c>
      <c r="L112" s="88" t="s">
        <v>121</v>
      </c>
      <c r="M112" s="89">
        <v>3.85E-2</v>
      </c>
      <c r="N112" s="89">
        <v>6.89999999996642E-3</v>
      </c>
      <c r="O112" s="90">
        <v>2599.3203509999998</v>
      </c>
      <c r="P112" s="102">
        <v>114.57</v>
      </c>
      <c r="Q112" s="90"/>
      <c r="R112" s="90">
        <v>2.978041529</v>
      </c>
      <c r="S112" s="91">
        <v>1.0850988128085826E-5</v>
      </c>
      <c r="T112" s="91">
        <f t="shared" si="3"/>
        <v>2.0651358886744492E-3</v>
      </c>
      <c r="U112" s="91">
        <f>R112/'סכום נכסי הקרן'!$C$42</f>
        <v>7.1808344542546399E-4</v>
      </c>
    </row>
    <row r="113" spans="2:21">
      <c r="B113" s="86" t="s">
        <v>408</v>
      </c>
      <c r="C113" s="110">
        <v>1126077</v>
      </c>
      <c r="D113" s="88" t="s">
        <v>112</v>
      </c>
      <c r="E113" s="88" t="s">
        <v>290</v>
      </c>
      <c r="F113" s="110">
        <v>513834200</v>
      </c>
      <c r="G113" s="88" t="s">
        <v>406</v>
      </c>
      <c r="H113" s="87" t="s">
        <v>386</v>
      </c>
      <c r="I113" s="87" t="s">
        <v>293</v>
      </c>
      <c r="J113" s="101"/>
      <c r="K113" s="90">
        <v>1.1400000001571933</v>
      </c>
      <c r="L113" s="88" t="s">
        <v>121</v>
      </c>
      <c r="M113" s="89">
        <v>3.85E-2</v>
      </c>
      <c r="N113" s="89">
        <v>1.199999999850292E-2</v>
      </c>
      <c r="O113" s="90">
        <v>2275.479797</v>
      </c>
      <c r="P113" s="102">
        <v>117.42</v>
      </c>
      <c r="Q113" s="90"/>
      <c r="R113" s="90">
        <v>2.6718685469999999</v>
      </c>
      <c r="S113" s="91">
        <v>9.1019191879999998E-6</v>
      </c>
      <c r="T113" s="91">
        <f t="shared" si="3"/>
        <v>1.8528188987622927E-3</v>
      </c>
      <c r="U113" s="91">
        <f>R113/'סכום נכסי הקרן'!$C$42</f>
        <v>6.4425715802490682E-4</v>
      </c>
    </row>
    <row r="114" spans="2:21">
      <c r="B114" s="86" t="s">
        <v>409</v>
      </c>
      <c r="C114" s="110">
        <v>6130223</v>
      </c>
      <c r="D114" s="88" t="s">
        <v>112</v>
      </c>
      <c r="E114" s="88" t="s">
        <v>290</v>
      </c>
      <c r="F114" s="110">
        <v>520017807</v>
      </c>
      <c r="G114" s="88" t="s">
        <v>308</v>
      </c>
      <c r="H114" s="87" t="s">
        <v>388</v>
      </c>
      <c r="I114" s="87" t="s">
        <v>119</v>
      </c>
      <c r="J114" s="101"/>
      <c r="K114" s="90">
        <v>4.5999999998054371</v>
      </c>
      <c r="L114" s="88" t="s">
        <v>121</v>
      </c>
      <c r="M114" s="89">
        <v>2.4E-2</v>
      </c>
      <c r="N114" s="89">
        <v>2.7699999998499081E-2</v>
      </c>
      <c r="O114" s="90">
        <v>6624.5591130000003</v>
      </c>
      <c r="P114" s="102">
        <v>108.62</v>
      </c>
      <c r="Q114" s="90"/>
      <c r="R114" s="90">
        <v>7.1955958039999999</v>
      </c>
      <c r="S114" s="91">
        <v>6.1466525271816388E-6</v>
      </c>
      <c r="T114" s="91">
        <f t="shared" si="3"/>
        <v>4.9898172978888895E-3</v>
      </c>
      <c r="U114" s="91">
        <f>R114/'סכום נכסי הקרן'!$C$42</f>
        <v>1.7350457260279972E-3</v>
      </c>
    </row>
    <row r="115" spans="2:21">
      <c r="B115" s="86" t="s">
        <v>410</v>
      </c>
      <c r="C115" s="110">
        <v>6130181</v>
      </c>
      <c r="D115" s="88" t="s">
        <v>112</v>
      </c>
      <c r="E115" s="88" t="s">
        <v>290</v>
      </c>
      <c r="F115" s="110">
        <v>520017807</v>
      </c>
      <c r="G115" s="88" t="s">
        <v>308</v>
      </c>
      <c r="H115" s="87" t="s">
        <v>388</v>
      </c>
      <c r="I115" s="87" t="s">
        <v>119</v>
      </c>
      <c r="J115" s="101"/>
      <c r="K115" s="90">
        <v>0.7399999938715327</v>
      </c>
      <c r="L115" s="88" t="s">
        <v>121</v>
      </c>
      <c r="M115" s="89">
        <v>3.4799999999999998E-2</v>
      </c>
      <c r="N115" s="89">
        <v>2.300000008754953E-2</v>
      </c>
      <c r="O115" s="90">
        <v>41.414448</v>
      </c>
      <c r="P115" s="102">
        <v>110.32</v>
      </c>
      <c r="Q115" s="90"/>
      <c r="R115" s="90">
        <v>4.5688421999999999E-2</v>
      </c>
      <c r="S115" s="91">
        <v>3.1804963939801552E-7</v>
      </c>
      <c r="T115" s="91">
        <f t="shared" si="3"/>
        <v>3.1682835531439378E-5</v>
      </c>
      <c r="U115" s="91">
        <f>R115/'סכום נכסי הקרן'!$C$42</f>
        <v>1.1016669568348578E-5</v>
      </c>
    </row>
    <row r="116" spans="2:21">
      <c r="B116" s="86" t="s">
        <v>411</v>
      </c>
      <c r="C116" s="110">
        <v>6130348</v>
      </c>
      <c r="D116" s="88" t="s">
        <v>112</v>
      </c>
      <c r="E116" s="88" t="s">
        <v>290</v>
      </c>
      <c r="F116" s="110">
        <v>520017807</v>
      </c>
      <c r="G116" s="88" t="s">
        <v>308</v>
      </c>
      <c r="H116" s="87" t="s">
        <v>388</v>
      </c>
      <c r="I116" s="87" t="s">
        <v>119</v>
      </c>
      <c r="J116" s="101"/>
      <c r="K116" s="90">
        <v>6.7500000005610357</v>
      </c>
      <c r="L116" s="88" t="s">
        <v>121</v>
      </c>
      <c r="M116" s="89">
        <v>1.4999999999999999E-2</v>
      </c>
      <c r="N116" s="89">
        <v>3.1500000001620773E-2</v>
      </c>
      <c r="O116" s="90">
        <v>4256.9109710000002</v>
      </c>
      <c r="P116" s="102">
        <v>94.21</v>
      </c>
      <c r="Q116" s="90"/>
      <c r="R116" s="90">
        <v>4.0104358290000004</v>
      </c>
      <c r="S116" s="91">
        <v>1.6261661104020654E-5</v>
      </c>
      <c r="T116" s="91">
        <f t="shared" si="3"/>
        <v>2.7810542193730998E-3</v>
      </c>
      <c r="U116" s="91">
        <f>R116/'סכום נכסי הקרן'!$C$42</f>
        <v>9.670206240250343E-4</v>
      </c>
    </row>
    <row r="117" spans="2:21">
      <c r="B117" s="86" t="s">
        <v>412</v>
      </c>
      <c r="C117" s="110">
        <v>1136050</v>
      </c>
      <c r="D117" s="88" t="s">
        <v>112</v>
      </c>
      <c r="E117" s="88" t="s">
        <v>290</v>
      </c>
      <c r="F117" s="110">
        <v>513754069</v>
      </c>
      <c r="G117" s="88" t="s">
        <v>406</v>
      </c>
      <c r="H117" s="87" t="s">
        <v>388</v>
      </c>
      <c r="I117" s="87" t="s">
        <v>119</v>
      </c>
      <c r="J117" s="101"/>
      <c r="K117" s="90">
        <v>2.27999999988918</v>
      </c>
      <c r="L117" s="88" t="s">
        <v>121</v>
      </c>
      <c r="M117" s="89">
        <v>2.4799999999999999E-2</v>
      </c>
      <c r="N117" s="89">
        <v>2.0099999998861019E-2</v>
      </c>
      <c r="O117" s="90">
        <v>2931.8755980000001</v>
      </c>
      <c r="P117" s="102">
        <v>110.8</v>
      </c>
      <c r="Q117" s="90"/>
      <c r="R117" s="90">
        <v>3.2485183370000001</v>
      </c>
      <c r="S117" s="91">
        <v>6.9231902287368693E-6</v>
      </c>
      <c r="T117" s="91">
        <f t="shared" si="3"/>
        <v>2.2526992110175302E-3</v>
      </c>
      <c r="U117" s="91">
        <f>R117/'סכום נכסי הקרן'!$C$42</f>
        <v>7.8330245473240976E-4</v>
      </c>
    </row>
    <row r="118" spans="2:21">
      <c r="B118" s="86" t="s">
        <v>413</v>
      </c>
      <c r="C118" s="110">
        <v>1147602</v>
      </c>
      <c r="D118" s="88" t="s">
        <v>112</v>
      </c>
      <c r="E118" s="88" t="s">
        <v>290</v>
      </c>
      <c r="F118" s="110">
        <v>513257873</v>
      </c>
      <c r="G118" s="88" t="s">
        <v>308</v>
      </c>
      <c r="H118" s="87" t="s">
        <v>386</v>
      </c>
      <c r="I118" s="87" t="s">
        <v>293</v>
      </c>
      <c r="J118" s="101"/>
      <c r="K118" s="90">
        <v>2.7300000000112239</v>
      </c>
      <c r="L118" s="88" t="s">
        <v>121</v>
      </c>
      <c r="M118" s="89">
        <v>1.3999999999999999E-2</v>
      </c>
      <c r="N118" s="89">
        <v>2.8899999999214335E-2</v>
      </c>
      <c r="O118" s="90">
        <v>7618.7120079999995</v>
      </c>
      <c r="P118" s="102">
        <v>105.25</v>
      </c>
      <c r="Q118" s="90"/>
      <c r="R118" s="90">
        <v>8.0186943670000002</v>
      </c>
      <c r="S118" s="91">
        <v>8.5738375061895104E-6</v>
      </c>
      <c r="T118" s="91">
        <f t="shared" si="3"/>
        <v>5.5605985868047792E-3</v>
      </c>
      <c r="U118" s="91">
        <f>R118/'סכום נכסי הקרן'!$C$42</f>
        <v>1.9335162464314715E-3</v>
      </c>
    </row>
    <row r="119" spans="2:21">
      <c r="B119" s="86" t="s">
        <v>414</v>
      </c>
      <c r="C119" s="110">
        <v>2310399</v>
      </c>
      <c r="D119" s="88" t="s">
        <v>112</v>
      </c>
      <c r="E119" s="88" t="s">
        <v>290</v>
      </c>
      <c r="F119" s="110">
        <v>520032046</v>
      </c>
      <c r="G119" s="88" t="s">
        <v>295</v>
      </c>
      <c r="H119" s="87" t="s">
        <v>388</v>
      </c>
      <c r="I119" s="87" t="s">
        <v>119</v>
      </c>
      <c r="J119" s="101"/>
      <c r="K119" s="90">
        <v>3.1200000005770723</v>
      </c>
      <c r="L119" s="88" t="s">
        <v>121</v>
      </c>
      <c r="M119" s="89">
        <v>1.89E-2</v>
      </c>
      <c r="N119" s="89">
        <v>3.3300000007979821E-2</v>
      </c>
      <c r="O119" s="90">
        <v>4.1930000000000002E-2</v>
      </c>
      <c r="P119" s="102">
        <v>5289995</v>
      </c>
      <c r="Q119" s="90"/>
      <c r="R119" s="90">
        <v>2.2180948309999997</v>
      </c>
      <c r="S119" s="91">
        <v>5.24125E-6</v>
      </c>
      <c r="T119" s="91">
        <f t="shared" si="3"/>
        <v>1.5381475360148971E-3</v>
      </c>
      <c r="U119" s="91">
        <f>R119/'סכום נכסי הקרן'!$C$42</f>
        <v>5.3484048594168952E-4</v>
      </c>
    </row>
    <row r="120" spans="2:21">
      <c r="B120" s="86" t="s">
        <v>415</v>
      </c>
      <c r="C120" s="110">
        <v>1191675</v>
      </c>
      <c r="D120" s="88" t="s">
        <v>112</v>
      </c>
      <c r="E120" s="88" t="s">
        <v>290</v>
      </c>
      <c r="F120" s="110">
        <v>520032046</v>
      </c>
      <c r="G120" s="88" t="s">
        <v>295</v>
      </c>
      <c r="H120" s="87" t="s">
        <v>388</v>
      </c>
      <c r="I120" s="87" t="s">
        <v>119</v>
      </c>
      <c r="J120" s="101"/>
      <c r="K120" s="90">
        <v>4.800000000062755</v>
      </c>
      <c r="L120" s="88" t="s">
        <v>121</v>
      </c>
      <c r="M120" s="89">
        <v>3.3099999999999997E-2</v>
      </c>
      <c r="N120" s="89">
        <v>3.7000000000941315E-2</v>
      </c>
      <c r="O120" s="90">
        <v>6.3507999999999995E-2</v>
      </c>
      <c r="P120" s="102">
        <v>5018260</v>
      </c>
      <c r="Q120" s="90"/>
      <c r="R120" s="90">
        <v>3.1870163210000002</v>
      </c>
      <c r="S120" s="91">
        <v>4.5269085465820794E-6</v>
      </c>
      <c r="T120" s="91">
        <f t="shared" si="3"/>
        <v>2.210050369746979E-3</v>
      </c>
      <c r="U120" s="91">
        <f>R120/'סכום נכסי הקרן'!$C$42</f>
        <v>7.6847271541553668E-4</v>
      </c>
    </row>
    <row r="121" spans="2:21">
      <c r="B121" s="86" t="s">
        <v>416</v>
      </c>
      <c r="C121" s="110">
        <v>2310266</v>
      </c>
      <c r="D121" s="88" t="s">
        <v>112</v>
      </c>
      <c r="E121" s="88" t="s">
        <v>290</v>
      </c>
      <c r="F121" s="110">
        <v>520032046</v>
      </c>
      <c r="G121" s="88" t="s">
        <v>295</v>
      </c>
      <c r="H121" s="87" t="s">
        <v>388</v>
      </c>
      <c r="I121" s="87" t="s">
        <v>119</v>
      </c>
      <c r="J121" s="101"/>
      <c r="K121" s="90">
        <v>0.55999999996526795</v>
      </c>
      <c r="L121" s="88" t="s">
        <v>121</v>
      </c>
      <c r="M121" s="89">
        <v>1.8200000000000001E-2</v>
      </c>
      <c r="N121" s="89">
        <v>2.3799999994182384E-2</v>
      </c>
      <c r="O121" s="90">
        <v>4.2193000000000008E-2</v>
      </c>
      <c r="P121" s="102">
        <v>5459095</v>
      </c>
      <c r="Q121" s="90"/>
      <c r="R121" s="90">
        <v>2.3033496430000002</v>
      </c>
      <c r="S121" s="91">
        <v>2.9690380691014011E-6</v>
      </c>
      <c r="T121" s="91">
        <f t="shared" si="3"/>
        <v>1.5972678572827184E-3</v>
      </c>
      <c r="U121" s="91">
        <f>R121/'סכום נכסי הקרן'!$C$42</f>
        <v>5.5539764357159598E-4</v>
      </c>
    </row>
    <row r="122" spans="2:21">
      <c r="B122" s="86" t="s">
        <v>417</v>
      </c>
      <c r="C122" s="110">
        <v>2310290</v>
      </c>
      <c r="D122" s="88" t="s">
        <v>112</v>
      </c>
      <c r="E122" s="88" t="s">
        <v>290</v>
      </c>
      <c r="F122" s="110">
        <v>520032046</v>
      </c>
      <c r="G122" s="88" t="s">
        <v>295</v>
      </c>
      <c r="H122" s="87" t="s">
        <v>388</v>
      </c>
      <c r="I122" s="87" t="s">
        <v>119</v>
      </c>
      <c r="J122" s="101"/>
      <c r="K122" s="90">
        <v>1.7200000001556317</v>
      </c>
      <c r="L122" s="88" t="s">
        <v>121</v>
      </c>
      <c r="M122" s="89">
        <v>1.89E-2</v>
      </c>
      <c r="N122" s="89">
        <v>2.9600000002638974E-2</v>
      </c>
      <c r="O122" s="90">
        <v>0.11155</v>
      </c>
      <c r="P122" s="102">
        <v>5299297</v>
      </c>
      <c r="Q122" s="90"/>
      <c r="R122" s="90">
        <v>5.9113895640000003</v>
      </c>
      <c r="S122" s="91">
        <v>5.1174419671529494E-6</v>
      </c>
      <c r="T122" s="91">
        <f t="shared" si="3"/>
        <v>4.0992788789789925E-3</v>
      </c>
      <c r="U122" s="91">
        <f>R122/'סכום נכסי הקרן'!$C$42</f>
        <v>1.4253901243595625E-3</v>
      </c>
    </row>
    <row r="123" spans="2:21">
      <c r="B123" s="86" t="s">
        <v>418</v>
      </c>
      <c r="C123" s="110">
        <v>1132927</v>
      </c>
      <c r="D123" s="88" t="s">
        <v>112</v>
      </c>
      <c r="E123" s="88" t="s">
        <v>290</v>
      </c>
      <c r="F123" s="110">
        <v>513992529</v>
      </c>
      <c r="G123" s="88" t="s">
        <v>308</v>
      </c>
      <c r="H123" s="87" t="s">
        <v>388</v>
      </c>
      <c r="I123" s="87" t="s">
        <v>119</v>
      </c>
      <c r="J123" s="101"/>
      <c r="K123" s="90">
        <v>1.2800000005425665</v>
      </c>
      <c r="L123" s="88" t="s">
        <v>121</v>
      </c>
      <c r="M123" s="89">
        <v>2.75E-2</v>
      </c>
      <c r="N123" s="89">
        <v>2.1900000019668034E-2</v>
      </c>
      <c r="O123" s="90">
        <v>669.36346600000002</v>
      </c>
      <c r="P123" s="102">
        <v>110.14</v>
      </c>
      <c r="Q123" s="90"/>
      <c r="R123" s="90">
        <v>0.73723694500000003</v>
      </c>
      <c r="S123" s="91">
        <v>2.4209977995133404E-6</v>
      </c>
      <c r="T123" s="91">
        <f t="shared" si="3"/>
        <v>5.1124017538044589E-4</v>
      </c>
      <c r="U123" s="91">
        <f>R123/'סכום נכסי הקרן'!$C$42</f>
        <v>1.7776704602850531E-4</v>
      </c>
    </row>
    <row r="124" spans="2:21">
      <c r="B124" s="86" t="s">
        <v>419</v>
      </c>
      <c r="C124" s="110">
        <v>1138973</v>
      </c>
      <c r="D124" s="88" t="s">
        <v>112</v>
      </c>
      <c r="E124" s="88" t="s">
        <v>290</v>
      </c>
      <c r="F124" s="110">
        <v>513992529</v>
      </c>
      <c r="G124" s="88" t="s">
        <v>308</v>
      </c>
      <c r="H124" s="87" t="s">
        <v>388</v>
      </c>
      <c r="I124" s="87" t="s">
        <v>119</v>
      </c>
      <c r="J124" s="101"/>
      <c r="K124" s="90">
        <v>4.2999999997280129</v>
      </c>
      <c r="L124" s="88" t="s">
        <v>121</v>
      </c>
      <c r="M124" s="89">
        <v>1.9599999999999999E-2</v>
      </c>
      <c r="N124" s="89">
        <v>2.9099999997901815E-2</v>
      </c>
      <c r="O124" s="90">
        <v>4841.7884709999998</v>
      </c>
      <c r="P124" s="102">
        <v>106.31</v>
      </c>
      <c r="Q124" s="90"/>
      <c r="R124" s="90">
        <v>5.1473056880000003</v>
      </c>
      <c r="S124" s="91">
        <v>4.606657517183814E-6</v>
      </c>
      <c r="T124" s="91">
        <f t="shared" si="3"/>
        <v>3.569421582188731E-3</v>
      </c>
      <c r="U124" s="91">
        <f>R124/'סכום נכסי הקרן'!$C$42</f>
        <v>1.2411495834103693E-3</v>
      </c>
    </row>
    <row r="125" spans="2:21">
      <c r="B125" s="86" t="s">
        <v>420</v>
      </c>
      <c r="C125" s="110">
        <v>1167147</v>
      </c>
      <c r="D125" s="88" t="s">
        <v>112</v>
      </c>
      <c r="E125" s="88" t="s">
        <v>290</v>
      </c>
      <c r="F125" s="110">
        <v>513992529</v>
      </c>
      <c r="G125" s="88" t="s">
        <v>308</v>
      </c>
      <c r="H125" s="87" t="s">
        <v>388</v>
      </c>
      <c r="I125" s="87" t="s">
        <v>119</v>
      </c>
      <c r="J125" s="101"/>
      <c r="K125" s="90">
        <v>6.5399999997410845</v>
      </c>
      <c r="L125" s="88" t="s">
        <v>121</v>
      </c>
      <c r="M125" s="89">
        <v>1.5800000000000002E-2</v>
      </c>
      <c r="N125" s="89">
        <v>2.9599999998836762E-2</v>
      </c>
      <c r="O125" s="90">
        <v>10681.225462</v>
      </c>
      <c r="P125" s="102">
        <v>99.8</v>
      </c>
      <c r="Q125" s="90"/>
      <c r="R125" s="90">
        <v>10.659862993999999</v>
      </c>
      <c r="S125" s="91">
        <v>8.9958539514077228E-6</v>
      </c>
      <c r="T125" s="91">
        <f t="shared" si="3"/>
        <v>7.3921284921282448E-3</v>
      </c>
      <c r="U125" s="91">
        <f>R125/'סכום נכסי הקרן'!$C$42</f>
        <v>2.5703708534465242E-3</v>
      </c>
    </row>
    <row r="126" spans="2:21">
      <c r="B126" s="86" t="s">
        <v>421</v>
      </c>
      <c r="C126" s="110">
        <v>1135417</v>
      </c>
      <c r="D126" s="88" t="s">
        <v>112</v>
      </c>
      <c r="E126" s="88" t="s">
        <v>290</v>
      </c>
      <c r="F126" s="110">
        <v>514290345</v>
      </c>
      <c r="G126" s="88" t="s">
        <v>406</v>
      </c>
      <c r="H126" s="87" t="s">
        <v>388</v>
      </c>
      <c r="I126" s="87" t="s">
        <v>119</v>
      </c>
      <c r="J126" s="101"/>
      <c r="K126" s="90">
        <v>3.4399999993925663</v>
      </c>
      <c r="L126" s="88" t="s">
        <v>121</v>
      </c>
      <c r="M126" s="89">
        <v>2.2499999999999999E-2</v>
      </c>
      <c r="N126" s="89">
        <v>2.3399999994509736E-2</v>
      </c>
      <c r="O126" s="90">
        <v>1540.6476600000001</v>
      </c>
      <c r="P126" s="102">
        <v>111.13</v>
      </c>
      <c r="Q126" s="90"/>
      <c r="R126" s="90">
        <v>1.7121216910000001</v>
      </c>
      <c r="S126" s="91">
        <v>3.7657954018362051E-6</v>
      </c>
      <c r="T126" s="91">
        <f t="shared" si="3"/>
        <v>1.1872782549977952E-3</v>
      </c>
      <c r="U126" s="91">
        <f>R126/'סכום נכסי הקרן'!$C$42</f>
        <v>4.1283717197650665E-4</v>
      </c>
    </row>
    <row r="127" spans="2:21">
      <c r="B127" s="86" t="s">
        <v>422</v>
      </c>
      <c r="C127" s="110">
        <v>1140607</v>
      </c>
      <c r="D127" s="88" t="s">
        <v>112</v>
      </c>
      <c r="E127" s="88" t="s">
        <v>290</v>
      </c>
      <c r="F127" s="110">
        <v>513765859</v>
      </c>
      <c r="G127" s="88" t="s">
        <v>308</v>
      </c>
      <c r="H127" s="87" t="s">
        <v>386</v>
      </c>
      <c r="I127" s="87" t="s">
        <v>293</v>
      </c>
      <c r="J127" s="101"/>
      <c r="K127" s="90">
        <v>2.6399999999534547</v>
      </c>
      <c r="L127" s="88" t="s">
        <v>121</v>
      </c>
      <c r="M127" s="89">
        <v>2.1499999999999998E-2</v>
      </c>
      <c r="N127" s="89">
        <v>3.6099999999240587E-2</v>
      </c>
      <c r="O127" s="90">
        <v>15231.550137</v>
      </c>
      <c r="P127" s="102">
        <v>107.2</v>
      </c>
      <c r="Q127" s="90"/>
      <c r="R127" s="90">
        <v>16.328221884000001</v>
      </c>
      <c r="S127" s="91">
        <v>7.7660512669357123E-6</v>
      </c>
      <c r="T127" s="91">
        <f t="shared" si="3"/>
        <v>1.1322876690108083E-2</v>
      </c>
      <c r="U127" s="91">
        <f>R127/'סכום נכסי הקרן'!$C$42</f>
        <v>3.9371599468833946E-3</v>
      </c>
    </row>
    <row r="128" spans="2:21">
      <c r="B128" s="86" t="s">
        <v>423</v>
      </c>
      <c r="C128" s="110">
        <v>1174556</v>
      </c>
      <c r="D128" s="88" t="s">
        <v>112</v>
      </c>
      <c r="E128" s="88" t="s">
        <v>290</v>
      </c>
      <c r="F128" s="110">
        <v>513765859</v>
      </c>
      <c r="G128" s="88" t="s">
        <v>308</v>
      </c>
      <c r="H128" s="87" t="s">
        <v>386</v>
      </c>
      <c r="I128" s="87" t="s">
        <v>293</v>
      </c>
      <c r="J128" s="101"/>
      <c r="K128" s="90">
        <v>7.6499999994971501</v>
      </c>
      <c r="L128" s="88" t="s">
        <v>121</v>
      </c>
      <c r="M128" s="89">
        <v>1.15E-2</v>
      </c>
      <c r="N128" s="89">
        <v>3.6699999997507608E-2</v>
      </c>
      <c r="O128" s="90">
        <v>7601.2320209999998</v>
      </c>
      <c r="P128" s="102">
        <v>90.26</v>
      </c>
      <c r="Q128" s="90"/>
      <c r="R128" s="90">
        <v>6.8608718130000002</v>
      </c>
      <c r="S128" s="91">
        <v>1.6532968755633008E-5</v>
      </c>
      <c r="T128" s="91">
        <f t="shared" si="3"/>
        <v>4.7577014862445303E-3</v>
      </c>
      <c r="U128" s="91">
        <f>R128/'סכום נכסי הקרן'!$C$42</f>
        <v>1.6543350460783619E-3</v>
      </c>
    </row>
    <row r="129" spans="2:21">
      <c r="B129" s="86" t="s">
        <v>424</v>
      </c>
      <c r="C129" s="110">
        <v>1158732</v>
      </c>
      <c r="D129" s="88" t="s">
        <v>112</v>
      </c>
      <c r="E129" s="88" t="s">
        <v>290</v>
      </c>
      <c r="F129" s="110">
        <v>512025891</v>
      </c>
      <c r="G129" s="88" t="s">
        <v>117</v>
      </c>
      <c r="H129" s="87" t="s">
        <v>425</v>
      </c>
      <c r="I129" s="87" t="s">
        <v>293</v>
      </c>
      <c r="J129" s="101"/>
      <c r="K129" s="90">
        <v>1.8699999977158261</v>
      </c>
      <c r="L129" s="88" t="s">
        <v>121</v>
      </c>
      <c r="M129" s="89">
        <v>1.8500000000000003E-2</v>
      </c>
      <c r="N129" s="89">
        <v>3.6099999931474787E-2</v>
      </c>
      <c r="O129" s="90">
        <v>197.16719399999999</v>
      </c>
      <c r="P129" s="102">
        <v>104.36</v>
      </c>
      <c r="Q129" s="90"/>
      <c r="R129" s="90">
        <v>0.205763681</v>
      </c>
      <c r="S129" s="91">
        <v>2.2273639082860951E-7</v>
      </c>
      <c r="T129" s="91">
        <f t="shared" si="3"/>
        <v>1.4268772214252789E-4</v>
      </c>
      <c r="U129" s="91">
        <f>R129/'סכום נכסי הקרן'!$C$42</f>
        <v>4.9614987419440412E-5</v>
      </c>
    </row>
    <row r="130" spans="2:21">
      <c r="B130" s="86" t="s">
        <v>426</v>
      </c>
      <c r="C130" s="110">
        <v>1191824</v>
      </c>
      <c r="D130" s="88" t="s">
        <v>112</v>
      </c>
      <c r="E130" s="88" t="s">
        <v>290</v>
      </c>
      <c r="F130" s="110">
        <v>512025891</v>
      </c>
      <c r="G130" s="88" t="s">
        <v>117</v>
      </c>
      <c r="H130" s="87" t="s">
        <v>425</v>
      </c>
      <c r="I130" s="87" t="s">
        <v>293</v>
      </c>
      <c r="J130" s="101"/>
      <c r="K130" s="90">
        <v>2.599999999881681</v>
      </c>
      <c r="L130" s="88" t="s">
        <v>121</v>
      </c>
      <c r="M130" s="89">
        <v>3.2000000000000001E-2</v>
      </c>
      <c r="N130" s="89">
        <v>3.5399999998146345E-2</v>
      </c>
      <c r="O130" s="90">
        <v>5030.8014890000004</v>
      </c>
      <c r="P130" s="102">
        <v>100.8</v>
      </c>
      <c r="Q130" s="90"/>
      <c r="R130" s="90">
        <v>5.071047761</v>
      </c>
      <c r="S130" s="91">
        <v>1.8522151205772986E-5</v>
      </c>
      <c r="T130" s="91">
        <f t="shared" si="3"/>
        <v>3.5165401900690923E-3</v>
      </c>
      <c r="U130" s="91">
        <f>R130/'סכום נכסי הקרן'!$C$42</f>
        <v>1.2227618092883771E-3</v>
      </c>
    </row>
    <row r="131" spans="2:21">
      <c r="B131" s="86" t="s">
        <v>427</v>
      </c>
      <c r="C131" s="110">
        <v>1155357</v>
      </c>
      <c r="D131" s="88" t="s">
        <v>112</v>
      </c>
      <c r="E131" s="88" t="s">
        <v>290</v>
      </c>
      <c r="F131" s="110">
        <v>510454333</v>
      </c>
      <c r="G131" s="88" t="s">
        <v>117</v>
      </c>
      <c r="H131" s="87" t="s">
        <v>425</v>
      </c>
      <c r="I131" s="87" t="s">
        <v>293</v>
      </c>
      <c r="J131" s="101"/>
      <c r="K131" s="90">
        <v>1</v>
      </c>
      <c r="L131" s="88" t="s">
        <v>121</v>
      </c>
      <c r="M131" s="89">
        <v>3.15E-2</v>
      </c>
      <c r="N131" s="89">
        <v>3.0399999994429078E-2</v>
      </c>
      <c r="O131" s="90">
        <v>2439.755103</v>
      </c>
      <c r="P131" s="102">
        <v>108.89</v>
      </c>
      <c r="Q131" s="90"/>
      <c r="R131" s="90">
        <v>2.6566492369999994</v>
      </c>
      <c r="S131" s="91">
        <v>1.7993227104620542E-5</v>
      </c>
      <c r="T131" s="91">
        <f t="shared" si="3"/>
        <v>1.8422650018552818E-3</v>
      </c>
      <c r="U131" s="91">
        <f>R131/'סכום נכסי הקרן'!$C$42</f>
        <v>6.4058738564081645E-4</v>
      </c>
    </row>
    <row r="132" spans="2:21">
      <c r="B132" s="86" t="s">
        <v>428</v>
      </c>
      <c r="C132" s="110">
        <v>1184779</v>
      </c>
      <c r="D132" s="88" t="s">
        <v>112</v>
      </c>
      <c r="E132" s="88" t="s">
        <v>290</v>
      </c>
      <c r="F132" s="110">
        <v>510454333</v>
      </c>
      <c r="G132" s="88" t="s">
        <v>117</v>
      </c>
      <c r="H132" s="87" t="s">
        <v>425</v>
      </c>
      <c r="I132" s="87" t="s">
        <v>293</v>
      </c>
      <c r="J132" s="101"/>
      <c r="K132" s="90">
        <v>2.6499999999191153</v>
      </c>
      <c r="L132" s="88" t="s">
        <v>121</v>
      </c>
      <c r="M132" s="89">
        <v>0.01</v>
      </c>
      <c r="N132" s="89">
        <v>3.9099999998867617E-2</v>
      </c>
      <c r="O132" s="90">
        <v>6914.5939959999996</v>
      </c>
      <c r="P132" s="102">
        <v>98.34</v>
      </c>
      <c r="Q132" s="90"/>
      <c r="R132" s="90">
        <v>6.799811847</v>
      </c>
      <c r="S132" s="91">
        <v>1.4979947563855368E-5</v>
      </c>
      <c r="T132" s="91">
        <f t="shared" si="3"/>
        <v>4.7153591864747268E-3</v>
      </c>
      <c r="U132" s="91">
        <f>R132/'סכום נכסי הקרן'!$C$42</f>
        <v>1.6396118965400258E-3</v>
      </c>
    </row>
    <row r="133" spans="2:21">
      <c r="B133" s="86" t="s">
        <v>429</v>
      </c>
      <c r="C133" s="110">
        <v>1192442</v>
      </c>
      <c r="D133" s="88" t="s">
        <v>112</v>
      </c>
      <c r="E133" s="88" t="s">
        <v>290</v>
      </c>
      <c r="F133" s="110">
        <v>510454333</v>
      </c>
      <c r="G133" s="88" t="s">
        <v>117</v>
      </c>
      <c r="H133" s="87" t="s">
        <v>425</v>
      </c>
      <c r="I133" s="87" t="s">
        <v>293</v>
      </c>
      <c r="J133" s="101"/>
      <c r="K133" s="90">
        <v>3.7000000003621163</v>
      </c>
      <c r="L133" s="88" t="s">
        <v>121</v>
      </c>
      <c r="M133" s="89">
        <v>3.2300000000000002E-2</v>
      </c>
      <c r="N133" s="89">
        <v>3.9800000003259048E-2</v>
      </c>
      <c r="O133" s="90">
        <v>3343.2755999999999</v>
      </c>
      <c r="P133" s="102">
        <v>99.12</v>
      </c>
      <c r="Q133" s="90"/>
      <c r="R133" s="90">
        <v>3.3138547539999998</v>
      </c>
      <c r="S133" s="91">
        <v>1.3110884705882353E-5</v>
      </c>
      <c r="T133" s="91">
        <f t="shared" si="3"/>
        <v>2.2980070343874099E-3</v>
      </c>
      <c r="U133" s="91">
        <f>R133/'סכום נכסי הקרן'!$C$42</f>
        <v>7.9905676808708919E-4</v>
      </c>
    </row>
    <row r="134" spans="2:21">
      <c r="B134" s="86" t="s">
        <v>430</v>
      </c>
      <c r="C134" s="110">
        <v>1139849</v>
      </c>
      <c r="D134" s="88" t="s">
        <v>112</v>
      </c>
      <c r="E134" s="88" t="s">
        <v>290</v>
      </c>
      <c r="F134" s="110">
        <v>520044520</v>
      </c>
      <c r="G134" s="88" t="s">
        <v>308</v>
      </c>
      <c r="H134" s="87" t="s">
        <v>431</v>
      </c>
      <c r="I134" s="87" t="s">
        <v>119</v>
      </c>
      <c r="J134" s="101"/>
      <c r="K134" s="90">
        <v>2.4600000001467293</v>
      </c>
      <c r="L134" s="88" t="s">
        <v>121</v>
      </c>
      <c r="M134" s="89">
        <v>2.5000000000000001E-2</v>
      </c>
      <c r="N134" s="89">
        <v>3.3200000002235865E-2</v>
      </c>
      <c r="O134" s="90">
        <v>2629.9317390000001</v>
      </c>
      <c r="P134" s="102">
        <v>108.84</v>
      </c>
      <c r="Q134" s="90"/>
      <c r="R134" s="90">
        <v>2.8624177730000002</v>
      </c>
      <c r="S134" s="91">
        <v>7.3942196709359196E-6</v>
      </c>
      <c r="T134" s="91">
        <f t="shared" si="3"/>
        <v>1.984956090718738E-3</v>
      </c>
      <c r="U134" s="91">
        <f>R134/'סכום נכסי הקרן'!$C$42</f>
        <v>6.9020354372731916E-4</v>
      </c>
    </row>
    <row r="135" spans="2:21">
      <c r="B135" s="86" t="s">
        <v>432</v>
      </c>
      <c r="C135" s="110">
        <v>1142629</v>
      </c>
      <c r="D135" s="88" t="s">
        <v>112</v>
      </c>
      <c r="E135" s="88" t="s">
        <v>290</v>
      </c>
      <c r="F135" s="110">
        <v>520044520</v>
      </c>
      <c r="G135" s="88" t="s">
        <v>308</v>
      </c>
      <c r="H135" s="87" t="s">
        <v>431</v>
      </c>
      <c r="I135" s="87" t="s">
        <v>119</v>
      </c>
      <c r="J135" s="101"/>
      <c r="K135" s="90">
        <v>5.4199999993695389</v>
      </c>
      <c r="L135" s="88" t="s">
        <v>121</v>
      </c>
      <c r="M135" s="89">
        <v>1.9E-2</v>
      </c>
      <c r="N135" s="89">
        <v>3.8599999994171207E-2</v>
      </c>
      <c r="O135" s="90">
        <v>3389.7351240000003</v>
      </c>
      <c r="P135" s="102">
        <v>99.2</v>
      </c>
      <c r="Q135" s="90"/>
      <c r="R135" s="90">
        <v>3.362617336</v>
      </c>
      <c r="S135" s="91">
        <v>1.1278845460668934E-5</v>
      </c>
      <c r="T135" s="91">
        <f t="shared" si="3"/>
        <v>2.331821659580513E-3</v>
      </c>
      <c r="U135" s="91">
        <f>R135/'סכום נכסי הקרן'!$C$42</f>
        <v>8.1081469776987625E-4</v>
      </c>
    </row>
    <row r="136" spans="2:21">
      <c r="B136" s="86" t="s">
        <v>433</v>
      </c>
      <c r="C136" s="110">
        <v>1183151</v>
      </c>
      <c r="D136" s="88" t="s">
        <v>112</v>
      </c>
      <c r="E136" s="88" t="s">
        <v>290</v>
      </c>
      <c r="F136" s="110">
        <v>520044520</v>
      </c>
      <c r="G136" s="88" t="s">
        <v>308</v>
      </c>
      <c r="H136" s="87" t="s">
        <v>431</v>
      </c>
      <c r="I136" s="87" t="s">
        <v>119</v>
      </c>
      <c r="J136" s="101"/>
      <c r="K136" s="90">
        <v>7.1900000012004845</v>
      </c>
      <c r="L136" s="88" t="s">
        <v>121</v>
      </c>
      <c r="M136" s="89">
        <v>3.9000000000000003E-3</v>
      </c>
      <c r="N136" s="89">
        <v>4.1900000008463584E-2</v>
      </c>
      <c r="O136" s="90">
        <v>3510.9529190000003</v>
      </c>
      <c r="P136" s="102">
        <v>80.430000000000007</v>
      </c>
      <c r="Q136" s="90"/>
      <c r="R136" s="90">
        <v>2.8238593190000003</v>
      </c>
      <c r="S136" s="91">
        <v>1.4940225187234044E-5</v>
      </c>
      <c r="T136" s="91">
        <f t="shared" si="3"/>
        <v>1.9582175625982314E-3</v>
      </c>
      <c r="U136" s="91">
        <f>R136/'סכום נכסי הקרן'!$C$42</f>
        <v>6.8090609531064219E-4</v>
      </c>
    </row>
    <row r="137" spans="2:21">
      <c r="B137" s="86" t="s">
        <v>434</v>
      </c>
      <c r="C137" s="110">
        <v>1177526</v>
      </c>
      <c r="D137" s="88" t="s">
        <v>112</v>
      </c>
      <c r="E137" s="88" t="s">
        <v>290</v>
      </c>
      <c r="F137" s="110">
        <v>515846558</v>
      </c>
      <c r="G137" s="88" t="s">
        <v>435</v>
      </c>
      <c r="H137" s="87" t="s">
        <v>425</v>
      </c>
      <c r="I137" s="87" t="s">
        <v>293</v>
      </c>
      <c r="J137" s="101"/>
      <c r="K137" s="90">
        <v>4.4999999987485957</v>
      </c>
      <c r="L137" s="88" t="s">
        <v>121</v>
      </c>
      <c r="M137" s="89">
        <v>7.4999999999999997E-3</v>
      </c>
      <c r="N137" s="89">
        <v>4.5299999988236798E-2</v>
      </c>
      <c r="O137" s="90">
        <v>2198.9605369999999</v>
      </c>
      <c r="P137" s="102">
        <v>90.85</v>
      </c>
      <c r="Q137" s="90"/>
      <c r="R137" s="90">
        <v>1.9977556950000002</v>
      </c>
      <c r="S137" s="91">
        <v>4.1840810592251222E-6</v>
      </c>
      <c r="T137" s="91">
        <f t="shared" si="3"/>
        <v>1.3853524010236417E-3</v>
      </c>
      <c r="U137" s="91">
        <f>R137/'סכום נכסי הקרן'!$C$42</f>
        <v>4.817109763629299E-4</v>
      </c>
    </row>
    <row r="138" spans="2:21">
      <c r="B138" s="86" t="s">
        <v>436</v>
      </c>
      <c r="C138" s="110">
        <v>1184555</v>
      </c>
      <c r="D138" s="88" t="s">
        <v>112</v>
      </c>
      <c r="E138" s="88" t="s">
        <v>290</v>
      </c>
      <c r="F138" s="110">
        <v>515846558</v>
      </c>
      <c r="G138" s="88" t="s">
        <v>435</v>
      </c>
      <c r="H138" s="87" t="s">
        <v>425</v>
      </c>
      <c r="I138" s="87" t="s">
        <v>293</v>
      </c>
      <c r="J138" s="101"/>
      <c r="K138" s="90">
        <v>5.5499999998296463</v>
      </c>
      <c r="L138" s="88" t="s">
        <v>121</v>
      </c>
      <c r="M138" s="89">
        <v>7.4999999999999997E-3</v>
      </c>
      <c r="N138" s="89">
        <v>4.5699999998647496E-2</v>
      </c>
      <c r="O138" s="90">
        <v>11304.484431999999</v>
      </c>
      <c r="P138" s="102">
        <v>85.68</v>
      </c>
      <c r="Q138" s="90"/>
      <c r="R138" s="90">
        <v>9.6856822830000002</v>
      </c>
      <c r="S138" s="91">
        <v>1.3027216579718561E-5</v>
      </c>
      <c r="T138" s="91">
        <f t="shared" si="3"/>
        <v>6.716578628652688E-3</v>
      </c>
      <c r="U138" s="91">
        <f>R138/'סכום נכסי הקרן'!$C$42</f>
        <v>2.3354704886900906E-3</v>
      </c>
    </row>
    <row r="139" spans="2:21">
      <c r="B139" s="86" t="s">
        <v>437</v>
      </c>
      <c r="C139" s="110">
        <v>1130632</v>
      </c>
      <c r="D139" s="88" t="s">
        <v>112</v>
      </c>
      <c r="E139" s="88" t="s">
        <v>290</v>
      </c>
      <c r="F139" s="110">
        <v>513257873</v>
      </c>
      <c r="G139" s="88" t="s">
        <v>308</v>
      </c>
      <c r="H139" s="87" t="s">
        <v>425</v>
      </c>
      <c r="I139" s="87" t="s">
        <v>293</v>
      </c>
      <c r="J139" s="101"/>
      <c r="K139" s="90">
        <v>1.080000001080774</v>
      </c>
      <c r="L139" s="88" t="s">
        <v>121</v>
      </c>
      <c r="M139" s="89">
        <v>3.4500000000000003E-2</v>
      </c>
      <c r="N139" s="89">
        <v>2.1199999881114855E-2</v>
      </c>
      <c r="O139" s="90">
        <v>33.175431000000003</v>
      </c>
      <c r="P139" s="102">
        <v>111.56</v>
      </c>
      <c r="Q139" s="90"/>
      <c r="R139" s="90">
        <v>3.7010511999999995E-2</v>
      </c>
      <c r="S139" s="91">
        <v>2.5669596160791335E-7</v>
      </c>
      <c r="T139" s="91">
        <f t="shared" ref="T139:T170" si="4">IFERROR(R139/$R$11,0)</f>
        <v>2.5665100988394024E-5</v>
      </c>
      <c r="U139" s="91">
        <f>R139/'סכום נכסי הקרן'!$C$42</f>
        <v>8.9241992481027221E-6</v>
      </c>
    </row>
    <row r="140" spans="2:21">
      <c r="B140" s="86" t="s">
        <v>438</v>
      </c>
      <c r="C140" s="110">
        <v>1138668</v>
      </c>
      <c r="D140" s="88" t="s">
        <v>112</v>
      </c>
      <c r="E140" s="88" t="s">
        <v>290</v>
      </c>
      <c r="F140" s="110">
        <v>513257873</v>
      </c>
      <c r="G140" s="88" t="s">
        <v>308</v>
      </c>
      <c r="H140" s="87" t="s">
        <v>425</v>
      </c>
      <c r="I140" s="87" t="s">
        <v>293</v>
      </c>
      <c r="J140" s="101"/>
      <c r="K140" s="90">
        <v>1.940000009393241</v>
      </c>
      <c r="L140" s="88" t="s">
        <v>121</v>
      </c>
      <c r="M140" s="89">
        <v>2.0499999999999997E-2</v>
      </c>
      <c r="N140" s="89">
        <v>4.2300000146424058E-2</v>
      </c>
      <c r="O140" s="90">
        <v>67.980540000000005</v>
      </c>
      <c r="P140" s="102">
        <v>106.49</v>
      </c>
      <c r="Q140" s="90"/>
      <c r="R140" s="90">
        <v>7.2392477999999996E-2</v>
      </c>
      <c r="S140" s="91">
        <v>1.621172448929658E-7</v>
      </c>
      <c r="T140" s="91">
        <f t="shared" si="4"/>
        <v>5.0200879649276211E-5</v>
      </c>
      <c r="U140" s="91">
        <f>R140/'סכום נכסי הקרן'!$C$42</f>
        <v>1.7455713602013741E-5</v>
      </c>
    </row>
    <row r="141" spans="2:21">
      <c r="B141" s="86" t="s">
        <v>439</v>
      </c>
      <c r="C141" s="110">
        <v>1141696</v>
      </c>
      <c r="D141" s="88" t="s">
        <v>112</v>
      </c>
      <c r="E141" s="88" t="s">
        <v>290</v>
      </c>
      <c r="F141" s="110">
        <v>513257873</v>
      </c>
      <c r="G141" s="88" t="s">
        <v>308</v>
      </c>
      <c r="H141" s="87" t="s">
        <v>425</v>
      </c>
      <c r="I141" s="87" t="s">
        <v>293</v>
      </c>
      <c r="J141" s="101"/>
      <c r="K141" s="90">
        <v>2.6699999999138795</v>
      </c>
      <c r="L141" s="88" t="s">
        <v>121</v>
      </c>
      <c r="M141" s="89">
        <v>2.0499999999999997E-2</v>
      </c>
      <c r="N141" s="89">
        <v>4.3799999996555192E-2</v>
      </c>
      <c r="O141" s="90">
        <v>3346.6222290000001</v>
      </c>
      <c r="P141" s="102">
        <v>104.09</v>
      </c>
      <c r="Q141" s="90"/>
      <c r="R141" s="90">
        <v>3.4834990899999996</v>
      </c>
      <c r="S141" s="91">
        <v>4.3684561624459042E-6</v>
      </c>
      <c r="T141" s="91">
        <f t="shared" si="4"/>
        <v>2.4156476391850156E-3</v>
      </c>
      <c r="U141" s="91">
        <f>R141/'סכום נכסי הקרן'!$C$42</f>
        <v>8.3996243985342634E-4</v>
      </c>
    </row>
    <row r="142" spans="2:21">
      <c r="B142" s="86" t="s">
        <v>440</v>
      </c>
      <c r="C142" s="110">
        <v>1165141</v>
      </c>
      <c r="D142" s="88" t="s">
        <v>112</v>
      </c>
      <c r="E142" s="88" t="s">
        <v>290</v>
      </c>
      <c r="F142" s="110">
        <v>513257873</v>
      </c>
      <c r="G142" s="88" t="s">
        <v>308</v>
      </c>
      <c r="H142" s="87" t="s">
        <v>425</v>
      </c>
      <c r="I142" s="87" t="s">
        <v>293</v>
      </c>
      <c r="J142" s="101"/>
      <c r="K142" s="90">
        <v>5.7399999993119319</v>
      </c>
      <c r="L142" s="88" t="s">
        <v>121</v>
      </c>
      <c r="M142" s="89">
        <v>8.3999999999999995E-3</v>
      </c>
      <c r="N142" s="89">
        <v>4.5499999994502549E-2</v>
      </c>
      <c r="O142" s="90">
        <v>3190.0040559999998</v>
      </c>
      <c r="P142" s="102">
        <v>88.4</v>
      </c>
      <c r="Q142" s="90"/>
      <c r="R142" s="90">
        <v>2.8194889810000001</v>
      </c>
      <c r="S142" s="91">
        <v>4.7102377019172237E-6</v>
      </c>
      <c r="T142" s="91">
        <f t="shared" si="4"/>
        <v>1.9551869326484644E-3</v>
      </c>
      <c r="U142" s="91">
        <f>R142/'סכום נכסי הקרן'!$C$42</f>
        <v>6.7985229289111457E-4</v>
      </c>
    </row>
    <row r="143" spans="2:21">
      <c r="B143" s="86" t="s">
        <v>441</v>
      </c>
      <c r="C143" s="110">
        <v>1178367</v>
      </c>
      <c r="D143" s="88" t="s">
        <v>112</v>
      </c>
      <c r="E143" s="88" t="s">
        <v>290</v>
      </c>
      <c r="F143" s="110">
        <v>513257873</v>
      </c>
      <c r="G143" s="88" t="s">
        <v>308</v>
      </c>
      <c r="H143" s="87" t="s">
        <v>425</v>
      </c>
      <c r="I143" s="87" t="s">
        <v>293</v>
      </c>
      <c r="J143" s="101"/>
      <c r="K143" s="90">
        <v>6.5400000034037626</v>
      </c>
      <c r="L143" s="88" t="s">
        <v>121</v>
      </c>
      <c r="M143" s="89">
        <v>5.0000000000000001E-3</v>
      </c>
      <c r="N143" s="89">
        <v>3.7900000023488783E-2</v>
      </c>
      <c r="O143" s="90">
        <v>820.42222700000002</v>
      </c>
      <c r="P143" s="102">
        <v>86.66</v>
      </c>
      <c r="Q143" s="90"/>
      <c r="R143" s="90">
        <v>0.71097792700000007</v>
      </c>
      <c r="S143" s="91">
        <v>4.5545915912214899E-6</v>
      </c>
      <c r="T143" s="91">
        <f t="shared" si="4"/>
        <v>4.9303074480499056E-4</v>
      </c>
      <c r="U143" s="91">
        <f>R143/'סכום נכסי הקרן'!$C$42</f>
        <v>1.7143531225806961E-4</v>
      </c>
    </row>
    <row r="144" spans="2:21">
      <c r="B144" s="86" t="s">
        <v>442</v>
      </c>
      <c r="C144" s="110">
        <v>1178375</v>
      </c>
      <c r="D144" s="88" t="s">
        <v>112</v>
      </c>
      <c r="E144" s="88" t="s">
        <v>290</v>
      </c>
      <c r="F144" s="110">
        <v>513257873</v>
      </c>
      <c r="G144" s="88" t="s">
        <v>308</v>
      </c>
      <c r="H144" s="87" t="s">
        <v>425</v>
      </c>
      <c r="I144" s="87" t="s">
        <v>293</v>
      </c>
      <c r="J144" s="101"/>
      <c r="K144" s="90">
        <v>6.3899999993943899</v>
      </c>
      <c r="L144" s="88" t="s">
        <v>121</v>
      </c>
      <c r="M144" s="89">
        <v>9.7000000000000003E-3</v>
      </c>
      <c r="N144" s="89">
        <v>4.5199999991925192E-2</v>
      </c>
      <c r="O144" s="90">
        <v>2427.708627</v>
      </c>
      <c r="P144" s="102">
        <v>85.7</v>
      </c>
      <c r="Q144" s="90"/>
      <c r="R144" s="90">
        <v>2.0805464339999999</v>
      </c>
      <c r="S144" s="91">
        <v>5.8210789518642333E-6</v>
      </c>
      <c r="T144" s="91">
        <f t="shared" si="4"/>
        <v>1.4427640001211837E-3</v>
      </c>
      <c r="U144" s="91">
        <f>R144/'סכום נכסי הקרן'!$C$42</f>
        <v>5.0167398175809074E-4</v>
      </c>
    </row>
    <row r="145" spans="2:21">
      <c r="B145" s="86" t="s">
        <v>443</v>
      </c>
      <c r="C145" s="110">
        <v>1171214</v>
      </c>
      <c r="D145" s="88" t="s">
        <v>112</v>
      </c>
      <c r="E145" s="88" t="s">
        <v>290</v>
      </c>
      <c r="F145" s="110">
        <v>513893123</v>
      </c>
      <c r="G145" s="88" t="s">
        <v>444</v>
      </c>
      <c r="H145" s="87" t="s">
        <v>431</v>
      </c>
      <c r="I145" s="87" t="s">
        <v>119</v>
      </c>
      <c r="J145" s="101"/>
      <c r="K145" s="90">
        <v>1.5300000001208314</v>
      </c>
      <c r="L145" s="88" t="s">
        <v>121</v>
      </c>
      <c r="M145" s="89">
        <v>1.8500000000000003E-2</v>
      </c>
      <c r="N145" s="89">
        <v>3.7500000001313392E-2</v>
      </c>
      <c r="O145" s="90">
        <v>5365.4335689999998</v>
      </c>
      <c r="P145" s="102">
        <v>106.43</v>
      </c>
      <c r="Q145" s="90"/>
      <c r="R145" s="90">
        <v>5.7104311269999997</v>
      </c>
      <c r="S145" s="91">
        <v>7.6570292970087901E-6</v>
      </c>
      <c r="T145" s="91">
        <f t="shared" si="4"/>
        <v>3.9599233742490169E-3</v>
      </c>
      <c r="U145" s="91">
        <f>R145/'סכום נכסי הקרן'!$C$42</f>
        <v>1.376933806533554E-3</v>
      </c>
    </row>
    <row r="146" spans="2:21">
      <c r="B146" s="86" t="s">
        <v>445</v>
      </c>
      <c r="C146" s="110">
        <v>1175660</v>
      </c>
      <c r="D146" s="88" t="s">
        <v>112</v>
      </c>
      <c r="E146" s="88" t="s">
        <v>290</v>
      </c>
      <c r="F146" s="110">
        <v>513893123</v>
      </c>
      <c r="G146" s="88" t="s">
        <v>444</v>
      </c>
      <c r="H146" s="87" t="s">
        <v>431</v>
      </c>
      <c r="I146" s="87" t="s">
        <v>119</v>
      </c>
      <c r="J146" s="101"/>
      <c r="K146" s="90">
        <v>1.379999999878369</v>
      </c>
      <c r="L146" s="88" t="s">
        <v>121</v>
      </c>
      <c r="M146" s="89">
        <v>0.01</v>
      </c>
      <c r="N146" s="89">
        <v>4.5199999998820545E-2</v>
      </c>
      <c r="O146" s="90">
        <v>5265.6608020000012</v>
      </c>
      <c r="P146" s="102">
        <v>103.05</v>
      </c>
      <c r="Q146" s="90"/>
      <c r="R146" s="90">
        <v>5.4262631070000005</v>
      </c>
      <c r="S146" s="91">
        <v>5.535318212703896E-6</v>
      </c>
      <c r="T146" s="91">
        <f t="shared" si="4"/>
        <v>3.7628658212226778E-3</v>
      </c>
      <c r="U146" s="91">
        <f>R146/'סכום נכסי הקרן'!$C$42</f>
        <v>1.3084134891053912E-3</v>
      </c>
    </row>
    <row r="147" spans="2:21">
      <c r="B147" s="86" t="s">
        <v>446</v>
      </c>
      <c r="C147" s="110">
        <v>1182831</v>
      </c>
      <c r="D147" s="88" t="s">
        <v>112</v>
      </c>
      <c r="E147" s="88" t="s">
        <v>290</v>
      </c>
      <c r="F147" s="110">
        <v>513893123</v>
      </c>
      <c r="G147" s="88" t="s">
        <v>444</v>
      </c>
      <c r="H147" s="87" t="s">
        <v>431</v>
      </c>
      <c r="I147" s="87" t="s">
        <v>119</v>
      </c>
      <c r="J147" s="101"/>
      <c r="K147" s="90">
        <v>4.3700000000680319</v>
      </c>
      <c r="L147" s="88" t="s">
        <v>121</v>
      </c>
      <c r="M147" s="89">
        <v>0.01</v>
      </c>
      <c r="N147" s="89">
        <v>5.1900000000029582E-2</v>
      </c>
      <c r="O147" s="90">
        <v>11412.551749</v>
      </c>
      <c r="P147" s="102">
        <v>88.87</v>
      </c>
      <c r="Q147" s="90"/>
      <c r="R147" s="90">
        <v>10.142334663</v>
      </c>
      <c r="S147" s="91">
        <v>9.6385073611258903E-6</v>
      </c>
      <c r="T147" s="91">
        <f t="shared" si="4"/>
        <v>7.0332462135077817E-3</v>
      </c>
      <c r="U147" s="91">
        <f>R147/'סכום נכסי הקרן'!$C$42</f>
        <v>2.4455812817058779E-3</v>
      </c>
    </row>
    <row r="148" spans="2:21">
      <c r="B148" s="86" t="s">
        <v>447</v>
      </c>
      <c r="C148" s="110">
        <v>1191659</v>
      </c>
      <c r="D148" s="88" t="s">
        <v>112</v>
      </c>
      <c r="E148" s="88" t="s">
        <v>290</v>
      </c>
      <c r="F148" s="110">
        <v>513893123</v>
      </c>
      <c r="G148" s="88" t="s">
        <v>444</v>
      </c>
      <c r="H148" s="87" t="s">
        <v>431</v>
      </c>
      <c r="I148" s="87" t="s">
        <v>119</v>
      </c>
      <c r="J148" s="101"/>
      <c r="K148" s="90">
        <v>3.0400000001969563</v>
      </c>
      <c r="L148" s="88" t="s">
        <v>121</v>
      </c>
      <c r="M148" s="89">
        <v>3.5400000000000001E-2</v>
      </c>
      <c r="N148" s="89">
        <v>4.7900000001645619E-2</v>
      </c>
      <c r="O148" s="90">
        <v>7906.3950000000004</v>
      </c>
      <c r="P148" s="102">
        <v>97.61</v>
      </c>
      <c r="Q148" s="90"/>
      <c r="R148" s="90">
        <v>7.7174321870000009</v>
      </c>
      <c r="S148" s="91">
        <v>1.1508413269093609E-5</v>
      </c>
      <c r="T148" s="91">
        <f t="shared" si="4"/>
        <v>5.3516870139607257E-3</v>
      </c>
      <c r="U148" s="91">
        <f>R148/'סכום נכסי הקרן'!$C$42</f>
        <v>1.8608740814098749E-3</v>
      </c>
    </row>
    <row r="149" spans="2:21">
      <c r="B149" s="86" t="s">
        <v>448</v>
      </c>
      <c r="C149" s="110">
        <v>1139542</v>
      </c>
      <c r="D149" s="88" t="s">
        <v>112</v>
      </c>
      <c r="E149" s="88" t="s">
        <v>290</v>
      </c>
      <c r="F149" s="110">
        <v>510216054</v>
      </c>
      <c r="G149" s="88" t="s">
        <v>315</v>
      </c>
      <c r="H149" s="87" t="s">
        <v>425</v>
      </c>
      <c r="I149" s="87" t="s">
        <v>293</v>
      </c>
      <c r="J149" s="101"/>
      <c r="K149" s="90">
        <v>3.0300000001627927</v>
      </c>
      <c r="L149" s="88" t="s">
        <v>121</v>
      </c>
      <c r="M149" s="89">
        <v>1.9400000000000001E-2</v>
      </c>
      <c r="N149" s="89">
        <v>2.4699999998372073E-2</v>
      </c>
      <c r="O149" s="90">
        <v>790.21327699999995</v>
      </c>
      <c r="P149" s="102">
        <v>108.83</v>
      </c>
      <c r="Q149" s="90"/>
      <c r="R149" s="90">
        <v>0.85998906200000003</v>
      </c>
      <c r="S149" s="91">
        <v>2.1862522699450742E-6</v>
      </c>
      <c r="T149" s="91">
        <f t="shared" si="4"/>
        <v>5.9636316636593018E-4</v>
      </c>
      <c r="U149" s="91">
        <f>R149/'סכום נכסי הקרן'!$C$42</f>
        <v>2.0736578138872994E-4</v>
      </c>
    </row>
    <row r="150" spans="2:21">
      <c r="B150" s="86" t="s">
        <v>449</v>
      </c>
      <c r="C150" s="110">
        <v>1142595</v>
      </c>
      <c r="D150" s="88" t="s">
        <v>112</v>
      </c>
      <c r="E150" s="88" t="s">
        <v>290</v>
      </c>
      <c r="F150" s="110">
        <v>510216054</v>
      </c>
      <c r="G150" s="88" t="s">
        <v>315</v>
      </c>
      <c r="H150" s="87" t="s">
        <v>425</v>
      </c>
      <c r="I150" s="87" t="s">
        <v>293</v>
      </c>
      <c r="J150" s="101"/>
      <c r="K150" s="90">
        <v>4.0000000001012781</v>
      </c>
      <c r="L150" s="88" t="s">
        <v>121</v>
      </c>
      <c r="M150" s="89">
        <v>1.23E-2</v>
      </c>
      <c r="N150" s="89">
        <v>2.6300000000698816E-2</v>
      </c>
      <c r="O150" s="90">
        <v>9480.3607950000005</v>
      </c>
      <c r="P150" s="102">
        <v>104.15</v>
      </c>
      <c r="Q150" s="90"/>
      <c r="R150" s="90">
        <v>9.8737954370000001</v>
      </c>
      <c r="S150" s="91">
        <v>7.4550337909312405E-6</v>
      </c>
      <c r="T150" s="91">
        <f t="shared" si="4"/>
        <v>6.8470265158544459E-3</v>
      </c>
      <c r="U150" s="91">
        <f>R150/'סכום נכסי הקרן'!$C$42</f>
        <v>2.3808294739287987E-3</v>
      </c>
    </row>
    <row r="151" spans="2:21">
      <c r="B151" s="86" t="s">
        <v>450</v>
      </c>
      <c r="C151" s="110">
        <v>1820190</v>
      </c>
      <c r="D151" s="88" t="s">
        <v>112</v>
      </c>
      <c r="E151" s="88" t="s">
        <v>290</v>
      </c>
      <c r="F151" s="110">
        <v>520035171</v>
      </c>
      <c r="G151" s="88" t="s">
        <v>451</v>
      </c>
      <c r="H151" s="87" t="s">
        <v>452</v>
      </c>
      <c r="I151" s="87" t="s">
        <v>119</v>
      </c>
      <c r="J151" s="101"/>
      <c r="K151" s="90">
        <v>1.2</v>
      </c>
      <c r="L151" s="88" t="s">
        <v>121</v>
      </c>
      <c r="M151" s="89">
        <v>4.6500000000000007E-2</v>
      </c>
      <c r="N151" s="89">
        <v>5.1034482758620693E-2</v>
      </c>
      <c r="O151" s="90">
        <v>5.1999999999999997E-5</v>
      </c>
      <c r="P151" s="102">
        <v>110.23</v>
      </c>
      <c r="Q151" s="90"/>
      <c r="R151" s="90">
        <v>5.7999999999999997E-8</v>
      </c>
      <c r="S151" s="91">
        <v>1.209377700749721E-13</v>
      </c>
      <c r="T151" s="91">
        <f t="shared" si="4"/>
        <v>4.022035299935471E-11</v>
      </c>
      <c r="U151" s="91">
        <f>R151/'סכום נכסי הקרן'!$C$42</f>
        <v>1.3985311967312365E-11</v>
      </c>
    </row>
    <row r="152" spans="2:21">
      <c r="B152" s="86" t="s">
        <v>453</v>
      </c>
      <c r="C152" s="110">
        <v>1142231</v>
      </c>
      <c r="D152" s="88" t="s">
        <v>112</v>
      </c>
      <c r="E152" s="88" t="s">
        <v>290</v>
      </c>
      <c r="F152" s="110">
        <v>510560188</v>
      </c>
      <c r="G152" s="88" t="s">
        <v>451</v>
      </c>
      <c r="H152" s="87" t="s">
        <v>452</v>
      </c>
      <c r="I152" s="87" t="s">
        <v>119</v>
      </c>
      <c r="J152" s="101"/>
      <c r="K152" s="90">
        <v>2.8599999999111696</v>
      </c>
      <c r="L152" s="88" t="s">
        <v>121</v>
      </c>
      <c r="M152" s="89">
        <v>2.5699999999999997E-2</v>
      </c>
      <c r="N152" s="89">
        <v>4.5899999997927293E-2</v>
      </c>
      <c r="O152" s="90">
        <v>2567.2444070000001</v>
      </c>
      <c r="P152" s="102">
        <v>105.24</v>
      </c>
      <c r="Q152" s="90"/>
      <c r="R152" s="90">
        <v>2.7017678839999992</v>
      </c>
      <c r="S152" s="91">
        <v>2.1586109378771904E-6</v>
      </c>
      <c r="T152" s="91">
        <f t="shared" si="4"/>
        <v>1.8735527244275795E-3</v>
      </c>
      <c r="U152" s="91">
        <f>R152/'סכום נכסי הקרן'!$C$42</f>
        <v>6.5146666760354131E-4</v>
      </c>
    </row>
    <row r="153" spans="2:21">
      <c r="B153" s="86" t="s">
        <v>454</v>
      </c>
      <c r="C153" s="110">
        <v>1171628</v>
      </c>
      <c r="D153" s="88" t="s">
        <v>112</v>
      </c>
      <c r="E153" s="88" t="s">
        <v>290</v>
      </c>
      <c r="F153" s="110">
        <v>510560188</v>
      </c>
      <c r="G153" s="88" t="s">
        <v>451</v>
      </c>
      <c r="H153" s="87" t="s">
        <v>452</v>
      </c>
      <c r="I153" s="87" t="s">
        <v>119</v>
      </c>
      <c r="J153" s="101"/>
      <c r="K153" s="90">
        <v>1.730000002178804</v>
      </c>
      <c r="L153" s="88" t="s">
        <v>121</v>
      </c>
      <c r="M153" s="89">
        <v>1.2199999999999999E-2</v>
      </c>
      <c r="N153" s="89">
        <v>3.8700000020213003E-2</v>
      </c>
      <c r="O153" s="90">
        <v>364.39919500000002</v>
      </c>
      <c r="P153" s="102">
        <v>104.54</v>
      </c>
      <c r="Q153" s="90"/>
      <c r="R153" s="90">
        <v>0.38094292899999999</v>
      </c>
      <c r="S153" s="91">
        <v>7.9217216304347835E-7</v>
      </c>
      <c r="T153" s="91">
        <f t="shared" si="4"/>
        <v>2.6416653581014E-4</v>
      </c>
      <c r="U153" s="91">
        <f>R153/'סכום נכסי הקרן'!$C$42</f>
        <v>9.1855270755288355E-5</v>
      </c>
    </row>
    <row r="154" spans="2:21">
      <c r="B154" s="86" t="s">
        <v>455</v>
      </c>
      <c r="C154" s="110">
        <v>1178292</v>
      </c>
      <c r="D154" s="88" t="s">
        <v>112</v>
      </c>
      <c r="E154" s="88" t="s">
        <v>290</v>
      </c>
      <c r="F154" s="110">
        <v>510560188</v>
      </c>
      <c r="G154" s="88" t="s">
        <v>451</v>
      </c>
      <c r="H154" s="87" t="s">
        <v>452</v>
      </c>
      <c r="I154" s="87" t="s">
        <v>119</v>
      </c>
      <c r="J154" s="101"/>
      <c r="K154" s="90">
        <v>5.549999998816233</v>
      </c>
      <c r="L154" s="88" t="s">
        <v>121</v>
      </c>
      <c r="M154" s="89">
        <v>1.09E-2</v>
      </c>
      <c r="N154" s="89">
        <v>4.4699999990191648E-2</v>
      </c>
      <c r="O154" s="90">
        <v>2635.4650000000001</v>
      </c>
      <c r="P154" s="102">
        <v>89.75</v>
      </c>
      <c r="Q154" s="90"/>
      <c r="R154" s="90">
        <v>2.3653298559999998</v>
      </c>
      <c r="S154" s="91">
        <v>5.8565888888888894E-6</v>
      </c>
      <c r="T154" s="91">
        <f t="shared" si="4"/>
        <v>1.6402483063488423E-3</v>
      </c>
      <c r="U154" s="91">
        <f>R154/'סכום נכסי הקרן'!$C$42</f>
        <v>5.7034268865100053E-4</v>
      </c>
    </row>
    <row r="155" spans="2:21">
      <c r="B155" s="86" t="s">
        <v>456</v>
      </c>
      <c r="C155" s="110">
        <v>1184530</v>
      </c>
      <c r="D155" s="88" t="s">
        <v>112</v>
      </c>
      <c r="E155" s="88" t="s">
        <v>290</v>
      </c>
      <c r="F155" s="110">
        <v>510560188</v>
      </c>
      <c r="G155" s="88" t="s">
        <v>451</v>
      </c>
      <c r="H155" s="87" t="s">
        <v>452</v>
      </c>
      <c r="I155" s="87" t="s">
        <v>119</v>
      </c>
      <c r="J155" s="101"/>
      <c r="K155" s="90">
        <v>6.4899999994818804</v>
      </c>
      <c r="L155" s="88" t="s">
        <v>121</v>
      </c>
      <c r="M155" s="89">
        <v>1.54E-2</v>
      </c>
      <c r="N155" s="89">
        <v>4.6799999996545869E-2</v>
      </c>
      <c r="O155" s="90">
        <v>3335.350531</v>
      </c>
      <c r="P155" s="102">
        <v>86.8</v>
      </c>
      <c r="Q155" s="90"/>
      <c r="R155" s="90">
        <v>2.89508425</v>
      </c>
      <c r="S155" s="91">
        <v>9.5295729457142857E-6</v>
      </c>
      <c r="T155" s="91">
        <f t="shared" si="4"/>
        <v>2.0076088016874501E-3</v>
      </c>
      <c r="U155" s="91">
        <f>R155/'סכום נכסי הקרן'!$C$42</f>
        <v>6.9808028289487139E-4</v>
      </c>
    </row>
    <row r="156" spans="2:21">
      <c r="B156" s="86" t="s">
        <v>457</v>
      </c>
      <c r="C156" s="110">
        <v>1182989</v>
      </c>
      <c r="D156" s="88" t="s">
        <v>112</v>
      </c>
      <c r="E156" s="88" t="s">
        <v>290</v>
      </c>
      <c r="F156" s="110">
        <v>510381601</v>
      </c>
      <c r="G156" s="88" t="s">
        <v>458</v>
      </c>
      <c r="H156" s="87" t="s">
        <v>459</v>
      </c>
      <c r="I156" s="87" t="s">
        <v>293</v>
      </c>
      <c r="J156" s="101"/>
      <c r="K156" s="90">
        <v>4.7100000000379998</v>
      </c>
      <c r="L156" s="88" t="s">
        <v>121</v>
      </c>
      <c r="M156" s="89">
        <v>7.4999999999999997E-3</v>
      </c>
      <c r="N156" s="89">
        <v>3.8400000000402355E-2</v>
      </c>
      <c r="O156" s="90">
        <v>9684.3775779999996</v>
      </c>
      <c r="P156" s="102">
        <v>92.39</v>
      </c>
      <c r="Q156" s="90"/>
      <c r="R156" s="90">
        <v>8.9473967460000008</v>
      </c>
      <c r="S156" s="91">
        <v>7.2347060944270128E-6</v>
      </c>
      <c r="T156" s="91">
        <f t="shared" si="4"/>
        <v>6.2046113025758234E-3</v>
      </c>
      <c r="U156" s="91">
        <f>R156/'סכום נכסי הקרן'!$C$42</f>
        <v>2.1574505997952677E-3</v>
      </c>
    </row>
    <row r="157" spans="2:21">
      <c r="B157" s="86" t="s">
        <v>460</v>
      </c>
      <c r="C157" s="110">
        <v>1260769</v>
      </c>
      <c r="D157" s="88" t="s">
        <v>112</v>
      </c>
      <c r="E157" s="88" t="s">
        <v>290</v>
      </c>
      <c r="F157" s="110">
        <v>520033234</v>
      </c>
      <c r="G157" s="88" t="s">
        <v>451</v>
      </c>
      <c r="H157" s="87" t="s">
        <v>452</v>
      </c>
      <c r="I157" s="87" t="s">
        <v>119</v>
      </c>
      <c r="J157" s="101"/>
      <c r="K157" s="90">
        <v>3.7900000005714234</v>
      </c>
      <c r="L157" s="88" t="s">
        <v>121</v>
      </c>
      <c r="M157" s="89">
        <v>1.0800000000000001E-2</v>
      </c>
      <c r="N157" s="89">
        <v>3.6900000004183635E-2</v>
      </c>
      <c r="O157" s="90">
        <v>3922.7767039999999</v>
      </c>
      <c r="P157" s="102">
        <v>99.93</v>
      </c>
      <c r="Q157" s="90"/>
      <c r="R157" s="90">
        <v>3.9200307440000004</v>
      </c>
      <c r="S157" s="91">
        <v>1.1959685073170732E-5</v>
      </c>
      <c r="T157" s="91">
        <f t="shared" si="4"/>
        <v>2.7183624188276399E-3</v>
      </c>
      <c r="U157" s="91">
        <f>R157/'סכום נכסי הקרן'!$C$42</f>
        <v>9.4522160131544134E-4</v>
      </c>
    </row>
    <row r="158" spans="2:21">
      <c r="B158" s="86" t="s">
        <v>461</v>
      </c>
      <c r="C158" s="110">
        <v>6120224</v>
      </c>
      <c r="D158" s="88" t="s">
        <v>112</v>
      </c>
      <c r="E158" s="88" t="s">
        <v>290</v>
      </c>
      <c r="F158" s="110">
        <v>520020116</v>
      </c>
      <c r="G158" s="88" t="s">
        <v>308</v>
      </c>
      <c r="H158" s="87" t="s">
        <v>459</v>
      </c>
      <c r="I158" s="87" t="s">
        <v>293</v>
      </c>
      <c r="J158" s="101"/>
      <c r="K158" s="90">
        <v>3.9900000011694319</v>
      </c>
      <c r="L158" s="88" t="s">
        <v>121</v>
      </c>
      <c r="M158" s="89">
        <v>1.8000000000000002E-2</v>
      </c>
      <c r="N158" s="89">
        <v>3.2799999997401262E-2</v>
      </c>
      <c r="O158" s="90">
        <v>444.772446</v>
      </c>
      <c r="P158" s="102">
        <v>103.82</v>
      </c>
      <c r="Q158" s="90"/>
      <c r="R158" s="90">
        <v>0.461762754</v>
      </c>
      <c r="S158" s="91">
        <v>7.9705747788978712E-7</v>
      </c>
      <c r="T158" s="91">
        <f t="shared" si="4"/>
        <v>3.2021139599714126E-4</v>
      </c>
      <c r="U158" s="91">
        <f>R158/'סכום נכסי הקרן'!$C$42</f>
        <v>1.1134303740647095E-4</v>
      </c>
    </row>
    <row r="159" spans="2:21">
      <c r="B159" s="86" t="s">
        <v>462</v>
      </c>
      <c r="C159" s="110">
        <v>1193630</v>
      </c>
      <c r="D159" s="88" t="s">
        <v>112</v>
      </c>
      <c r="E159" s="88" t="s">
        <v>290</v>
      </c>
      <c r="F159" s="110">
        <v>520025438</v>
      </c>
      <c r="G159" s="88" t="s">
        <v>308</v>
      </c>
      <c r="H159" s="87" t="s">
        <v>459</v>
      </c>
      <c r="I159" s="87" t="s">
        <v>293</v>
      </c>
      <c r="J159" s="101"/>
      <c r="K159" s="90">
        <v>5.0900000003200301</v>
      </c>
      <c r="L159" s="88" t="s">
        <v>121</v>
      </c>
      <c r="M159" s="89">
        <v>3.6200000000000003E-2</v>
      </c>
      <c r="N159" s="89">
        <v>4.6200000002997108E-2</v>
      </c>
      <c r="O159" s="90">
        <v>8186.9903979999999</v>
      </c>
      <c r="P159" s="102">
        <v>96.18</v>
      </c>
      <c r="Q159" s="90"/>
      <c r="R159" s="90">
        <v>7.8742471720000005</v>
      </c>
      <c r="S159" s="91">
        <v>6.4940757635128806E-6</v>
      </c>
      <c r="T159" s="91">
        <f t="shared" si="4"/>
        <v>5.4604310493450107E-3</v>
      </c>
      <c r="U159" s="91">
        <f>R159/'סכום נכסי הקרן'!$C$42</f>
        <v>1.8986862622094338E-3</v>
      </c>
    </row>
    <row r="160" spans="2:21">
      <c r="B160" s="86" t="s">
        <v>463</v>
      </c>
      <c r="C160" s="110">
        <v>1132828</v>
      </c>
      <c r="D160" s="88" t="s">
        <v>112</v>
      </c>
      <c r="E160" s="88" t="s">
        <v>290</v>
      </c>
      <c r="F160" s="110">
        <v>511930125</v>
      </c>
      <c r="G160" s="88" t="s">
        <v>142</v>
      </c>
      <c r="H160" s="87" t="s">
        <v>459</v>
      </c>
      <c r="I160" s="87" t="s">
        <v>293</v>
      </c>
      <c r="J160" s="101"/>
      <c r="K160" s="90">
        <v>0.76000000006718937</v>
      </c>
      <c r="L160" s="88" t="s">
        <v>121</v>
      </c>
      <c r="M160" s="89">
        <v>1.9799999999999998E-2</v>
      </c>
      <c r="N160" s="89">
        <v>2.180000000089586E-2</v>
      </c>
      <c r="O160" s="90">
        <v>3264.479206</v>
      </c>
      <c r="P160" s="102">
        <v>109.42</v>
      </c>
      <c r="Q160" s="90"/>
      <c r="R160" s="90">
        <v>3.5719929760000002</v>
      </c>
      <c r="S160" s="91">
        <v>1.0742673847129425E-5</v>
      </c>
      <c r="T160" s="91">
        <f t="shared" si="4"/>
        <v>2.4770141104471653E-3</v>
      </c>
      <c r="U160" s="91">
        <f>R160/'סכום נכסי הקרן'!$C$42</f>
        <v>8.6130062266221569E-4</v>
      </c>
    </row>
    <row r="161" spans="2:21">
      <c r="B161" s="86" t="s">
        <v>464</v>
      </c>
      <c r="C161" s="110">
        <v>1166057</v>
      </c>
      <c r="D161" s="88" t="s">
        <v>112</v>
      </c>
      <c r="E161" s="88" t="s">
        <v>290</v>
      </c>
      <c r="F161" s="110">
        <v>514401702</v>
      </c>
      <c r="G161" s="88" t="s">
        <v>315</v>
      </c>
      <c r="H161" s="87" t="s">
        <v>465</v>
      </c>
      <c r="I161" s="87" t="s">
        <v>293</v>
      </c>
      <c r="J161" s="101"/>
      <c r="K161" s="90">
        <v>3.9700000001311979</v>
      </c>
      <c r="L161" s="88" t="s">
        <v>121</v>
      </c>
      <c r="M161" s="89">
        <v>2.75E-2</v>
      </c>
      <c r="N161" s="89">
        <v>3.7800000000763938E-2</v>
      </c>
      <c r="O161" s="90">
        <v>5774.2733070000004</v>
      </c>
      <c r="P161" s="102">
        <v>104.28</v>
      </c>
      <c r="Q161" s="90"/>
      <c r="R161" s="90">
        <v>6.0214121929999997</v>
      </c>
      <c r="S161" s="91">
        <v>6.3945478008168279E-6</v>
      </c>
      <c r="T161" s="91">
        <f t="shared" si="4"/>
        <v>4.1755745509841138E-3</v>
      </c>
      <c r="U161" s="91">
        <f>R161/'סכום נכסי הקרן'!$C$42</f>
        <v>1.4519194483255775E-3</v>
      </c>
    </row>
    <row r="162" spans="2:21">
      <c r="B162" s="86" t="s">
        <v>466</v>
      </c>
      <c r="C162" s="110">
        <v>1180355</v>
      </c>
      <c r="D162" s="88" t="s">
        <v>112</v>
      </c>
      <c r="E162" s="88" t="s">
        <v>290</v>
      </c>
      <c r="F162" s="110">
        <v>514401702</v>
      </c>
      <c r="G162" s="88" t="s">
        <v>315</v>
      </c>
      <c r="H162" s="87" t="s">
        <v>465</v>
      </c>
      <c r="I162" s="87" t="s">
        <v>293</v>
      </c>
      <c r="J162" s="101"/>
      <c r="K162" s="90">
        <v>4.2099999962436909</v>
      </c>
      <c r="L162" s="88" t="s">
        <v>121</v>
      </c>
      <c r="M162" s="89">
        <v>2.5000000000000001E-2</v>
      </c>
      <c r="N162" s="89">
        <v>6.1399999956269824E-2</v>
      </c>
      <c r="O162" s="90">
        <v>413.31605999999999</v>
      </c>
      <c r="P162" s="102">
        <v>86.31</v>
      </c>
      <c r="Q162" s="90"/>
      <c r="R162" s="90">
        <v>0.35673305399999999</v>
      </c>
      <c r="S162" s="91">
        <v>4.8581581090944989E-7</v>
      </c>
      <c r="T162" s="91">
        <f t="shared" si="4"/>
        <v>2.4737809238651497E-4</v>
      </c>
      <c r="U162" s="91">
        <f>R162/'סכום נכסי הקרן'!$C$42</f>
        <v>8.6017638780036001E-5</v>
      </c>
    </row>
    <row r="163" spans="2:21">
      <c r="B163" s="86" t="s">
        <v>467</v>
      </c>
      <c r="C163" s="110">
        <v>1260603</v>
      </c>
      <c r="D163" s="88" t="s">
        <v>112</v>
      </c>
      <c r="E163" s="88" t="s">
        <v>290</v>
      </c>
      <c r="F163" s="110">
        <v>520033234</v>
      </c>
      <c r="G163" s="88" t="s">
        <v>451</v>
      </c>
      <c r="H163" s="87" t="s">
        <v>468</v>
      </c>
      <c r="I163" s="87" t="s">
        <v>119</v>
      </c>
      <c r="J163" s="101"/>
      <c r="K163" s="90">
        <v>2.4600000000590505</v>
      </c>
      <c r="L163" s="88" t="s">
        <v>121</v>
      </c>
      <c r="M163" s="89">
        <v>0.04</v>
      </c>
      <c r="N163" s="89">
        <v>0.13530000000585296</v>
      </c>
      <c r="O163" s="90">
        <v>6543.6590740000001</v>
      </c>
      <c r="P163" s="102">
        <v>87.99</v>
      </c>
      <c r="Q163" s="90"/>
      <c r="R163" s="90">
        <v>5.7577656710000005</v>
      </c>
      <c r="S163" s="91">
        <v>2.2607631538108372E-6</v>
      </c>
      <c r="T163" s="91">
        <f t="shared" si="4"/>
        <v>3.9927477202618359E-3</v>
      </c>
      <c r="U163" s="91">
        <f>R163/'סכום נכסי הקרן'!$C$42</f>
        <v>1.3883473990278727E-3</v>
      </c>
    </row>
    <row r="164" spans="2:21">
      <c r="B164" s="86" t="s">
        <v>469</v>
      </c>
      <c r="C164" s="110">
        <v>1260652</v>
      </c>
      <c r="D164" s="88" t="s">
        <v>112</v>
      </c>
      <c r="E164" s="88" t="s">
        <v>290</v>
      </c>
      <c r="F164" s="110">
        <v>520033234</v>
      </c>
      <c r="G164" s="88" t="s">
        <v>451</v>
      </c>
      <c r="H164" s="87" t="s">
        <v>468</v>
      </c>
      <c r="I164" s="87" t="s">
        <v>119</v>
      </c>
      <c r="J164" s="101"/>
      <c r="K164" s="90">
        <v>3.1899999998246478</v>
      </c>
      <c r="L164" s="88" t="s">
        <v>121</v>
      </c>
      <c r="M164" s="89">
        <v>3.2799999999999996E-2</v>
      </c>
      <c r="N164" s="89">
        <v>0.1213999999952597</v>
      </c>
      <c r="O164" s="90">
        <v>6114.7106510000003</v>
      </c>
      <c r="P164" s="102">
        <v>84.87</v>
      </c>
      <c r="Q164" s="90"/>
      <c r="R164" s="90">
        <v>5.1895548890000001</v>
      </c>
      <c r="S164" s="91">
        <v>4.0752051668321123E-6</v>
      </c>
      <c r="T164" s="91">
        <f t="shared" si="4"/>
        <v>3.5987194749156392E-3</v>
      </c>
      <c r="U164" s="91">
        <f>R164/'סכום נכסי הקרן'!$C$42</f>
        <v>1.2513369671406224E-3</v>
      </c>
    </row>
    <row r="165" spans="2:21">
      <c r="B165" s="86" t="s">
        <v>470</v>
      </c>
      <c r="C165" s="110">
        <v>1260736</v>
      </c>
      <c r="D165" s="88" t="s">
        <v>112</v>
      </c>
      <c r="E165" s="88" t="s">
        <v>290</v>
      </c>
      <c r="F165" s="110">
        <v>520033234</v>
      </c>
      <c r="G165" s="88" t="s">
        <v>451</v>
      </c>
      <c r="H165" s="87" t="s">
        <v>468</v>
      </c>
      <c r="I165" s="87" t="s">
        <v>119</v>
      </c>
      <c r="J165" s="101"/>
      <c r="K165" s="90">
        <v>4.0700000002478234</v>
      </c>
      <c r="L165" s="88" t="s">
        <v>121</v>
      </c>
      <c r="M165" s="89">
        <v>1.29E-2</v>
      </c>
      <c r="N165" s="89">
        <v>9.5000000004765828E-2</v>
      </c>
      <c r="O165" s="90">
        <v>2678.7548470000002</v>
      </c>
      <c r="P165" s="102">
        <v>78.33</v>
      </c>
      <c r="Q165" s="90"/>
      <c r="R165" s="90">
        <v>2.0982686640000003</v>
      </c>
      <c r="S165" s="91">
        <v>2.599416440968184E-6</v>
      </c>
      <c r="T165" s="91">
        <f t="shared" si="4"/>
        <v>1.4550535578200764E-3</v>
      </c>
      <c r="U165" s="91">
        <f>R165/'סכום נכסי הקרן'!$C$42</f>
        <v>5.0594727340130569E-4</v>
      </c>
    </row>
    <row r="166" spans="2:21">
      <c r="B166" s="86" t="s">
        <v>471</v>
      </c>
      <c r="C166" s="110">
        <v>6120323</v>
      </c>
      <c r="D166" s="88" t="s">
        <v>112</v>
      </c>
      <c r="E166" s="88" t="s">
        <v>290</v>
      </c>
      <c r="F166" s="110">
        <v>520020116</v>
      </c>
      <c r="G166" s="88" t="s">
        <v>308</v>
      </c>
      <c r="H166" s="87" t="s">
        <v>465</v>
      </c>
      <c r="I166" s="87" t="s">
        <v>293</v>
      </c>
      <c r="J166" s="101"/>
      <c r="K166" s="90">
        <v>3.1899999999152859</v>
      </c>
      <c r="L166" s="88" t="s">
        <v>121</v>
      </c>
      <c r="M166" s="89">
        <v>3.3000000000000002E-2</v>
      </c>
      <c r="N166" s="89">
        <v>5.7599999998023323E-2</v>
      </c>
      <c r="O166" s="90">
        <v>6964.2159609999999</v>
      </c>
      <c r="P166" s="102">
        <v>101.7</v>
      </c>
      <c r="Q166" s="90"/>
      <c r="R166" s="90">
        <v>7.0826079399999999</v>
      </c>
      <c r="S166" s="91">
        <v>1.1029905195488079E-5</v>
      </c>
      <c r="T166" s="91">
        <f t="shared" si="4"/>
        <v>4.9114653707384914E-3</v>
      </c>
      <c r="U166" s="91">
        <f>R166/'סכום נכסי הקרן'!$C$42</f>
        <v>1.7078014066045444E-3</v>
      </c>
    </row>
    <row r="167" spans="2:21">
      <c r="B167" s="86" t="s">
        <v>472</v>
      </c>
      <c r="C167" s="110">
        <v>1168350</v>
      </c>
      <c r="D167" s="88" t="s">
        <v>112</v>
      </c>
      <c r="E167" s="88" t="s">
        <v>290</v>
      </c>
      <c r="F167" s="110">
        <v>515434074</v>
      </c>
      <c r="G167" s="88" t="s">
        <v>308</v>
      </c>
      <c r="H167" s="87" t="s">
        <v>465</v>
      </c>
      <c r="I167" s="87" t="s">
        <v>293</v>
      </c>
      <c r="J167" s="101"/>
      <c r="K167" s="90">
        <v>2.7500000000000004</v>
      </c>
      <c r="L167" s="88" t="s">
        <v>121</v>
      </c>
      <c r="M167" s="89">
        <v>1E-3</v>
      </c>
      <c r="N167" s="89">
        <v>3.2399999999618539E-2</v>
      </c>
      <c r="O167" s="90">
        <v>7331.4118360000002</v>
      </c>
      <c r="P167" s="102">
        <v>100.12</v>
      </c>
      <c r="Q167" s="90"/>
      <c r="R167" s="90">
        <v>7.3402097719999997</v>
      </c>
      <c r="S167" s="91">
        <v>1.2945933916053045E-5</v>
      </c>
      <c r="T167" s="91">
        <f t="shared" si="4"/>
        <v>5.0901004848129825E-3</v>
      </c>
      <c r="U167" s="91">
        <f>R167/'סכום נכסי הקרן'!$C$42</f>
        <v>1.7699159235678406E-3</v>
      </c>
    </row>
    <row r="168" spans="2:21">
      <c r="B168" s="86" t="s">
        <v>473</v>
      </c>
      <c r="C168" s="110">
        <v>1175975</v>
      </c>
      <c r="D168" s="88" t="s">
        <v>112</v>
      </c>
      <c r="E168" s="88" t="s">
        <v>290</v>
      </c>
      <c r="F168" s="110">
        <v>515434074</v>
      </c>
      <c r="G168" s="88" t="s">
        <v>308</v>
      </c>
      <c r="H168" s="87" t="s">
        <v>465</v>
      </c>
      <c r="I168" s="87" t="s">
        <v>293</v>
      </c>
      <c r="J168" s="101"/>
      <c r="K168" s="90">
        <v>5.4600000000711217</v>
      </c>
      <c r="L168" s="88" t="s">
        <v>121</v>
      </c>
      <c r="M168" s="89">
        <v>3.0000000000000001E-3</v>
      </c>
      <c r="N168" s="89">
        <v>4.020000000169599E-2</v>
      </c>
      <c r="O168" s="90">
        <v>4134.4425689999998</v>
      </c>
      <c r="P168" s="102">
        <v>88.42</v>
      </c>
      <c r="Q168" s="90"/>
      <c r="R168" s="90">
        <v>3.6556741190000004</v>
      </c>
      <c r="S168" s="91">
        <v>1.1427615076535266E-5</v>
      </c>
      <c r="T168" s="91">
        <f t="shared" si="4"/>
        <v>2.5350431640825013E-3</v>
      </c>
      <c r="U168" s="91">
        <f>R168/'סכום נכסי הקרן'!$C$42</f>
        <v>8.814783276731861E-4</v>
      </c>
    </row>
    <row r="169" spans="2:21">
      <c r="B169" s="86" t="s">
        <v>474</v>
      </c>
      <c r="C169" s="110">
        <v>1185834</v>
      </c>
      <c r="D169" s="88" t="s">
        <v>112</v>
      </c>
      <c r="E169" s="88" t="s">
        <v>290</v>
      </c>
      <c r="F169" s="110">
        <v>515434074</v>
      </c>
      <c r="G169" s="88" t="s">
        <v>308</v>
      </c>
      <c r="H169" s="87" t="s">
        <v>465</v>
      </c>
      <c r="I169" s="87" t="s">
        <v>293</v>
      </c>
      <c r="J169" s="101"/>
      <c r="K169" s="90">
        <v>3.9800000000509033</v>
      </c>
      <c r="L169" s="88" t="s">
        <v>121</v>
      </c>
      <c r="M169" s="89">
        <v>3.0000000000000001E-3</v>
      </c>
      <c r="N169" s="89">
        <v>3.8500000000181799E-2</v>
      </c>
      <c r="O169" s="90">
        <v>6004.9446520000001</v>
      </c>
      <c r="P169" s="102">
        <v>91.6</v>
      </c>
      <c r="Q169" s="90"/>
      <c r="R169" s="90">
        <v>5.5005293140000004</v>
      </c>
      <c r="S169" s="91">
        <v>1.1806812135273299E-5</v>
      </c>
      <c r="T169" s="91">
        <f t="shared" si="4"/>
        <v>3.8143660464203181E-3</v>
      </c>
      <c r="U169" s="91">
        <f>R169/'סכום נכסי הקרן'!$C$42</f>
        <v>1.3263210076144255E-3</v>
      </c>
    </row>
    <row r="170" spans="2:21">
      <c r="B170" s="86" t="s">
        <v>475</v>
      </c>
      <c r="C170" s="110">
        <v>1192129</v>
      </c>
      <c r="D170" s="88" t="s">
        <v>112</v>
      </c>
      <c r="E170" s="88" t="s">
        <v>290</v>
      </c>
      <c r="F170" s="110">
        <v>515434074</v>
      </c>
      <c r="G170" s="88" t="s">
        <v>308</v>
      </c>
      <c r="H170" s="87" t="s">
        <v>465</v>
      </c>
      <c r="I170" s="87" t="s">
        <v>293</v>
      </c>
      <c r="J170" s="101"/>
      <c r="K170" s="90">
        <v>3.4900000007490406</v>
      </c>
      <c r="L170" s="88" t="s">
        <v>121</v>
      </c>
      <c r="M170" s="89">
        <v>3.0000000000000001E-3</v>
      </c>
      <c r="N170" s="89">
        <v>3.2800000008343745E-2</v>
      </c>
      <c r="O170" s="90">
        <v>2311.3781039999999</v>
      </c>
      <c r="P170" s="102">
        <v>91.26</v>
      </c>
      <c r="Q170" s="90"/>
      <c r="R170" s="90">
        <v>2.1093636580000004</v>
      </c>
      <c r="S170" s="91">
        <v>9.2455124159999991E-6</v>
      </c>
      <c r="T170" s="91">
        <f t="shared" si="4"/>
        <v>1.4627474298063818E-3</v>
      </c>
      <c r="U170" s="91">
        <f>R170/'סכום נכסי הקרן'!$C$42</f>
        <v>5.0862256568346884E-4</v>
      </c>
    </row>
    <row r="171" spans="2:21">
      <c r="B171" s="86" t="s">
        <v>476</v>
      </c>
      <c r="C171" s="110">
        <v>1188192</v>
      </c>
      <c r="D171" s="88" t="s">
        <v>112</v>
      </c>
      <c r="E171" s="88" t="s">
        <v>290</v>
      </c>
      <c r="F171" s="110">
        <v>512607888</v>
      </c>
      <c r="G171" s="88" t="s">
        <v>477</v>
      </c>
      <c r="H171" s="87" t="s">
        <v>468</v>
      </c>
      <c r="I171" s="87" t="s">
        <v>119</v>
      </c>
      <c r="J171" s="101"/>
      <c r="K171" s="90">
        <v>4.4099999999928148</v>
      </c>
      <c r="L171" s="88" t="s">
        <v>121</v>
      </c>
      <c r="M171" s="89">
        <v>3.2500000000000001E-2</v>
      </c>
      <c r="N171" s="89">
        <v>5.5599999998850291E-2</v>
      </c>
      <c r="O171" s="90">
        <v>2962.5526359999999</v>
      </c>
      <c r="P171" s="102">
        <v>93.95</v>
      </c>
      <c r="Q171" s="90"/>
      <c r="R171" s="90">
        <v>2.7833182219999997</v>
      </c>
      <c r="S171" s="91">
        <v>1.1394433215384614E-5</v>
      </c>
      <c r="T171" s="91">
        <f t="shared" ref="T171:T179" si="5">IFERROR(R171/$R$11,0)</f>
        <v>1.9301041620409711E-3</v>
      </c>
      <c r="U171" s="91">
        <f>R171/'סכום נכסי הקרן'!$C$42</f>
        <v>6.7113057998233053E-4</v>
      </c>
    </row>
    <row r="172" spans="2:21">
      <c r="B172" s="86" t="s">
        <v>482</v>
      </c>
      <c r="C172" s="110">
        <v>3660156</v>
      </c>
      <c r="D172" s="88" t="s">
        <v>112</v>
      </c>
      <c r="E172" s="88" t="s">
        <v>290</v>
      </c>
      <c r="F172" s="110">
        <v>520038332</v>
      </c>
      <c r="G172" s="88" t="s">
        <v>308</v>
      </c>
      <c r="H172" s="87" t="s">
        <v>481</v>
      </c>
      <c r="I172" s="87"/>
      <c r="J172" s="101"/>
      <c r="K172" s="90">
        <v>3.6599999998056534</v>
      </c>
      <c r="L172" s="88" t="s">
        <v>121</v>
      </c>
      <c r="M172" s="89">
        <v>1.9E-2</v>
      </c>
      <c r="N172" s="89">
        <v>3.6999999997989516E-2</v>
      </c>
      <c r="O172" s="90">
        <v>6023.92</v>
      </c>
      <c r="P172" s="102">
        <v>98.09</v>
      </c>
      <c r="Q172" s="90">
        <v>5.9846828999999997E-2</v>
      </c>
      <c r="R172" s="90">
        <v>5.9687099760000004</v>
      </c>
      <c r="S172" s="91">
        <v>1.1077230876168375E-5</v>
      </c>
      <c r="T172" s="91">
        <f t="shared" si="5"/>
        <v>4.1390279687153449E-3</v>
      </c>
      <c r="U172" s="91">
        <f>R172/'סכום נכסי הקרן'!$C$42</f>
        <v>1.4392115699443017E-3</v>
      </c>
    </row>
    <row r="173" spans="2:21">
      <c r="B173" s="86" t="s">
        <v>483</v>
      </c>
      <c r="C173" s="110">
        <v>1140581</v>
      </c>
      <c r="D173" s="88" t="s">
        <v>112</v>
      </c>
      <c r="E173" s="88" t="s">
        <v>290</v>
      </c>
      <c r="F173" s="110">
        <v>515327120</v>
      </c>
      <c r="G173" s="88" t="s">
        <v>308</v>
      </c>
      <c r="H173" s="87" t="s">
        <v>481</v>
      </c>
      <c r="I173" s="87"/>
      <c r="J173" s="101"/>
      <c r="K173" s="90">
        <v>9.9984412542426723E-3</v>
      </c>
      <c r="L173" s="88" t="s">
        <v>121</v>
      </c>
      <c r="M173" s="89">
        <v>2.1000000000000001E-2</v>
      </c>
      <c r="N173" s="89">
        <v>0.24711956521739128</v>
      </c>
      <c r="O173" s="90">
        <v>1.64E-4</v>
      </c>
      <c r="P173" s="102">
        <v>111.53</v>
      </c>
      <c r="Q173" s="90"/>
      <c r="R173" s="90">
        <v>1.8400000000000001E-7</v>
      </c>
      <c r="S173" s="91">
        <v>8.0443411934721934E-13</v>
      </c>
      <c r="T173" s="91">
        <f t="shared" si="5"/>
        <v>1.2759560261864255E-10</v>
      </c>
      <c r="U173" s="91">
        <f>R173/'סכום נכסי הקרן'!$C$42</f>
        <v>4.4367196585956472E-11</v>
      </c>
    </row>
    <row r="174" spans="2:21">
      <c r="B174" s="86" t="s">
        <v>484</v>
      </c>
      <c r="C174" s="110">
        <v>1155928</v>
      </c>
      <c r="D174" s="88" t="s">
        <v>112</v>
      </c>
      <c r="E174" s="88" t="s">
        <v>290</v>
      </c>
      <c r="F174" s="110">
        <v>515327120</v>
      </c>
      <c r="G174" s="88" t="s">
        <v>308</v>
      </c>
      <c r="H174" s="87" t="s">
        <v>481</v>
      </c>
      <c r="I174" s="87"/>
      <c r="J174" s="101"/>
      <c r="K174" s="90">
        <v>3.9399999999134301</v>
      </c>
      <c r="L174" s="88" t="s">
        <v>121</v>
      </c>
      <c r="M174" s="89">
        <v>2.75E-2</v>
      </c>
      <c r="N174" s="89">
        <v>3.4700000000313445E-2</v>
      </c>
      <c r="O174" s="90">
        <v>6309.2513840000001</v>
      </c>
      <c r="P174" s="102">
        <v>106.19</v>
      </c>
      <c r="Q174" s="90"/>
      <c r="R174" s="90">
        <v>6.6997940570000001</v>
      </c>
      <c r="S174" s="91">
        <v>1.2352368179238365E-5</v>
      </c>
      <c r="T174" s="91">
        <f t="shared" si="5"/>
        <v>4.6460014137158423E-3</v>
      </c>
      <c r="U174" s="91">
        <f>R174/'סכום נכסי הקרן'!$C$42</f>
        <v>1.6154950000670752E-3</v>
      </c>
    </row>
    <row r="175" spans="2:21">
      <c r="B175" s="86" t="s">
        <v>485</v>
      </c>
      <c r="C175" s="110">
        <v>1177658</v>
      </c>
      <c r="D175" s="88" t="s">
        <v>112</v>
      </c>
      <c r="E175" s="88" t="s">
        <v>290</v>
      </c>
      <c r="F175" s="110">
        <v>515327120</v>
      </c>
      <c r="G175" s="88" t="s">
        <v>308</v>
      </c>
      <c r="H175" s="87" t="s">
        <v>481</v>
      </c>
      <c r="I175" s="87"/>
      <c r="J175" s="101"/>
      <c r="K175" s="90">
        <v>5.6499999994083776</v>
      </c>
      <c r="L175" s="88" t="s">
        <v>121</v>
      </c>
      <c r="M175" s="89">
        <v>8.5000000000000006E-3</v>
      </c>
      <c r="N175" s="89">
        <v>3.6299999995914461E-2</v>
      </c>
      <c r="O175" s="90">
        <v>4853.9315930000002</v>
      </c>
      <c r="P175" s="102">
        <v>92.28</v>
      </c>
      <c r="Q175" s="90"/>
      <c r="R175" s="90">
        <v>4.4792079409999994</v>
      </c>
      <c r="S175" s="91">
        <v>9.3867608701537807E-6</v>
      </c>
      <c r="T175" s="91">
        <f t="shared" si="5"/>
        <v>3.1061262852505652E-3</v>
      </c>
      <c r="U175" s="91">
        <f>R175/'סכום נכסי הקרן'!$C$42</f>
        <v>1.0800538003680668E-3</v>
      </c>
    </row>
    <row r="176" spans="2:21">
      <c r="B176" s="86" t="s">
        <v>486</v>
      </c>
      <c r="C176" s="110">
        <v>1193929</v>
      </c>
      <c r="D176" s="88" t="s">
        <v>112</v>
      </c>
      <c r="E176" s="88" t="s">
        <v>290</v>
      </c>
      <c r="F176" s="110">
        <v>515327120</v>
      </c>
      <c r="G176" s="88" t="s">
        <v>308</v>
      </c>
      <c r="H176" s="87" t="s">
        <v>481</v>
      </c>
      <c r="I176" s="87"/>
      <c r="J176" s="101"/>
      <c r="K176" s="90">
        <v>6.9599999986547578</v>
      </c>
      <c r="L176" s="88" t="s">
        <v>121</v>
      </c>
      <c r="M176" s="89">
        <v>3.1800000000000002E-2</v>
      </c>
      <c r="N176" s="89">
        <v>3.81999999896597E-2</v>
      </c>
      <c r="O176" s="90">
        <v>2062.9667030000001</v>
      </c>
      <c r="P176" s="102">
        <v>96.57</v>
      </c>
      <c r="Q176" s="90"/>
      <c r="R176" s="90">
        <v>1.9922068830000002</v>
      </c>
      <c r="S176" s="91">
        <v>1.0532863795568263E-5</v>
      </c>
      <c r="T176" s="91">
        <f t="shared" si="5"/>
        <v>1.3815045531380028E-3</v>
      </c>
      <c r="U176" s="91">
        <f>R176/'סכום נכסי הקרן'!$C$42</f>
        <v>4.803730131410684E-4</v>
      </c>
    </row>
    <row r="177" spans="2:21">
      <c r="B177" s="86" t="s">
        <v>487</v>
      </c>
      <c r="C177" s="110">
        <v>1169531</v>
      </c>
      <c r="D177" s="88" t="s">
        <v>112</v>
      </c>
      <c r="E177" s="88" t="s">
        <v>290</v>
      </c>
      <c r="F177" s="110">
        <v>516167343</v>
      </c>
      <c r="G177" s="88" t="s">
        <v>315</v>
      </c>
      <c r="H177" s="87" t="s">
        <v>481</v>
      </c>
      <c r="I177" s="87"/>
      <c r="J177" s="101"/>
      <c r="K177" s="90">
        <v>2.7600000002000731</v>
      </c>
      <c r="L177" s="88" t="s">
        <v>121</v>
      </c>
      <c r="M177" s="89">
        <v>1.6399999999999998E-2</v>
      </c>
      <c r="N177" s="89">
        <v>3.4100000000750266E-2</v>
      </c>
      <c r="O177" s="90">
        <v>2691.0636720000002</v>
      </c>
      <c r="P177" s="102">
        <v>104.01</v>
      </c>
      <c r="Q177" s="90"/>
      <c r="R177" s="90">
        <v>2.7989753190000002</v>
      </c>
      <c r="S177" s="91">
        <v>1.0319806701823792E-5</v>
      </c>
      <c r="T177" s="91">
        <f t="shared" si="5"/>
        <v>1.9409616442527841E-3</v>
      </c>
      <c r="U177" s="91">
        <f>R177/'סכום נכסי הקרן'!$C$42</f>
        <v>6.7490591422452839E-4</v>
      </c>
    </row>
    <row r="178" spans="2:21">
      <c r="B178" s="86" t="s">
        <v>488</v>
      </c>
      <c r="C178" s="110">
        <v>1179340</v>
      </c>
      <c r="D178" s="88" t="s">
        <v>112</v>
      </c>
      <c r="E178" s="88" t="s">
        <v>290</v>
      </c>
      <c r="F178" s="110">
        <v>514599943</v>
      </c>
      <c r="G178" s="88" t="s">
        <v>489</v>
      </c>
      <c r="H178" s="87" t="s">
        <v>481</v>
      </c>
      <c r="I178" s="87"/>
      <c r="J178" s="101"/>
      <c r="K178" s="90">
        <v>3.1299999999149142</v>
      </c>
      <c r="L178" s="88" t="s">
        <v>121</v>
      </c>
      <c r="M178" s="89">
        <v>1.4800000000000001E-2</v>
      </c>
      <c r="N178" s="89">
        <v>4.829999999983374E-2</v>
      </c>
      <c r="O178" s="90">
        <v>10560.760049</v>
      </c>
      <c r="P178" s="102">
        <v>96.82</v>
      </c>
      <c r="Q178" s="90"/>
      <c r="R178" s="90">
        <v>10.224927799</v>
      </c>
      <c r="S178" s="91">
        <v>1.4728990800622032E-5</v>
      </c>
      <c r="T178" s="91">
        <f t="shared" si="5"/>
        <v>7.0905207839430176E-3</v>
      </c>
      <c r="U178" s="91">
        <f>R178/'סכום נכסי הקרן'!$C$42</f>
        <v>2.4654966398665445E-3</v>
      </c>
    </row>
    <row r="179" spans="2:21">
      <c r="B179" s="86" t="s">
        <v>490</v>
      </c>
      <c r="C179" s="110">
        <v>1113034</v>
      </c>
      <c r="D179" s="88" t="s">
        <v>112</v>
      </c>
      <c r="E179" s="88" t="s">
        <v>290</v>
      </c>
      <c r="F179" s="87" t="s">
        <v>491</v>
      </c>
      <c r="G179" s="88" t="s">
        <v>435</v>
      </c>
      <c r="H179" s="87" t="s">
        <v>481</v>
      </c>
      <c r="I179" s="87"/>
      <c r="J179" s="101"/>
      <c r="K179" s="90">
        <v>1.7599999989014421</v>
      </c>
      <c r="L179" s="88" t="s">
        <v>121</v>
      </c>
      <c r="M179" s="89">
        <v>4.9000000000000002E-2</v>
      </c>
      <c r="N179" s="89">
        <v>2.4518999987270464</v>
      </c>
      <c r="O179" s="90">
        <v>2022.8550540000003</v>
      </c>
      <c r="P179" s="102">
        <v>25.2</v>
      </c>
      <c r="Q179" s="90"/>
      <c r="R179" s="90">
        <v>0.5097594310000001</v>
      </c>
      <c r="S179" s="91">
        <v>4.4542025274379169E-6</v>
      </c>
      <c r="T179" s="91">
        <f t="shared" si="5"/>
        <v>3.5349490102707255E-4</v>
      </c>
      <c r="U179" s="91">
        <f>R179/'סכום נכסי הקרן'!$C$42</f>
        <v>1.2291628742783868E-4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44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4.1104754339877863</v>
      </c>
      <c r="L181" s="81"/>
      <c r="M181" s="82"/>
      <c r="N181" s="82">
        <v>6.5000606384894438E-2</v>
      </c>
      <c r="O181" s="83"/>
      <c r="P181" s="100"/>
      <c r="Q181" s="83">
        <v>0.109607975</v>
      </c>
      <c r="R181" s="83">
        <v>209.37633204099993</v>
      </c>
      <c r="S181" s="84"/>
      <c r="T181" s="84">
        <f t="shared" ref="T181:T202" si="6">IFERROR(R181/$R$11,0)</f>
        <v>0.14519293076550208</v>
      </c>
      <c r="U181" s="84">
        <f>R181/'סכום נכסי הקרן'!$C$42</f>
        <v>5.0486091761464888E-2</v>
      </c>
    </row>
    <row r="182" spans="2:21">
      <c r="B182" s="86" t="s">
        <v>492</v>
      </c>
      <c r="C182" s="110">
        <v>7480163</v>
      </c>
      <c r="D182" s="88" t="s">
        <v>112</v>
      </c>
      <c r="E182" s="88" t="s">
        <v>290</v>
      </c>
      <c r="F182" s="110">
        <v>520029935</v>
      </c>
      <c r="G182" s="88" t="s">
        <v>295</v>
      </c>
      <c r="H182" s="87" t="s">
        <v>296</v>
      </c>
      <c r="I182" s="87" t="s">
        <v>119</v>
      </c>
      <c r="J182" s="101"/>
      <c r="K182" s="90">
        <v>3.8300031964432639</v>
      </c>
      <c r="L182" s="88" t="s">
        <v>121</v>
      </c>
      <c r="M182" s="89">
        <v>2.6800000000000001E-2</v>
      </c>
      <c r="N182" s="89">
        <v>4.5672727272727268E-2</v>
      </c>
      <c r="O182" s="90">
        <v>2.9300000000000002E-4</v>
      </c>
      <c r="P182" s="102">
        <v>93.96</v>
      </c>
      <c r="Q182" s="90"/>
      <c r="R182" s="90">
        <v>2.7500000000000001E-7</v>
      </c>
      <c r="S182" s="91">
        <v>1.1227981815571451E-13</v>
      </c>
      <c r="T182" s="91">
        <f t="shared" si="6"/>
        <v>1.9069994956590599E-10</v>
      </c>
      <c r="U182" s="91">
        <f>R182/'סכום נכסי הקרן'!$C$42</f>
        <v>6.6309668810532766E-11</v>
      </c>
    </row>
    <row r="183" spans="2:21">
      <c r="B183" s="86" t="s">
        <v>493</v>
      </c>
      <c r="C183" s="110">
        <v>1143585</v>
      </c>
      <c r="D183" s="88" t="s">
        <v>112</v>
      </c>
      <c r="E183" s="88" t="s">
        <v>290</v>
      </c>
      <c r="F183" s="110">
        <v>520017393</v>
      </c>
      <c r="G183" s="88" t="s">
        <v>308</v>
      </c>
      <c r="H183" s="87" t="s">
        <v>296</v>
      </c>
      <c r="I183" s="87" t="s">
        <v>119</v>
      </c>
      <c r="J183" s="101"/>
      <c r="K183" s="90">
        <v>2.63</v>
      </c>
      <c r="L183" s="88" t="s">
        <v>121</v>
      </c>
      <c r="M183" s="89">
        <v>1.44E-2</v>
      </c>
      <c r="N183" s="89">
        <v>4.5263157894736838E-2</v>
      </c>
      <c r="O183" s="90">
        <v>4.1E-5</v>
      </c>
      <c r="P183" s="102">
        <v>92.24</v>
      </c>
      <c r="Q183" s="90"/>
      <c r="R183" s="90">
        <v>3.8000000000000003E-8</v>
      </c>
      <c r="S183" s="91">
        <v>8.2000000000000004E-14</v>
      </c>
      <c r="T183" s="91">
        <f t="shared" si="6"/>
        <v>2.6351265758197919E-11</v>
      </c>
      <c r="U183" s="91">
        <f>R183/'סכום נכסי הקרן'!$C$42</f>
        <v>9.1627905992736198E-12</v>
      </c>
    </row>
    <row r="184" spans="2:21">
      <c r="B184" s="86" t="s">
        <v>494</v>
      </c>
      <c r="C184" s="110">
        <v>6620488</v>
      </c>
      <c r="D184" s="88" t="s">
        <v>112</v>
      </c>
      <c r="E184" s="88" t="s">
        <v>290</v>
      </c>
      <c r="F184" s="110">
        <v>520000118</v>
      </c>
      <c r="G184" s="88" t="s">
        <v>295</v>
      </c>
      <c r="H184" s="87" t="s">
        <v>296</v>
      </c>
      <c r="I184" s="87" t="s">
        <v>119</v>
      </c>
      <c r="J184" s="101"/>
      <c r="K184" s="90">
        <v>4.2599999990677118</v>
      </c>
      <c r="L184" s="88" t="s">
        <v>121</v>
      </c>
      <c r="M184" s="89">
        <v>2.5000000000000001E-2</v>
      </c>
      <c r="N184" s="89">
        <v>4.5299999986803521E-2</v>
      </c>
      <c r="O184" s="90">
        <v>1645.739658</v>
      </c>
      <c r="P184" s="102">
        <v>92.55</v>
      </c>
      <c r="Q184" s="90"/>
      <c r="R184" s="90">
        <v>1.5231320169999998</v>
      </c>
      <c r="S184" s="91">
        <v>5.5467981081550023E-7</v>
      </c>
      <c r="T184" s="91">
        <f t="shared" si="6"/>
        <v>1.0562225411786059E-3</v>
      </c>
      <c r="U184" s="91">
        <f>R184/'סכום נכסי הקרן'!$C$42</f>
        <v>3.672668349163227E-4</v>
      </c>
    </row>
    <row r="185" spans="2:21">
      <c r="B185" s="86" t="s">
        <v>495</v>
      </c>
      <c r="C185" s="110">
        <v>6000202</v>
      </c>
      <c r="D185" s="88" t="s">
        <v>112</v>
      </c>
      <c r="E185" s="88" t="s">
        <v>290</v>
      </c>
      <c r="F185" s="110">
        <v>520000472</v>
      </c>
      <c r="G185" s="88" t="s">
        <v>315</v>
      </c>
      <c r="H185" s="87" t="s">
        <v>316</v>
      </c>
      <c r="I185" s="87" t="s">
        <v>119</v>
      </c>
      <c r="J185" s="101"/>
      <c r="K185" s="90">
        <v>0.52</v>
      </c>
      <c r="L185" s="88" t="s">
        <v>121</v>
      </c>
      <c r="M185" s="89">
        <v>4.8000000000000001E-2</v>
      </c>
      <c r="N185" s="89">
        <v>4.8928571428571425E-2</v>
      </c>
      <c r="O185" s="90">
        <v>5.5000000000000009E-5</v>
      </c>
      <c r="P185" s="102">
        <v>102.23</v>
      </c>
      <c r="Q185" s="90"/>
      <c r="R185" s="90">
        <v>5.5999999999999999E-8</v>
      </c>
      <c r="S185" s="91">
        <v>8.1142558032419863E-14</v>
      </c>
      <c r="T185" s="91">
        <f t="shared" si="6"/>
        <v>3.8833444275239038E-11</v>
      </c>
      <c r="U185" s="91">
        <f>R185/'סכום נכסי הקרן'!$C$42</f>
        <v>1.350305983050849E-11</v>
      </c>
    </row>
    <row r="186" spans="2:21">
      <c r="B186" s="86" t="s">
        <v>496</v>
      </c>
      <c r="C186" s="110">
        <v>7460389</v>
      </c>
      <c r="D186" s="88" t="s">
        <v>112</v>
      </c>
      <c r="E186" s="88" t="s">
        <v>290</v>
      </c>
      <c r="F186" s="110">
        <v>520003781</v>
      </c>
      <c r="G186" s="88" t="s">
        <v>497</v>
      </c>
      <c r="H186" s="87" t="s">
        <v>316</v>
      </c>
      <c r="I186" s="87" t="s">
        <v>119</v>
      </c>
      <c r="J186" s="101"/>
      <c r="K186" s="90">
        <v>2.4700000000000002</v>
      </c>
      <c r="L186" s="88" t="s">
        <v>121</v>
      </c>
      <c r="M186" s="89">
        <v>2.6099999999999998E-2</v>
      </c>
      <c r="N186" s="89">
        <v>4.7361111111111104E-2</v>
      </c>
      <c r="O186" s="90">
        <v>7.3999999999999996E-5</v>
      </c>
      <c r="P186" s="102">
        <v>95.61</v>
      </c>
      <c r="Q186" s="90"/>
      <c r="R186" s="90">
        <v>7.1999999999999996E-8</v>
      </c>
      <c r="S186" s="91">
        <v>1.4434934726785698E-13</v>
      </c>
      <c r="T186" s="91">
        <f t="shared" si="6"/>
        <v>4.9928714068164474E-11</v>
      </c>
      <c r="U186" s="91">
        <f>R186/'סכום נכסי הקרן'!$C$42</f>
        <v>1.7361076924939486E-11</v>
      </c>
    </row>
    <row r="187" spans="2:21">
      <c r="B187" s="86" t="s">
        <v>498</v>
      </c>
      <c r="C187" s="110">
        <v>1133131</v>
      </c>
      <c r="D187" s="88" t="s">
        <v>112</v>
      </c>
      <c r="E187" s="88" t="s">
        <v>290</v>
      </c>
      <c r="F187" s="110">
        <v>520027194</v>
      </c>
      <c r="G187" s="88" t="s">
        <v>499</v>
      </c>
      <c r="H187" s="87" t="s">
        <v>324</v>
      </c>
      <c r="I187" s="87" t="s">
        <v>293</v>
      </c>
      <c r="J187" s="101"/>
      <c r="K187" s="90">
        <v>0.66000033941522995</v>
      </c>
      <c r="L187" s="88" t="s">
        <v>121</v>
      </c>
      <c r="M187" s="89">
        <v>5.2000000000000005E-2</v>
      </c>
      <c r="N187" s="89">
        <v>4.6040892193308557E-2</v>
      </c>
      <c r="O187" s="90">
        <v>5.2700000000000002E-4</v>
      </c>
      <c r="P187" s="102">
        <v>102.13</v>
      </c>
      <c r="Q187" s="90"/>
      <c r="R187" s="90">
        <v>5.3799999999999997E-7</v>
      </c>
      <c r="S187" s="91">
        <v>3.4120981553549917E-12</v>
      </c>
      <c r="T187" s="91">
        <f t="shared" si="6"/>
        <v>3.7307844678711784E-10</v>
      </c>
      <c r="U187" s="91">
        <f>R187/'סכום נכסי הקרן'!$C$42</f>
        <v>1.2972582480024228E-10</v>
      </c>
    </row>
    <row r="188" spans="2:21">
      <c r="B188" s="86" t="s">
        <v>500</v>
      </c>
      <c r="C188" s="110">
        <v>2810372</v>
      </c>
      <c r="D188" s="88" t="s">
        <v>112</v>
      </c>
      <c r="E188" s="88" t="s">
        <v>290</v>
      </c>
      <c r="F188" s="110">
        <v>520027830</v>
      </c>
      <c r="G188" s="88" t="s">
        <v>385</v>
      </c>
      <c r="H188" s="87" t="s">
        <v>336</v>
      </c>
      <c r="I188" s="87" t="s">
        <v>293</v>
      </c>
      <c r="J188" s="101"/>
      <c r="K188" s="90">
        <v>8.5700000005008494</v>
      </c>
      <c r="L188" s="88" t="s">
        <v>121</v>
      </c>
      <c r="M188" s="89">
        <v>2.4E-2</v>
      </c>
      <c r="N188" s="89">
        <v>5.1599999999782244E-2</v>
      </c>
      <c r="O188" s="90">
        <v>2303.5819470000001</v>
      </c>
      <c r="P188" s="102">
        <v>79.739999999999995</v>
      </c>
      <c r="Q188" s="90"/>
      <c r="R188" s="90">
        <v>1.8368762439999999</v>
      </c>
      <c r="S188" s="91">
        <v>3.0671788084990119E-6</v>
      </c>
      <c r="T188" s="91">
        <f t="shared" si="6"/>
        <v>1.2737898439622211E-3</v>
      </c>
      <c r="U188" s="91">
        <f>R188/'סכום נכסי הקרן'!$C$42</f>
        <v>4.4291874685663772E-4</v>
      </c>
    </row>
    <row r="189" spans="2:21">
      <c r="B189" s="86" t="s">
        <v>501</v>
      </c>
      <c r="C189" s="110">
        <v>1138114</v>
      </c>
      <c r="D189" s="88" t="s">
        <v>112</v>
      </c>
      <c r="E189" s="88" t="s">
        <v>290</v>
      </c>
      <c r="F189" s="110">
        <v>520026683</v>
      </c>
      <c r="G189" s="88" t="s">
        <v>308</v>
      </c>
      <c r="H189" s="87" t="s">
        <v>332</v>
      </c>
      <c r="I189" s="87" t="s">
        <v>119</v>
      </c>
      <c r="J189" s="101"/>
      <c r="K189" s="90">
        <v>1.7099984220373756</v>
      </c>
      <c r="L189" s="88" t="s">
        <v>121</v>
      </c>
      <c r="M189" s="89">
        <v>3.39E-2</v>
      </c>
      <c r="N189" s="89">
        <v>5.4825174825174822E-2</v>
      </c>
      <c r="O189" s="90">
        <v>1.4799999999999999E-4</v>
      </c>
      <c r="P189" s="102">
        <v>97.37</v>
      </c>
      <c r="Q189" s="90"/>
      <c r="R189" s="90">
        <v>1.43E-7</v>
      </c>
      <c r="S189" s="91">
        <v>2.2729794924725522E-13</v>
      </c>
      <c r="T189" s="91">
        <f t="shared" si="6"/>
        <v>9.9163973774271112E-11</v>
      </c>
      <c r="U189" s="91">
        <f>R189/'סכום נכסי הקרן'!$C$42</f>
        <v>3.448102778147704E-11</v>
      </c>
    </row>
    <row r="190" spans="2:21">
      <c r="B190" s="86" t="s">
        <v>502</v>
      </c>
      <c r="C190" s="110">
        <v>1162866</v>
      </c>
      <c r="D190" s="88" t="s">
        <v>112</v>
      </c>
      <c r="E190" s="88" t="s">
        <v>290</v>
      </c>
      <c r="F190" s="110">
        <v>520026683</v>
      </c>
      <c r="G190" s="88" t="s">
        <v>308</v>
      </c>
      <c r="H190" s="87" t="s">
        <v>332</v>
      </c>
      <c r="I190" s="87" t="s">
        <v>119</v>
      </c>
      <c r="J190" s="101"/>
      <c r="K190" s="90">
        <v>6.6000000013165252</v>
      </c>
      <c r="L190" s="88" t="s">
        <v>121</v>
      </c>
      <c r="M190" s="89">
        <v>2.4399999999999998E-2</v>
      </c>
      <c r="N190" s="89">
        <v>5.5100000010367634E-2</v>
      </c>
      <c r="O190" s="90">
        <v>1471.5114309999999</v>
      </c>
      <c r="P190" s="102">
        <v>82.59</v>
      </c>
      <c r="Q190" s="90"/>
      <c r="R190" s="90">
        <v>1.2153212739999999</v>
      </c>
      <c r="S190" s="91">
        <v>1.3395180057494597E-6</v>
      </c>
      <c r="T190" s="91">
        <f t="shared" si="6"/>
        <v>8.4276983875699121E-4</v>
      </c>
      <c r="U190" s="91">
        <f>R190/'סכום נכסי הקרן'!$C$42</f>
        <v>2.930456406448536E-4</v>
      </c>
    </row>
    <row r="191" spans="2:21">
      <c r="B191" s="86" t="s">
        <v>503</v>
      </c>
      <c r="C191" s="110">
        <v>1132521</v>
      </c>
      <c r="D191" s="88" t="s">
        <v>112</v>
      </c>
      <c r="E191" s="88" t="s">
        <v>290</v>
      </c>
      <c r="F191" s="110">
        <v>513623314</v>
      </c>
      <c r="G191" s="88" t="s">
        <v>308</v>
      </c>
      <c r="H191" s="87" t="s">
        <v>332</v>
      </c>
      <c r="I191" s="87" t="s">
        <v>119</v>
      </c>
      <c r="J191" s="101"/>
      <c r="K191" s="90">
        <v>0.26000000004156165</v>
      </c>
      <c r="L191" s="88" t="s">
        <v>121</v>
      </c>
      <c r="M191" s="89">
        <v>3.5000000000000003E-2</v>
      </c>
      <c r="N191" s="89">
        <v>3.1500000007965982E-2</v>
      </c>
      <c r="O191" s="90">
        <v>1430.1955439999999</v>
      </c>
      <c r="P191" s="102">
        <v>100.94</v>
      </c>
      <c r="Q191" s="90"/>
      <c r="R191" s="90">
        <v>1.4436393189999999</v>
      </c>
      <c r="S191" s="91">
        <v>1.2544804652345907E-5</v>
      </c>
      <c r="T191" s="91">
        <f t="shared" si="6"/>
        <v>1.0010979829987593E-3</v>
      </c>
      <c r="U191" s="91">
        <f>R191/'סכום נכסי הקרן'!$C$42</f>
        <v>3.4809907318092019E-4</v>
      </c>
    </row>
    <row r="192" spans="2:21">
      <c r="B192" s="86" t="s">
        <v>504</v>
      </c>
      <c r="C192" s="110">
        <v>7590151</v>
      </c>
      <c r="D192" s="88" t="s">
        <v>112</v>
      </c>
      <c r="E192" s="88" t="s">
        <v>290</v>
      </c>
      <c r="F192" s="110">
        <v>520001736</v>
      </c>
      <c r="G192" s="88" t="s">
        <v>308</v>
      </c>
      <c r="H192" s="87" t="s">
        <v>336</v>
      </c>
      <c r="I192" s="87" t="s">
        <v>293</v>
      </c>
      <c r="J192" s="101"/>
      <c r="K192" s="90">
        <v>5.9500000001459021</v>
      </c>
      <c r="L192" s="88" t="s">
        <v>121</v>
      </c>
      <c r="M192" s="89">
        <v>2.5499999999999998E-2</v>
      </c>
      <c r="N192" s="89">
        <v>5.4500000001016888E-2</v>
      </c>
      <c r="O192" s="90">
        <v>13310.958205000001</v>
      </c>
      <c r="P192" s="102">
        <v>84.96</v>
      </c>
      <c r="Q192" s="90"/>
      <c r="R192" s="90">
        <v>11.308990532999999</v>
      </c>
      <c r="S192" s="91">
        <v>9.4180127204263581E-6</v>
      </c>
      <c r="T192" s="91">
        <f t="shared" si="6"/>
        <v>7.8422688155796658E-3</v>
      </c>
      <c r="U192" s="91">
        <f>R192/'סכום נכסי הקרן'!$C$42</f>
        <v>2.7268924248170195E-3</v>
      </c>
    </row>
    <row r="193" spans="2:21">
      <c r="B193" s="86" t="s">
        <v>505</v>
      </c>
      <c r="C193" s="110">
        <v>4160156</v>
      </c>
      <c r="D193" s="88" t="s">
        <v>112</v>
      </c>
      <c r="E193" s="88" t="s">
        <v>290</v>
      </c>
      <c r="F193" s="110">
        <v>520038910</v>
      </c>
      <c r="G193" s="88" t="s">
        <v>308</v>
      </c>
      <c r="H193" s="87" t="s">
        <v>336</v>
      </c>
      <c r="I193" s="87" t="s">
        <v>293</v>
      </c>
      <c r="J193" s="101"/>
      <c r="K193" s="90">
        <v>1.0999999997587164</v>
      </c>
      <c r="L193" s="88" t="s">
        <v>121</v>
      </c>
      <c r="M193" s="89">
        <v>2.5499999999999998E-2</v>
      </c>
      <c r="N193" s="89">
        <v>5.2299999993545662E-2</v>
      </c>
      <c r="O193" s="90">
        <v>3388.4549999999999</v>
      </c>
      <c r="P193" s="102">
        <v>97.85</v>
      </c>
      <c r="Q193" s="90"/>
      <c r="R193" s="90">
        <v>3.3156032180000001</v>
      </c>
      <c r="S193" s="91">
        <v>1.1220569827740358E-5</v>
      </c>
      <c r="T193" s="91">
        <f t="shared" si="6"/>
        <v>2.2992195143751114E-3</v>
      </c>
      <c r="U193" s="91">
        <f>R193/'סכום נכסי הקרן'!$C$42</f>
        <v>7.9947836833715153E-4</v>
      </c>
    </row>
    <row r="194" spans="2:21">
      <c r="B194" s="86" t="s">
        <v>506</v>
      </c>
      <c r="C194" s="110">
        <v>2320232</v>
      </c>
      <c r="D194" s="88" t="s">
        <v>112</v>
      </c>
      <c r="E194" s="88" t="s">
        <v>290</v>
      </c>
      <c r="F194" s="110">
        <v>550010003</v>
      </c>
      <c r="G194" s="88" t="s">
        <v>115</v>
      </c>
      <c r="H194" s="87" t="s">
        <v>336</v>
      </c>
      <c r="I194" s="87" t="s">
        <v>293</v>
      </c>
      <c r="J194" s="101"/>
      <c r="K194" s="90">
        <v>4.0600000007659851</v>
      </c>
      <c r="L194" s="88" t="s">
        <v>121</v>
      </c>
      <c r="M194" s="89">
        <v>2.2400000000000003E-2</v>
      </c>
      <c r="N194" s="89">
        <v>4.9900000004526275E-2</v>
      </c>
      <c r="O194" s="90">
        <v>2219.0768149999999</v>
      </c>
      <c r="P194" s="102">
        <v>90.6</v>
      </c>
      <c r="Q194" s="90"/>
      <c r="R194" s="90">
        <v>2.010483491</v>
      </c>
      <c r="S194" s="91">
        <v>6.7221790635635003E-6</v>
      </c>
      <c r="T194" s="91">
        <f t="shared" si="6"/>
        <v>1.3941785466792238E-3</v>
      </c>
      <c r="U194" s="91">
        <f>R194/'סכום נכסי הקרן'!$C$42</f>
        <v>4.8477997977183177E-4</v>
      </c>
    </row>
    <row r="195" spans="2:21">
      <c r="B195" s="86" t="s">
        <v>507</v>
      </c>
      <c r="C195" s="110">
        <v>1135920</v>
      </c>
      <c r="D195" s="88" t="s">
        <v>112</v>
      </c>
      <c r="E195" s="88" t="s">
        <v>290</v>
      </c>
      <c r="F195" s="110">
        <v>513937714</v>
      </c>
      <c r="G195" s="88" t="s">
        <v>406</v>
      </c>
      <c r="H195" s="87" t="s">
        <v>332</v>
      </c>
      <c r="I195" s="87" t="s">
        <v>119</v>
      </c>
      <c r="J195" s="101"/>
      <c r="K195" s="90">
        <v>1.2199999999889419</v>
      </c>
      <c r="L195" s="88" t="s">
        <v>121</v>
      </c>
      <c r="M195" s="89">
        <v>4.0999999999999995E-2</v>
      </c>
      <c r="N195" s="89">
        <v>4.9199999996019074E-2</v>
      </c>
      <c r="O195" s="90">
        <v>1807.1760000000002</v>
      </c>
      <c r="P195" s="102">
        <v>100.08</v>
      </c>
      <c r="Q195" s="90"/>
      <c r="R195" s="90">
        <v>1.8086217409999998</v>
      </c>
      <c r="S195" s="91">
        <v>6.0239200000000006E-6</v>
      </c>
      <c r="T195" s="91">
        <f t="shared" si="6"/>
        <v>1.2541966356090946E-3</v>
      </c>
      <c r="U195" s="91">
        <f>R195/'סכום נכסי הקרן'!$C$42</f>
        <v>4.3610584963359693E-4</v>
      </c>
    </row>
    <row r="196" spans="2:21">
      <c r="B196" s="86" t="s">
        <v>508</v>
      </c>
      <c r="C196" s="110">
        <v>7770209</v>
      </c>
      <c r="D196" s="88" t="s">
        <v>112</v>
      </c>
      <c r="E196" s="88" t="s">
        <v>290</v>
      </c>
      <c r="F196" s="110">
        <v>520022732</v>
      </c>
      <c r="G196" s="88" t="s">
        <v>380</v>
      </c>
      <c r="H196" s="87" t="s">
        <v>336</v>
      </c>
      <c r="I196" s="87" t="s">
        <v>293</v>
      </c>
      <c r="J196" s="101"/>
      <c r="K196" s="90">
        <v>3.17</v>
      </c>
      <c r="L196" s="88" t="s">
        <v>121</v>
      </c>
      <c r="M196" s="89">
        <v>5.0900000000000001E-2</v>
      </c>
      <c r="N196" s="89">
        <v>4.863636363636363E-2</v>
      </c>
      <c r="O196" s="90">
        <v>4.3000000000000002E-5</v>
      </c>
      <c r="P196" s="102">
        <v>102.93</v>
      </c>
      <c r="Q196" s="90"/>
      <c r="R196" s="90">
        <v>4.4000000000000004E-8</v>
      </c>
      <c r="S196" s="91">
        <v>5.9498949274846036E-14</v>
      </c>
      <c r="T196" s="91">
        <f t="shared" si="6"/>
        <v>3.0511991930544959E-11</v>
      </c>
      <c r="U196" s="91">
        <f>R196/'סכום נכסי הקרן'!$C$42</f>
        <v>1.0609547009685244E-11</v>
      </c>
    </row>
    <row r="197" spans="2:21">
      <c r="B197" s="86" t="s">
        <v>509</v>
      </c>
      <c r="C197" s="110">
        <v>7770258</v>
      </c>
      <c r="D197" s="88" t="s">
        <v>112</v>
      </c>
      <c r="E197" s="88" t="s">
        <v>290</v>
      </c>
      <c r="F197" s="110">
        <v>520022732</v>
      </c>
      <c r="G197" s="88" t="s">
        <v>380</v>
      </c>
      <c r="H197" s="87" t="s">
        <v>336</v>
      </c>
      <c r="I197" s="87" t="s">
        <v>293</v>
      </c>
      <c r="J197" s="101"/>
      <c r="K197" s="90">
        <v>4.4100032031445489</v>
      </c>
      <c r="L197" s="88" t="s">
        <v>121</v>
      </c>
      <c r="M197" s="89">
        <v>3.5200000000000002E-2</v>
      </c>
      <c r="N197" s="89">
        <v>5.1154791154791157E-2</v>
      </c>
      <c r="O197" s="90">
        <v>4.3400000000000003E-4</v>
      </c>
      <c r="P197" s="102">
        <v>93.91</v>
      </c>
      <c r="Q197" s="90"/>
      <c r="R197" s="90">
        <v>4.0700000000000003E-7</v>
      </c>
      <c r="S197" s="91">
        <v>5.4004038606168206E-13</v>
      </c>
      <c r="T197" s="91">
        <f t="shared" si="6"/>
        <v>2.8223592535754085E-10</v>
      </c>
      <c r="U197" s="91">
        <f>R197/'סכום נכסי הקרן'!$C$42</f>
        <v>9.8138309839588499E-11</v>
      </c>
    </row>
    <row r="198" spans="2:21">
      <c r="B198" s="86" t="s">
        <v>510</v>
      </c>
      <c r="C198" s="110">
        <v>1410299</v>
      </c>
      <c r="D198" s="88" t="s">
        <v>112</v>
      </c>
      <c r="E198" s="88" t="s">
        <v>290</v>
      </c>
      <c r="F198" s="110">
        <v>520034372</v>
      </c>
      <c r="G198" s="88" t="s">
        <v>117</v>
      </c>
      <c r="H198" s="87" t="s">
        <v>336</v>
      </c>
      <c r="I198" s="87" t="s">
        <v>293</v>
      </c>
      <c r="J198" s="101"/>
      <c r="K198" s="90">
        <v>1.6600000055880666</v>
      </c>
      <c r="L198" s="88" t="s">
        <v>121</v>
      </c>
      <c r="M198" s="89">
        <v>2.7000000000000003E-2</v>
      </c>
      <c r="N198" s="89">
        <v>5.3700000321313821E-2</v>
      </c>
      <c r="O198" s="90">
        <v>74.625844000000001</v>
      </c>
      <c r="P198" s="102">
        <v>95.92</v>
      </c>
      <c r="Q198" s="90"/>
      <c r="R198" s="90">
        <v>7.1581109999999989E-2</v>
      </c>
      <c r="S198" s="91">
        <v>3.6705146439606139E-7</v>
      </c>
      <c r="T198" s="91">
        <f t="shared" si="6"/>
        <v>4.9638232970442059E-5</v>
      </c>
      <c r="U198" s="91">
        <f>R198/'סכום נכסי הקרן'!$C$42</f>
        <v>1.7260071626146597E-5</v>
      </c>
    </row>
    <row r="199" spans="2:21">
      <c r="B199" s="86" t="s">
        <v>511</v>
      </c>
      <c r="C199" s="110">
        <v>1192731</v>
      </c>
      <c r="D199" s="88" t="s">
        <v>112</v>
      </c>
      <c r="E199" s="88" t="s">
        <v>290</v>
      </c>
      <c r="F199" s="110">
        <v>520034372</v>
      </c>
      <c r="G199" s="88" t="s">
        <v>117</v>
      </c>
      <c r="H199" s="87" t="s">
        <v>336</v>
      </c>
      <c r="I199" s="87" t="s">
        <v>293</v>
      </c>
      <c r="J199" s="101"/>
      <c r="K199" s="90">
        <v>3.8999999991346246</v>
      </c>
      <c r="L199" s="88" t="s">
        <v>121</v>
      </c>
      <c r="M199" s="89">
        <v>4.5599999999999995E-2</v>
      </c>
      <c r="N199" s="89">
        <v>5.5399999989038579E-2</v>
      </c>
      <c r="O199" s="90">
        <v>2865.0435129999996</v>
      </c>
      <c r="P199" s="102">
        <v>96.8</v>
      </c>
      <c r="Q199" s="90"/>
      <c r="R199" s="90">
        <v>2.7733620259999996</v>
      </c>
      <c r="S199" s="91">
        <v>9.9099488599062347E-6</v>
      </c>
      <c r="T199" s="91">
        <f t="shared" si="6"/>
        <v>1.9231999944952683E-3</v>
      </c>
      <c r="U199" s="91">
        <f>R199/'סכום נכסי הקרן'!$C$42</f>
        <v>6.6872988158461137E-4</v>
      </c>
    </row>
    <row r="200" spans="2:21">
      <c r="B200" s="86" t="s">
        <v>512</v>
      </c>
      <c r="C200" s="110">
        <v>2300309</v>
      </c>
      <c r="D200" s="88" t="s">
        <v>112</v>
      </c>
      <c r="E200" s="88" t="s">
        <v>290</v>
      </c>
      <c r="F200" s="110">
        <v>520031931</v>
      </c>
      <c r="G200" s="88" t="s">
        <v>142</v>
      </c>
      <c r="H200" s="87" t="s">
        <v>388</v>
      </c>
      <c r="I200" s="87" t="s">
        <v>119</v>
      </c>
      <c r="J200" s="101"/>
      <c r="K200" s="90">
        <v>8.9399999998398201</v>
      </c>
      <c r="L200" s="88" t="s">
        <v>121</v>
      </c>
      <c r="M200" s="89">
        <v>2.7900000000000001E-2</v>
      </c>
      <c r="N200" s="89">
        <v>5.3899999998633749E-2</v>
      </c>
      <c r="O200" s="90">
        <v>2635.4650000000001</v>
      </c>
      <c r="P200" s="102">
        <v>80.540000000000006</v>
      </c>
      <c r="Q200" s="90"/>
      <c r="R200" s="90">
        <v>2.1226035109999999</v>
      </c>
      <c r="S200" s="91">
        <v>6.1284182866710078E-6</v>
      </c>
      <c r="T200" s="91">
        <f t="shared" si="6"/>
        <v>1.4719286636222361E-3</v>
      </c>
      <c r="U200" s="91">
        <f>R200/'סכום נכסי הקרן'!$C$42</f>
        <v>5.1181503938357831E-4</v>
      </c>
    </row>
    <row r="201" spans="2:21">
      <c r="B201" s="86" t="s">
        <v>513</v>
      </c>
      <c r="C201" s="110">
        <v>2300176</v>
      </c>
      <c r="D201" s="88" t="s">
        <v>112</v>
      </c>
      <c r="E201" s="88" t="s">
        <v>290</v>
      </c>
      <c r="F201" s="110">
        <v>520031931</v>
      </c>
      <c r="G201" s="88" t="s">
        <v>142</v>
      </c>
      <c r="H201" s="87" t="s">
        <v>388</v>
      </c>
      <c r="I201" s="87" t="s">
        <v>119</v>
      </c>
      <c r="J201" s="101"/>
      <c r="K201" s="90">
        <v>1.5999999996476548</v>
      </c>
      <c r="L201" s="88" t="s">
        <v>121</v>
      </c>
      <c r="M201" s="89">
        <v>3.6499999999999998E-2</v>
      </c>
      <c r="N201" s="89">
        <v>5.1699999994597373E-2</v>
      </c>
      <c r="O201" s="90">
        <v>1721.8176269999999</v>
      </c>
      <c r="P201" s="102">
        <v>98.9</v>
      </c>
      <c r="Q201" s="90"/>
      <c r="R201" s="90">
        <v>1.7028775760000001</v>
      </c>
      <c r="S201" s="91">
        <v>1.0778394390400063E-6</v>
      </c>
      <c r="T201" s="91">
        <f t="shared" si="6"/>
        <v>1.180867883127681E-3</v>
      </c>
      <c r="U201" s="91">
        <f>R201/'סכום נכסי הקרן'!$C$42</f>
        <v>4.1060817487070128E-4</v>
      </c>
    </row>
    <row r="202" spans="2:21">
      <c r="B202" s="86" t="s">
        <v>514</v>
      </c>
      <c r="C202" s="110">
        <v>1185941</v>
      </c>
      <c r="D202" s="88" t="s">
        <v>112</v>
      </c>
      <c r="E202" s="88" t="s">
        <v>290</v>
      </c>
      <c r="F202" s="110">
        <v>512711789</v>
      </c>
      <c r="G202" s="88" t="s">
        <v>118</v>
      </c>
      <c r="H202" s="87" t="s">
        <v>388</v>
      </c>
      <c r="I202" s="87" t="s">
        <v>119</v>
      </c>
      <c r="J202" s="101"/>
      <c r="K202" s="90">
        <v>1.9599999999436246</v>
      </c>
      <c r="L202" s="88" t="s">
        <v>121</v>
      </c>
      <c r="M202" s="89">
        <v>5.5999999999999994E-2</v>
      </c>
      <c r="N202" s="89">
        <v>6.7399999996335586E-2</v>
      </c>
      <c r="O202" s="90">
        <v>5647.4250000000002</v>
      </c>
      <c r="P202" s="102">
        <v>100.51</v>
      </c>
      <c r="Q202" s="90"/>
      <c r="R202" s="90">
        <v>5.6762267419999999</v>
      </c>
      <c r="S202" s="91">
        <v>1.46606396510994E-5</v>
      </c>
      <c r="T202" s="91">
        <f t="shared" si="6"/>
        <v>3.9362041942692608E-3</v>
      </c>
      <c r="U202" s="91">
        <f>R202/'סכום נכסי הקרן'!$C$42</f>
        <v>1.3686862376563979E-3</v>
      </c>
    </row>
    <row r="203" spans="2:21">
      <c r="B203" s="86" t="s">
        <v>515</v>
      </c>
      <c r="C203" s="110">
        <v>1143130</v>
      </c>
      <c r="D203" s="88" t="s">
        <v>112</v>
      </c>
      <c r="E203" s="88" t="s">
        <v>290</v>
      </c>
      <c r="F203" s="110">
        <v>513834200</v>
      </c>
      <c r="G203" s="88" t="s">
        <v>406</v>
      </c>
      <c r="H203" s="87" t="s">
        <v>388</v>
      </c>
      <c r="I203" s="87" t="s">
        <v>119</v>
      </c>
      <c r="J203" s="101"/>
      <c r="K203" s="90">
        <v>7.5700000000984984</v>
      </c>
      <c r="L203" s="88" t="s">
        <v>121</v>
      </c>
      <c r="M203" s="89">
        <v>3.0499999999999999E-2</v>
      </c>
      <c r="N203" s="89">
        <v>5.4900000000580887E-2</v>
      </c>
      <c r="O203" s="90">
        <v>4691.3285219999998</v>
      </c>
      <c r="P203" s="102">
        <v>84.4</v>
      </c>
      <c r="Q203" s="90"/>
      <c r="R203" s="90">
        <v>3.9594812729999997</v>
      </c>
      <c r="S203" s="91">
        <v>6.8720951420428948E-6</v>
      </c>
      <c r="T203" s="91">
        <f t="shared" ref="T203:T266" si="7">IFERROR(R203/$R$11,0)</f>
        <v>2.7457195602481788E-3</v>
      </c>
      <c r="U203" s="91">
        <f>R203/'סכום נכסי הקרן'!$C$42</f>
        <v>9.5473415226958783E-4</v>
      </c>
    </row>
    <row r="204" spans="2:21">
      <c r="B204" s="86" t="s">
        <v>516</v>
      </c>
      <c r="C204" s="110">
        <v>1157601</v>
      </c>
      <c r="D204" s="88" t="s">
        <v>112</v>
      </c>
      <c r="E204" s="88" t="s">
        <v>290</v>
      </c>
      <c r="F204" s="110">
        <v>513834200</v>
      </c>
      <c r="G204" s="88" t="s">
        <v>406</v>
      </c>
      <c r="H204" s="87" t="s">
        <v>388</v>
      </c>
      <c r="I204" s="87" t="s">
        <v>119</v>
      </c>
      <c r="J204" s="101"/>
      <c r="K204" s="90">
        <v>3.1000000001154935</v>
      </c>
      <c r="L204" s="88" t="s">
        <v>121</v>
      </c>
      <c r="M204" s="89">
        <v>2.9100000000000001E-2</v>
      </c>
      <c r="N204" s="89">
        <v>0.05</v>
      </c>
      <c r="O204" s="90">
        <v>2742.9223200000001</v>
      </c>
      <c r="P204" s="102">
        <v>94.7</v>
      </c>
      <c r="Q204" s="90"/>
      <c r="R204" s="90">
        <v>2.5975474370000002</v>
      </c>
      <c r="S204" s="91">
        <v>4.5715372000000005E-6</v>
      </c>
      <c r="T204" s="91">
        <f t="shared" si="7"/>
        <v>1.8012806008398123E-3</v>
      </c>
      <c r="U204" s="91">
        <f>R204/'סכום נכסי הקרן'!$C$42</f>
        <v>6.2633640097133905E-4</v>
      </c>
    </row>
    <row r="205" spans="2:21">
      <c r="B205" s="86" t="s">
        <v>517</v>
      </c>
      <c r="C205" s="110">
        <v>1138163</v>
      </c>
      <c r="D205" s="88" t="s">
        <v>112</v>
      </c>
      <c r="E205" s="88" t="s">
        <v>290</v>
      </c>
      <c r="F205" s="110">
        <v>513834200</v>
      </c>
      <c r="G205" s="88" t="s">
        <v>406</v>
      </c>
      <c r="H205" s="87" t="s">
        <v>388</v>
      </c>
      <c r="I205" s="87" t="s">
        <v>119</v>
      </c>
      <c r="J205" s="101"/>
      <c r="K205" s="90">
        <v>5.1399929856852378</v>
      </c>
      <c r="L205" s="88" t="s">
        <v>121</v>
      </c>
      <c r="M205" s="89">
        <v>3.95E-2</v>
      </c>
      <c r="N205" s="89">
        <v>5.0763888888888886E-2</v>
      </c>
      <c r="O205" s="90">
        <v>1.5100000000000001E-4</v>
      </c>
      <c r="P205" s="102">
        <v>95.66</v>
      </c>
      <c r="Q205" s="90"/>
      <c r="R205" s="90">
        <v>1.4399999999999999E-7</v>
      </c>
      <c r="S205" s="91">
        <v>6.2914052325650651E-13</v>
      </c>
      <c r="T205" s="91">
        <f t="shared" si="7"/>
        <v>9.9857428136328948E-11</v>
      </c>
      <c r="U205" s="91">
        <f>R205/'סכום נכסי הקרן'!$C$42</f>
        <v>3.4722153849878972E-11</v>
      </c>
    </row>
    <row r="206" spans="2:21">
      <c r="B206" s="86" t="s">
        <v>518</v>
      </c>
      <c r="C206" s="110">
        <v>1143122</v>
      </c>
      <c r="D206" s="88" t="s">
        <v>112</v>
      </c>
      <c r="E206" s="88" t="s">
        <v>290</v>
      </c>
      <c r="F206" s="110">
        <v>513834200</v>
      </c>
      <c r="G206" s="88" t="s">
        <v>406</v>
      </c>
      <c r="H206" s="87" t="s">
        <v>388</v>
      </c>
      <c r="I206" s="87" t="s">
        <v>119</v>
      </c>
      <c r="J206" s="101"/>
      <c r="K206" s="90">
        <v>6.820000000044411</v>
      </c>
      <c r="L206" s="88" t="s">
        <v>121</v>
      </c>
      <c r="M206" s="89">
        <v>3.0499999999999999E-2</v>
      </c>
      <c r="N206" s="89">
        <v>5.529999999900076E-2</v>
      </c>
      <c r="O206" s="90">
        <v>6307.2468699999999</v>
      </c>
      <c r="P206" s="102">
        <v>85.68</v>
      </c>
      <c r="Q206" s="90"/>
      <c r="R206" s="90">
        <v>5.4040491179999997</v>
      </c>
      <c r="S206" s="91">
        <v>8.6534414776815943E-6</v>
      </c>
      <c r="T206" s="91">
        <f t="shared" si="7"/>
        <v>3.7474614336519222E-3</v>
      </c>
      <c r="U206" s="91">
        <f>R206/'סכום נכסי הקרן'!$C$42</f>
        <v>1.3030571172742971E-3</v>
      </c>
    </row>
    <row r="207" spans="2:21">
      <c r="B207" s="86" t="s">
        <v>519</v>
      </c>
      <c r="C207" s="110">
        <v>1182666</v>
      </c>
      <c r="D207" s="88" t="s">
        <v>112</v>
      </c>
      <c r="E207" s="88" t="s">
        <v>290</v>
      </c>
      <c r="F207" s="110">
        <v>513834200</v>
      </c>
      <c r="G207" s="88" t="s">
        <v>406</v>
      </c>
      <c r="H207" s="87" t="s">
        <v>388</v>
      </c>
      <c r="I207" s="87" t="s">
        <v>119</v>
      </c>
      <c r="J207" s="101"/>
      <c r="K207" s="90">
        <v>8.4299999999407067</v>
      </c>
      <c r="L207" s="88" t="s">
        <v>121</v>
      </c>
      <c r="M207" s="89">
        <v>2.63E-2</v>
      </c>
      <c r="N207" s="89">
        <v>5.4999999999999979E-2</v>
      </c>
      <c r="O207" s="90">
        <v>6776.91</v>
      </c>
      <c r="P207" s="102">
        <v>79.64</v>
      </c>
      <c r="Q207" s="90"/>
      <c r="R207" s="90">
        <v>5.3971311240000013</v>
      </c>
      <c r="S207" s="91">
        <v>9.7693356705857934E-6</v>
      </c>
      <c r="T207" s="91">
        <f t="shared" si="7"/>
        <v>3.7426641205359334E-3</v>
      </c>
      <c r="U207" s="91">
        <f>R207/'סכום נכסי הקרן'!$C$42</f>
        <v>1.3013890085798493E-3</v>
      </c>
    </row>
    <row r="208" spans="2:21">
      <c r="B208" s="86" t="s">
        <v>520</v>
      </c>
      <c r="C208" s="110">
        <v>1141647</v>
      </c>
      <c r="D208" s="88" t="s">
        <v>112</v>
      </c>
      <c r="E208" s="88" t="s">
        <v>290</v>
      </c>
      <c r="F208" s="110">
        <v>511809071</v>
      </c>
      <c r="G208" s="88" t="s">
        <v>116</v>
      </c>
      <c r="H208" s="87" t="s">
        <v>386</v>
      </c>
      <c r="I208" s="87" t="s">
        <v>293</v>
      </c>
      <c r="J208" s="101"/>
      <c r="K208" s="90">
        <v>0.22999999710850369</v>
      </c>
      <c r="L208" s="88" t="s">
        <v>121</v>
      </c>
      <c r="M208" s="89">
        <v>3.4000000000000002E-2</v>
      </c>
      <c r="N208" s="89">
        <v>5.9500000433724456E-2</v>
      </c>
      <c r="O208" s="90">
        <v>34.615324999999999</v>
      </c>
      <c r="P208" s="102">
        <v>99.91</v>
      </c>
      <c r="Q208" s="90"/>
      <c r="R208" s="90">
        <v>3.4584169999999997E-2</v>
      </c>
      <c r="S208" s="91">
        <v>4.943959463769323E-7</v>
      </c>
      <c r="T208" s="91">
        <f t="shared" si="7"/>
        <v>2.3982543544649883E-5</v>
      </c>
      <c r="U208" s="91">
        <f>R208/'סכום נכסי הקרן'!$C$42</f>
        <v>8.3391449410442276E-6</v>
      </c>
    </row>
    <row r="209" spans="2:21">
      <c r="B209" s="86" t="s">
        <v>521</v>
      </c>
      <c r="C209" s="110">
        <v>1136068</v>
      </c>
      <c r="D209" s="88" t="s">
        <v>112</v>
      </c>
      <c r="E209" s="88" t="s">
        <v>290</v>
      </c>
      <c r="F209" s="110">
        <v>513754069</v>
      </c>
      <c r="G209" s="88" t="s">
        <v>406</v>
      </c>
      <c r="H209" s="87" t="s">
        <v>388</v>
      </c>
      <c r="I209" s="87" t="s">
        <v>119</v>
      </c>
      <c r="J209" s="101"/>
      <c r="K209" s="90">
        <v>1.3099999983168167</v>
      </c>
      <c r="L209" s="88" t="s">
        <v>121</v>
      </c>
      <c r="M209" s="89">
        <v>3.9199999999999999E-2</v>
      </c>
      <c r="N209" s="89">
        <v>5.3399999951374705E-2</v>
      </c>
      <c r="O209" s="90">
        <v>432.474874</v>
      </c>
      <c r="P209" s="102">
        <v>98.91</v>
      </c>
      <c r="Q209" s="90"/>
      <c r="R209" s="90">
        <v>0.42776091199999999</v>
      </c>
      <c r="S209" s="91">
        <v>4.5056318356750089E-7</v>
      </c>
      <c r="T209" s="91">
        <f t="shared" si="7"/>
        <v>2.9663267034423982E-4</v>
      </c>
      <c r="U209" s="91">
        <f>R209/'סכום נכסי הקרן'!$C$42</f>
        <v>1.0314430692658709E-4</v>
      </c>
    </row>
    <row r="210" spans="2:21">
      <c r="B210" s="86" t="s">
        <v>522</v>
      </c>
      <c r="C210" s="110">
        <v>1160647</v>
      </c>
      <c r="D210" s="88" t="s">
        <v>112</v>
      </c>
      <c r="E210" s="88" t="s">
        <v>290</v>
      </c>
      <c r="F210" s="110">
        <v>513754069</v>
      </c>
      <c r="G210" s="88" t="s">
        <v>406</v>
      </c>
      <c r="H210" s="87" t="s">
        <v>388</v>
      </c>
      <c r="I210" s="87" t="s">
        <v>119</v>
      </c>
      <c r="J210" s="101"/>
      <c r="K210" s="90">
        <v>6.380000000195488</v>
      </c>
      <c r="L210" s="88" t="s">
        <v>121</v>
      </c>
      <c r="M210" s="89">
        <v>2.64E-2</v>
      </c>
      <c r="N210" s="89">
        <v>5.340000000110065E-2</v>
      </c>
      <c r="O210" s="90">
        <v>14365.407905000002</v>
      </c>
      <c r="P210" s="102">
        <v>84.75</v>
      </c>
      <c r="Q210" s="90"/>
      <c r="R210" s="90">
        <v>12.174683198999999</v>
      </c>
      <c r="S210" s="91">
        <v>8.7798872351738509E-6</v>
      </c>
      <c r="T210" s="91">
        <f t="shared" si="7"/>
        <v>8.4425871710188463E-3</v>
      </c>
      <c r="U210" s="91">
        <f>R210/'סכום נכסי הקרן'!$C$42</f>
        <v>2.935633493813991E-3</v>
      </c>
    </row>
    <row r="211" spans="2:21">
      <c r="B211" s="86" t="s">
        <v>523</v>
      </c>
      <c r="C211" s="110">
        <v>1179928</v>
      </c>
      <c r="D211" s="88" t="s">
        <v>112</v>
      </c>
      <c r="E211" s="88" t="s">
        <v>290</v>
      </c>
      <c r="F211" s="110">
        <v>513754069</v>
      </c>
      <c r="G211" s="88" t="s">
        <v>406</v>
      </c>
      <c r="H211" s="87" t="s">
        <v>388</v>
      </c>
      <c r="I211" s="87" t="s">
        <v>119</v>
      </c>
      <c r="J211" s="101"/>
      <c r="K211" s="90">
        <v>7.9800000005783991</v>
      </c>
      <c r="L211" s="88" t="s">
        <v>121</v>
      </c>
      <c r="M211" s="89">
        <v>2.5000000000000001E-2</v>
      </c>
      <c r="N211" s="89">
        <v>5.5300000002447079E-2</v>
      </c>
      <c r="O211" s="90">
        <v>5679.2992169999998</v>
      </c>
      <c r="P211" s="102">
        <v>79.150000000000006</v>
      </c>
      <c r="Q211" s="90"/>
      <c r="R211" s="90">
        <v>4.4951653299999998</v>
      </c>
      <c r="S211" s="91">
        <v>4.2584716874556413E-6</v>
      </c>
      <c r="T211" s="91">
        <f t="shared" si="7"/>
        <v>3.1171920062596694E-3</v>
      </c>
      <c r="U211" s="91">
        <f>R211/'סכום נכסי הקרן'!$C$42</f>
        <v>1.0839015428395972E-3</v>
      </c>
    </row>
    <row r="212" spans="2:21">
      <c r="B212" s="86" t="s">
        <v>524</v>
      </c>
      <c r="C212" s="110">
        <v>1143411</v>
      </c>
      <c r="D212" s="88" t="s">
        <v>112</v>
      </c>
      <c r="E212" s="88" t="s">
        <v>290</v>
      </c>
      <c r="F212" s="110">
        <v>513937714</v>
      </c>
      <c r="G212" s="88" t="s">
        <v>406</v>
      </c>
      <c r="H212" s="87" t="s">
        <v>388</v>
      </c>
      <c r="I212" s="87" t="s">
        <v>119</v>
      </c>
      <c r="J212" s="101"/>
      <c r="K212" s="90">
        <v>5.6000000003299943</v>
      </c>
      <c r="L212" s="88" t="s">
        <v>121</v>
      </c>
      <c r="M212" s="89">
        <v>3.4300000000000004E-2</v>
      </c>
      <c r="N212" s="89">
        <v>5.2600000003865673E-2</v>
      </c>
      <c r="O212" s="90">
        <v>4636.597143</v>
      </c>
      <c r="P212" s="102">
        <v>91.5</v>
      </c>
      <c r="Q212" s="90"/>
      <c r="R212" s="90">
        <v>4.2424863859999995</v>
      </c>
      <c r="S212" s="91">
        <v>1.5257987175858891E-5</v>
      </c>
      <c r="T212" s="91">
        <f t="shared" si="7"/>
        <v>2.9419706903427005E-3</v>
      </c>
      <c r="U212" s="91">
        <f>R212/'סכום נכסי הקרן'!$C$42</f>
        <v>1.0229740625049238E-3</v>
      </c>
    </row>
    <row r="213" spans="2:21">
      <c r="B213" s="86" t="s">
        <v>525</v>
      </c>
      <c r="C213" s="110">
        <v>1184191</v>
      </c>
      <c r="D213" s="88" t="s">
        <v>112</v>
      </c>
      <c r="E213" s="88" t="s">
        <v>290</v>
      </c>
      <c r="F213" s="110">
        <v>513937714</v>
      </c>
      <c r="G213" s="88" t="s">
        <v>406</v>
      </c>
      <c r="H213" s="87" t="s">
        <v>388</v>
      </c>
      <c r="I213" s="87" t="s">
        <v>119</v>
      </c>
      <c r="J213" s="101"/>
      <c r="K213" s="90">
        <v>6.8400000005992432</v>
      </c>
      <c r="L213" s="88" t="s">
        <v>121</v>
      </c>
      <c r="M213" s="89">
        <v>2.98E-2</v>
      </c>
      <c r="N213" s="89">
        <v>5.5100000002613718E-2</v>
      </c>
      <c r="O213" s="90">
        <v>3677.5278610000005</v>
      </c>
      <c r="P213" s="102">
        <v>85.31</v>
      </c>
      <c r="Q213" s="90"/>
      <c r="R213" s="90">
        <v>3.1372990179999998</v>
      </c>
      <c r="S213" s="91">
        <v>9.3684911413798368E-6</v>
      </c>
      <c r="T213" s="91">
        <f t="shared" si="7"/>
        <v>2.1755736891118775E-3</v>
      </c>
      <c r="U213" s="91">
        <f>R213/'סכום נכסי הקרן'!$C$42</f>
        <v>7.5648457761159872E-4</v>
      </c>
    </row>
    <row r="214" spans="2:21">
      <c r="B214" s="86" t="s">
        <v>526</v>
      </c>
      <c r="C214" s="110">
        <v>1139815</v>
      </c>
      <c r="D214" s="88" t="s">
        <v>112</v>
      </c>
      <c r="E214" s="88" t="s">
        <v>290</v>
      </c>
      <c r="F214" s="110">
        <v>514290345</v>
      </c>
      <c r="G214" s="88" t="s">
        <v>406</v>
      </c>
      <c r="H214" s="87" t="s">
        <v>388</v>
      </c>
      <c r="I214" s="87" t="s">
        <v>119</v>
      </c>
      <c r="J214" s="101"/>
      <c r="K214" s="90">
        <v>2.2500000000803722</v>
      </c>
      <c r="L214" s="88" t="s">
        <v>121</v>
      </c>
      <c r="M214" s="89">
        <v>3.61E-2</v>
      </c>
      <c r="N214" s="89">
        <v>4.9500000002196849E-2</v>
      </c>
      <c r="O214" s="90">
        <v>9543.3835130000007</v>
      </c>
      <c r="P214" s="102">
        <v>97.78</v>
      </c>
      <c r="Q214" s="90"/>
      <c r="R214" s="90">
        <v>9.3315200810000007</v>
      </c>
      <c r="S214" s="91">
        <v>1.2434375912703583E-5</v>
      </c>
      <c r="T214" s="91">
        <f t="shared" si="7"/>
        <v>6.4709833047997779E-3</v>
      </c>
      <c r="U214" s="91">
        <f>R214/'סכום נכסי הקרן'!$C$42</f>
        <v>2.2500727493452578E-3</v>
      </c>
    </row>
    <row r="215" spans="2:21">
      <c r="B215" s="86" t="s">
        <v>527</v>
      </c>
      <c r="C215" s="110">
        <v>1155522</v>
      </c>
      <c r="D215" s="88" t="s">
        <v>112</v>
      </c>
      <c r="E215" s="88" t="s">
        <v>290</v>
      </c>
      <c r="F215" s="110">
        <v>514290345</v>
      </c>
      <c r="G215" s="88" t="s">
        <v>406</v>
      </c>
      <c r="H215" s="87" t="s">
        <v>388</v>
      </c>
      <c r="I215" s="87" t="s">
        <v>119</v>
      </c>
      <c r="J215" s="101"/>
      <c r="K215" s="90">
        <v>3.2499999995055644</v>
      </c>
      <c r="L215" s="88" t="s">
        <v>121</v>
      </c>
      <c r="M215" s="89">
        <v>3.3000000000000002E-2</v>
      </c>
      <c r="N215" s="89">
        <v>4.8699999994791951E-2</v>
      </c>
      <c r="O215" s="90">
        <v>3175.0461890000001</v>
      </c>
      <c r="P215" s="102">
        <v>95.55</v>
      </c>
      <c r="Q215" s="90"/>
      <c r="R215" s="90">
        <v>3.0337566339999995</v>
      </c>
      <c r="S215" s="91">
        <v>1.0297057481068284E-5</v>
      </c>
      <c r="T215" s="91">
        <f t="shared" si="7"/>
        <v>2.1037717712692095E-3</v>
      </c>
      <c r="U215" s="91">
        <f>R215/'סכום נכסי הקרן'!$C$42</f>
        <v>7.3151780964471498E-4</v>
      </c>
    </row>
    <row r="216" spans="2:21">
      <c r="B216" s="86" t="s">
        <v>528</v>
      </c>
      <c r="C216" s="110">
        <v>1159359</v>
      </c>
      <c r="D216" s="88" t="s">
        <v>112</v>
      </c>
      <c r="E216" s="88" t="s">
        <v>290</v>
      </c>
      <c r="F216" s="110">
        <v>514290345</v>
      </c>
      <c r="G216" s="88" t="s">
        <v>406</v>
      </c>
      <c r="H216" s="87" t="s">
        <v>388</v>
      </c>
      <c r="I216" s="87" t="s">
        <v>119</v>
      </c>
      <c r="J216" s="101"/>
      <c r="K216" s="90">
        <v>5.5599999997124776</v>
      </c>
      <c r="L216" s="88" t="s">
        <v>121</v>
      </c>
      <c r="M216" s="89">
        <v>2.6200000000000001E-2</v>
      </c>
      <c r="N216" s="89">
        <v>5.329999999734298E-2</v>
      </c>
      <c r="O216" s="90">
        <v>8905.6765840000007</v>
      </c>
      <c r="P216" s="102">
        <v>87.48</v>
      </c>
      <c r="Q216" s="90"/>
      <c r="R216" s="90">
        <v>7.7906855789999998</v>
      </c>
      <c r="S216" s="91">
        <v>6.8856851134370068E-6</v>
      </c>
      <c r="T216" s="91">
        <f t="shared" si="7"/>
        <v>5.4024848981786581E-3</v>
      </c>
      <c r="U216" s="91">
        <f>R216/'סכום נכסי הקרן'!$C$42</f>
        <v>1.8785373838199407E-3</v>
      </c>
    </row>
    <row r="217" spans="2:21">
      <c r="B217" s="86" t="s">
        <v>529</v>
      </c>
      <c r="C217" s="110">
        <v>1141829</v>
      </c>
      <c r="D217" s="88" t="s">
        <v>112</v>
      </c>
      <c r="E217" s="88" t="s">
        <v>290</v>
      </c>
      <c r="F217" s="110">
        <v>514065283</v>
      </c>
      <c r="G217" s="88" t="s">
        <v>116</v>
      </c>
      <c r="H217" s="87" t="s">
        <v>386</v>
      </c>
      <c r="I217" s="87" t="s">
        <v>293</v>
      </c>
      <c r="J217" s="101"/>
      <c r="K217" s="90">
        <v>2.5499999998955456</v>
      </c>
      <c r="L217" s="88" t="s">
        <v>121</v>
      </c>
      <c r="M217" s="89">
        <v>2.3E-2</v>
      </c>
      <c r="N217" s="89">
        <v>5.7200000000104459E-2</v>
      </c>
      <c r="O217" s="90">
        <v>4161.0475500000002</v>
      </c>
      <c r="P217" s="102">
        <v>92.03</v>
      </c>
      <c r="Q217" s="90"/>
      <c r="R217" s="90">
        <v>3.8294119680000001</v>
      </c>
      <c r="S217" s="91">
        <v>5.097001137764802E-6</v>
      </c>
      <c r="T217" s="91">
        <f t="shared" si="7"/>
        <v>2.6555224333260972E-3</v>
      </c>
      <c r="U217" s="91">
        <f>R217/'סכום נכסי הקרן'!$C$42</f>
        <v>9.2337105213516541E-4</v>
      </c>
    </row>
    <row r="218" spans="2:21">
      <c r="B218" s="86" t="s">
        <v>530</v>
      </c>
      <c r="C218" s="110">
        <v>1173566</v>
      </c>
      <c r="D218" s="88" t="s">
        <v>112</v>
      </c>
      <c r="E218" s="88" t="s">
        <v>290</v>
      </c>
      <c r="F218" s="110">
        <v>514065283</v>
      </c>
      <c r="G218" s="88" t="s">
        <v>116</v>
      </c>
      <c r="H218" s="87" t="s">
        <v>386</v>
      </c>
      <c r="I218" s="87" t="s">
        <v>293</v>
      </c>
      <c r="J218" s="101"/>
      <c r="K218" s="90">
        <v>2.6900000003509836</v>
      </c>
      <c r="L218" s="88" t="s">
        <v>121</v>
      </c>
      <c r="M218" s="89">
        <v>2.1499999999999998E-2</v>
      </c>
      <c r="N218" s="89">
        <v>6.0200000008579606E-2</v>
      </c>
      <c r="O218" s="90">
        <v>2148.6883280000002</v>
      </c>
      <c r="P218" s="102">
        <v>90.37</v>
      </c>
      <c r="Q218" s="90">
        <v>0.109607971</v>
      </c>
      <c r="R218" s="90">
        <v>2.051377612</v>
      </c>
      <c r="S218" s="91">
        <v>3.828838601467842E-6</v>
      </c>
      <c r="T218" s="91">
        <f t="shared" si="7"/>
        <v>1.4225367532691951E-3</v>
      </c>
      <c r="U218" s="91">
        <f>R218/'סכום נכסי הקרן'!$C$42</f>
        <v>4.9464061838931487E-4</v>
      </c>
    </row>
    <row r="219" spans="2:21">
      <c r="B219" s="86" t="s">
        <v>531</v>
      </c>
      <c r="C219" s="110">
        <v>1136464</v>
      </c>
      <c r="D219" s="88" t="s">
        <v>112</v>
      </c>
      <c r="E219" s="88" t="s">
        <v>290</v>
      </c>
      <c r="F219" s="110">
        <v>514065283</v>
      </c>
      <c r="G219" s="88" t="s">
        <v>116</v>
      </c>
      <c r="H219" s="87" t="s">
        <v>386</v>
      </c>
      <c r="I219" s="87" t="s">
        <v>293</v>
      </c>
      <c r="J219" s="101"/>
      <c r="K219" s="90">
        <v>1.8400000004756736</v>
      </c>
      <c r="L219" s="88" t="s">
        <v>121</v>
      </c>
      <c r="M219" s="89">
        <v>2.75E-2</v>
      </c>
      <c r="N219" s="89">
        <v>5.970000000832431E-2</v>
      </c>
      <c r="O219" s="90">
        <v>2220.8768209999998</v>
      </c>
      <c r="P219" s="102">
        <v>94.66</v>
      </c>
      <c r="Q219" s="90"/>
      <c r="R219" s="90">
        <v>2.1022819249999998</v>
      </c>
      <c r="S219" s="91">
        <v>7.0551446714462275E-6</v>
      </c>
      <c r="T219" s="91">
        <f t="shared" si="7"/>
        <v>1.4578365711666024E-3</v>
      </c>
      <c r="U219" s="91">
        <f>R219/'סכום נכסי הקרן'!$C$42</f>
        <v>5.069149752477064E-4</v>
      </c>
    </row>
    <row r="220" spans="2:21">
      <c r="B220" s="86" t="s">
        <v>532</v>
      </c>
      <c r="C220" s="110">
        <v>1139591</v>
      </c>
      <c r="D220" s="88" t="s">
        <v>112</v>
      </c>
      <c r="E220" s="88" t="s">
        <v>290</v>
      </c>
      <c r="F220" s="110">
        <v>514065283</v>
      </c>
      <c r="G220" s="88" t="s">
        <v>116</v>
      </c>
      <c r="H220" s="87" t="s">
        <v>386</v>
      </c>
      <c r="I220" s="87" t="s">
        <v>293</v>
      </c>
      <c r="J220" s="101"/>
      <c r="K220" s="90">
        <v>0.66000000119762792</v>
      </c>
      <c r="L220" s="88" t="s">
        <v>121</v>
      </c>
      <c r="M220" s="89">
        <v>2.4E-2</v>
      </c>
      <c r="N220" s="89">
        <v>5.9300000032831528E-2</v>
      </c>
      <c r="O220" s="90">
        <v>494.37590599999999</v>
      </c>
      <c r="P220" s="102">
        <v>97.96</v>
      </c>
      <c r="Q220" s="90"/>
      <c r="R220" s="90">
        <v>0.48429063700000002</v>
      </c>
      <c r="S220" s="91">
        <v>4.2474052879542627E-6</v>
      </c>
      <c r="T220" s="91">
        <f t="shared" si="7"/>
        <v>3.3583345473141995E-4</v>
      </c>
      <c r="U220" s="91">
        <f>R220/'סכום נכסי הקרן'!$C$42</f>
        <v>1.1677509726367981E-4</v>
      </c>
    </row>
    <row r="221" spans="2:21">
      <c r="B221" s="86" t="s">
        <v>533</v>
      </c>
      <c r="C221" s="110">
        <v>1158740</v>
      </c>
      <c r="D221" s="88" t="s">
        <v>112</v>
      </c>
      <c r="E221" s="88" t="s">
        <v>290</v>
      </c>
      <c r="F221" s="110">
        <v>512025891</v>
      </c>
      <c r="G221" s="88" t="s">
        <v>117</v>
      </c>
      <c r="H221" s="87" t="s">
        <v>425</v>
      </c>
      <c r="I221" s="87" t="s">
        <v>293</v>
      </c>
      <c r="J221" s="101"/>
      <c r="K221" s="90">
        <v>1.8000000048390807</v>
      </c>
      <c r="L221" s="88" t="s">
        <v>121</v>
      </c>
      <c r="M221" s="89">
        <v>3.2500000000000001E-2</v>
      </c>
      <c r="N221" s="89">
        <v>6.3400000377448279E-2</v>
      </c>
      <c r="O221" s="90">
        <v>43.273131000000006</v>
      </c>
      <c r="P221" s="102">
        <v>95.51</v>
      </c>
      <c r="Q221" s="90"/>
      <c r="R221" s="90">
        <v>4.1330166000000002E-2</v>
      </c>
      <c r="S221" s="91">
        <v>1.0442115309358187E-7</v>
      </c>
      <c r="T221" s="91">
        <f t="shared" si="7"/>
        <v>2.8660583897274627E-5</v>
      </c>
      <c r="U221" s="91">
        <f>R221/'סכום נכסי הקרן'!$C$42</f>
        <v>9.9657804339794251E-6</v>
      </c>
    </row>
    <row r="222" spans="2:21">
      <c r="B222" s="86" t="s">
        <v>534</v>
      </c>
      <c r="C222" s="110">
        <v>1191832</v>
      </c>
      <c r="D222" s="88" t="s">
        <v>112</v>
      </c>
      <c r="E222" s="88" t="s">
        <v>290</v>
      </c>
      <c r="F222" s="110">
        <v>512025891</v>
      </c>
      <c r="G222" s="88" t="s">
        <v>117</v>
      </c>
      <c r="H222" s="87" t="s">
        <v>425</v>
      </c>
      <c r="I222" s="87" t="s">
        <v>293</v>
      </c>
      <c r="J222" s="101"/>
      <c r="K222" s="90">
        <v>2.5800000002762205</v>
      </c>
      <c r="L222" s="88" t="s">
        <v>121</v>
      </c>
      <c r="M222" s="89">
        <v>5.7000000000000002E-2</v>
      </c>
      <c r="N222" s="89">
        <v>6.6500000003580639E-2</v>
      </c>
      <c r="O222" s="90">
        <v>3983.6182960000001</v>
      </c>
      <c r="P222" s="102">
        <v>98.15</v>
      </c>
      <c r="Q222" s="90"/>
      <c r="R222" s="90">
        <v>3.9099212239999996</v>
      </c>
      <c r="S222" s="91">
        <v>1.8576150376781319E-5</v>
      </c>
      <c r="T222" s="91">
        <f t="shared" si="7"/>
        <v>2.7113519280853285E-3</v>
      </c>
      <c r="U222" s="91">
        <f>R222/'סכום נכסי הקרן'!$C$42</f>
        <v>9.4278393250441048E-4</v>
      </c>
    </row>
    <row r="223" spans="2:21">
      <c r="B223" s="86" t="s">
        <v>535</v>
      </c>
      <c r="C223" s="110">
        <v>1161678</v>
      </c>
      <c r="D223" s="88" t="s">
        <v>112</v>
      </c>
      <c r="E223" s="88" t="s">
        <v>290</v>
      </c>
      <c r="F223" s="110">
        <v>510454333</v>
      </c>
      <c r="G223" s="88" t="s">
        <v>117</v>
      </c>
      <c r="H223" s="87" t="s">
        <v>425</v>
      </c>
      <c r="I223" s="87" t="s">
        <v>293</v>
      </c>
      <c r="J223" s="101"/>
      <c r="K223" s="90">
        <v>2.1299999997684349</v>
      </c>
      <c r="L223" s="88" t="s">
        <v>121</v>
      </c>
      <c r="M223" s="89">
        <v>2.7999999999999997E-2</v>
      </c>
      <c r="N223" s="89">
        <v>6.1999999989386607E-2</v>
      </c>
      <c r="O223" s="90">
        <v>2206.805648</v>
      </c>
      <c r="P223" s="102">
        <v>93.93</v>
      </c>
      <c r="Q223" s="90"/>
      <c r="R223" s="90">
        <v>2.0728524959999999</v>
      </c>
      <c r="S223" s="91">
        <v>6.3470773964945338E-6</v>
      </c>
      <c r="T223" s="91">
        <f t="shared" si="7"/>
        <v>1.4374286052536811E-3</v>
      </c>
      <c r="U223" s="91">
        <f>R223/'סכום נכסי הקרן'!$C$42</f>
        <v>4.9981877273762244E-4</v>
      </c>
    </row>
    <row r="224" spans="2:21">
      <c r="B224" s="86" t="s">
        <v>536</v>
      </c>
      <c r="C224" s="110">
        <v>1192459</v>
      </c>
      <c r="D224" s="88" t="s">
        <v>112</v>
      </c>
      <c r="E224" s="88" t="s">
        <v>290</v>
      </c>
      <c r="F224" s="110">
        <v>510454333</v>
      </c>
      <c r="G224" s="88" t="s">
        <v>117</v>
      </c>
      <c r="H224" s="87" t="s">
        <v>425</v>
      </c>
      <c r="I224" s="87" t="s">
        <v>293</v>
      </c>
      <c r="J224" s="101"/>
      <c r="K224" s="90">
        <v>3.7399999998858502</v>
      </c>
      <c r="L224" s="88" t="s">
        <v>121</v>
      </c>
      <c r="M224" s="89">
        <v>5.6500000000000002E-2</v>
      </c>
      <c r="N224" s="89">
        <v>6.3000000000518863E-2</v>
      </c>
      <c r="O224" s="90">
        <v>3889.1830340000001</v>
      </c>
      <c r="P224" s="102">
        <v>99.11</v>
      </c>
      <c r="Q224" s="90"/>
      <c r="R224" s="90">
        <v>3.8545691560000002</v>
      </c>
      <c r="S224" s="91">
        <v>1.2752757777865219E-5</v>
      </c>
      <c r="T224" s="91">
        <f t="shared" si="7"/>
        <v>2.6729677950818064E-3</v>
      </c>
      <c r="U224" s="91">
        <f>R224/'סכום נכסי הקרן'!$C$42</f>
        <v>9.2943710596965392E-4</v>
      </c>
    </row>
    <row r="225" spans="2:21">
      <c r="B225" s="86" t="s">
        <v>537</v>
      </c>
      <c r="C225" s="110">
        <v>7390149</v>
      </c>
      <c r="D225" s="88" t="s">
        <v>112</v>
      </c>
      <c r="E225" s="88" t="s">
        <v>290</v>
      </c>
      <c r="F225" s="110">
        <v>520028911</v>
      </c>
      <c r="G225" s="88" t="s">
        <v>435</v>
      </c>
      <c r="H225" s="87" t="s">
        <v>431</v>
      </c>
      <c r="I225" s="87" t="s">
        <v>119</v>
      </c>
      <c r="J225" s="101"/>
      <c r="K225" s="90">
        <v>1.6599999909544485</v>
      </c>
      <c r="L225" s="88" t="s">
        <v>121</v>
      </c>
      <c r="M225" s="89">
        <v>0.04</v>
      </c>
      <c r="N225" s="89">
        <v>5.1699999813290536E-2</v>
      </c>
      <c r="O225" s="90">
        <v>86.934402000000006</v>
      </c>
      <c r="P225" s="102">
        <v>99.19</v>
      </c>
      <c r="Q225" s="90"/>
      <c r="R225" s="90">
        <v>8.6230233000000017E-2</v>
      </c>
      <c r="S225" s="91">
        <v>3.2990280127979563E-7</v>
      </c>
      <c r="T225" s="91">
        <f t="shared" si="7"/>
        <v>5.9796731215113905E-5</v>
      </c>
      <c r="U225" s="91">
        <f>R225/'סכום נכסי הקרן'!$C$42</f>
        <v>2.0792357060672997E-5</v>
      </c>
    </row>
    <row r="226" spans="2:21">
      <c r="B226" s="86" t="s">
        <v>538</v>
      </c>
      <c r="C226" s="110">
        <v>7390222</v>
      </c>
      <c r="D226" s="88" t="s">
        <v>112</v>
      </c>
      <c r="E226" s="88" t="s">
        <v>290</v>
      </c>
      <c r="F226" s="110">
        <v>520028911</v>
      </c>
      <c r="G226" s="88" t="s">
        <v>435</v>
      </c>
      <c r="H226" s="87" t="s">
        <v>425</v>
      </c>
      <c r="I226" s="87" t="s">
        <v>293</v>
      </c>
      <c r="J226" s="101"/>
      <c r="K226" s="90">
        <v>3.8100000039194537</v>
      </c>
      <c r="L226" s="88" t="s">
        <v>121</v>
      </c>
      <c r="M226" s="89">
        <v>0.04</v>
      </c>
      <c r="N226" s="89">
        <v>5.1100000037354404E-2</v>
      </c>
      <c r="O226" s="90">
        <v>560.36619199999996</v>
      </c>
      <c r="P226" s="102">
        <v>96.98</v>
      </c>
      <c r="Q226" s="90"/>
      <c r="R226" s="90">
        <v>0.54344312699999997</v>
      </c>
      <c r="S226" s="91">
        <v>7.2374145337025544E-7</v>
      </c>
      <c r="T226" s="91">
        <f t="shared" si="7"/>
        <v>3.7685300694850266E-4</v>
      </c>
      <c r="U226" s="91">
        <f>R226/'סכום נכסי הקרן'!$C$42</f>
        <v>1.3103830461356472E-4</v>
      </c>
    </row>
    <row r="227" spans="2:21">
      <c r="B227" s="86" t="s">
        <v>539</v>
      </c>
      <c r="C227" s="110">
        <v>2590388</v>
      </c>
      <c r="D227" s="88" t="s">
        <v>112</v>
      </c>
      <c r="E227" s="88" t="s">
        <v>290</v>
      </c>
      <c r="F227" s="110">
        <v>520036658</v>
      </c>
      <c r="G227" s="88" t="s">
        <v>315</v>
      </c>
      <c r="H227" s="87" t="s">
        <v>425</v>
      </c>
      <c r="I227" s="87" t="s">
        <v>293</v>
      </c>
      <c r="J227" s="101"/>
      <c r="K227" s="90">
        <v>0.72999999983566843</v>
      </c>
      <c r="L227" s="88" t="s">
        <v>121</v>
      </c>
      <c r="M227" s="89">
        <v>5.9000000000000004E-2</v>
      </c>
      <c r="N227" s="89">
        <v>6.1500000019172017E-2</v>
      </c>
      <c r="O227" s="90">
        <v>180.12601000000004</v>
      </c>
      <c r="P227" s="102">
        <v>101.35</v>
      </c>
      <c r="Q227" s="90"/>
      <c r="R227" s="90">
        <v>0.18255771100000001</v>
      </c>
      <c r="S227" s="91">
        <v>3.4227996230113063E-7</v>
      </c>
      <c r="T227" s="91">
        <f t="shared" si="7"/>
        <v>1.2659544102024451E-4</v>
      </c>
      <c r="U227" s="91">
        <f>R227/'סכום נכסי הקרן'!$C$42</f>
        <v>4.4019423109887113E-5</v>
      </c>
    </row>
    <row r="228" spans="2:21">
      <c r="B228" s="86" t="s">
        <v>540</v>
      </c>
      <c r="C228" s="110">
        <v>2590511</v>
      </c>
      <c r="D228" s="88" t="s">
        <v>112</v>
      </c>
      <c r="E228" s="88" t="s">
        <v>290</v>
      </c>
      <c r="F228" s="110">
        <v>520036658</v>
      </c>
      <c r="G228" s="88" t="s">
        <v>315</v>
      </c>
      <c r="H228" s="87" t="s">
        <v>425</v>
      </c>
      <c r="I228" s="87" t="s">
        <v>293</v>
      </c>
      <c r="J228" s="101"/>
      <c r="K228" s="90">
        <v>3.4099984094293005</v>
      </c>
      <c r="L228" s="88" t="s">
        <v>121</v>
      </c>
      <c r="M228" s="89">
        <v>2.7000000000000003E-2</v>
      </c>
      <c r="N228" s="89">
        <v>6.6900982615268334E-2</v>
      </c>
      <c r="O228" s="90">
        <v>1.5100000000000001E-3</v>
      </c>
      <c r="P228" s="102">
        <v>87.63</v>
      </c>
      <c r="Q228" s="90"/>
      <c r="R228" s="90">
        <v>1.3229999999999999E-6</v>
      </c>
      <c r="S228" s="91">
        <v>2.0195047918803014E-12</v>
      </c>
      <c r="T228" s="91">
        <f t="shared" si="7"/>
        <v>9.1744012100252212E-10</v>
      </c>
      <c r="U228" s="91">
        <f>R228/'סכום נכסי הקרן'!$C$42</f>
        <v>3.1900978849576307E-10</v>
      </c>
    </row>
    <row r="229" spans="2:21">
      <c r="B229" s="86" t="s">
        <v>541</v>
      </c>
      <c r="C229" s="110">
        <v>1137975</v>
      </c>
      <c r="D229" s="88" t="s">
        <v>112</v>
      </c>
      <c r="E229" s="88" t="s">
        <v>290</v>
      </c>
      <c r="F229" s="110">
        <v>1744984</v>
      </c>
      <c r="G229" s="88" t="s">
        <v>451</v>
      </c>
      <c r="H229" s="87" t="s">
        <v>425</v>
      </c>
      <c r="I229" s="87" t="s">
        <v>293</v>
      </c>
      <c r="J229" s="101"/>
      <c r="K229" s="90">
        <v>1.88</v>
      </c>
      <c r="L229" s="88" t="s">
        <v>121</v>
      </c>
      <c r="M229" s="89">
        <v>4.3499999999999997E-2</v>
      </c>
      <c r="N229" s="89">
        <v>0.23243902439024389</v>
      </c>
      <c r="O229" s="90">
        <v>5.5999999999999999E-5</v>
      </c>
      <c r="P229" s="102">
        <v>72.69</v>
      </c>
      <c r="Q229" s="90"/>
      <c r="R229" s="90">
        <v>4.1000000000000003E-8</v>
      </c>
      <c r="S229" s="91">
        <v>5.3760824252355707E-14</v>
      </c>
      <c r="T229" s="91">
        <f t="shared" si="7"/>
        <v>2.843162884437144E-11</v>
      </c>
      <c r="U229" s="91">
        <f>R229/'סכום נכסי הקרן'!$C$42</f>
        <v>9.8861688044794312E-12</v>
      </c>
    </row>
    <row r="230" spans="2:21">
      <c r="B230" s="86" t="s">
        <v>542</v>
      </c>
      <c r="C230" s="110">
        <v>1141191</v>
      </c>
      <c r="D230" s="88" t="s">
        <v>112</v>
      </c>
      <c r="E230" s="88" t="s">
        <v>290</v>
      </c>
      <c r="F230" s="110">
        <v>511399388</v>
      </c>
      <c r="G230" s="88" t="s">
        <v>458</v>
      </c>
      <c r="H230" s="87" t="s">
        <v>431</v>
      </c>
      <c r="I230" s="87" t="s">
        <v>119</v>
      </c>
      <c r="J230" s="101"/>
      <c r="K230" s="90">
        <v>1.0100000021383746</v>
      </c>
      <c r="L230" s="88" t="s">
        <v>121</v>
      </c>
      <c r="M230" s="89">
        <v>3.0499999999999999E-2</v>
      </c>
      <c r="N230" s="89">
        <v>6.280000010870071E-2</v>
      </c>
      <c r="O230" s="90">
        <v>229.84799599999999</v>
      </c>
      <c r="P230" s="102">
        <v>97.66</v>
      </c>
      <c r="Q230" s="90"/>
      <c r="R230" s="90">
        <v>0.22446955199999999</v>
      </c>
      <c r="S230" s="91">
        <v>2.0545531386176228E-6</v>
      </c>
      <c r="T230" s="91">
        <f t="shared" si="7"/>
        <v>1.5565938998356911E-4</v>
      </c>
      <c r="U230" s="91">
        <f>R230/'סכום נכסי הקרן'!$C$42</f>
        <v>5.4125460549704223E-5</v>
      </c>
    </row>
    <row r="231" spans="2:21">
      <c r="B231" s="86" t="s">
        <v>543</v>
      </c>
      <c r="C231" s="110">
        <v>1168368</v>
      </c>
      <c r="D231" s="88" t="s">
        <v>112</v>
      </c>
      <c r="E231" s="88" t="s">
        <v>290</v>
      </c>
      <c r="F231" s="110">
        <v>511399388</v>
      </c>
      <c r="G231" s="88" t="s">
        <v>458</v>
      </c>
      <c r="H231" s="87" t="s">
        <v>431</v>
      </c>
      <c r="I231" s="87" t="s">
        <v>119</v>
      </c>
      <c r="J231" s="101"/>
      <c r="K231" s="90">
        <v>3.1300000003142228</v>
      </c>
      <c r="L231" s="88" t="s">
        <v>121</v>
      </c>
      <c r="M231" s="89">
        <v>2.58E-2</v>
      </c>
      <c r="N231" s="89">
        <v>6.1000000010474099E-2</v>
      </c>
      <c r="O231" s="90">
        <v>2004.4195709999999</v>
      </c>
      <c r="P231" s="102">
        <v>90.5</v>
      </c>
      <c r="Q231" s="90"/>
      <c r="R231" s="90">
        <v>1.8139997109999999</v>
      </c>
      <c r="S231" s="91">
        <v>6.6254138231940103E-6</v>
      </c>
      <c r="T231" s="91">
        <f t="shared" si="7"/>
        <v>1.257926012364611E-3</v>
      </c>
      <c r="U231" s="91">
        <f>R231/'סכום נכסי הקרן'!$C$42</f>
        <v>4.3740261839568051E-4</v>
      </c>
    </row>
    <row r="232" spans="2:21">
      <c r="B232" s="86" t="s">
        <v>544</v>
      </c>
      <c r="C232" s="110">
        <v>2380046</v>
      </c>
      <c r="D232" s="88" t="s">
        <v>112</v>
      </c>
      <c r="E232" s="88" t="s">
        <v>290</v>
      </c>
      <c r="F232" s="110">
        <v>520036435</v>
      </c>
      <c r="G232" s="88" t="s">
        <v>117</v>
      </c>
      <c r="H232" s="87" t="s">
        <v>425</v>
      </c>
      <c r="I232" s="87" t="s">
        <v>293</v>
      </c>
      <c r="J232" s="101"/>
      <c r="K232" s="90">
        <v>0.98000000058713033</v>
      </c>
      <c r="L232" s="88" t="s">
        <v>121</v>
      </c>
      <c r="M232" s="89">
        <v>2.9500000000000002E-2</v>
      </c>
      <c r="N232" s="89">
        <v>5.370000001369972E-2</v>
      </c>
      <c r="O232" s="90">
        <v>1037.6925060000001</v>
      </c>
      <c r="P232" s="102">
        <v>98.48</v>
      </c>
      <c r="Q232" s="90"/>
      <c r="R232" s="90">
        <v>1.02191958</v>
      </c>
      <c r="S232" s="91">
        <v>1.4509188526978709E-5</v>
      </c>
      <c r="T232" s="91">
        <f t="shared" si="7"/>
        <v>7.0865459042331578E-4</v>
      </c>
      <c r="U232" s="91">
        <f>R232/'סכום נכסי הקרן'!$C$42</f>
        <v>2.4641145054835907E-4</v>
      </c>
    </row>
    <row r="233" spans="2:21">
      <c r="B233" s="86" t="s">
        <v>545</v>
      </c>
      <c r="C233" s="110">
        <v>1147495</v>
      </c>
      <c r="D233" s="88" t="s">
        <v>112</v>
      </c>
      <c r="E233" s="88" t="s">
        <v>290</v>
      </c>
      <c r="F233" s="110">
        <v>1838863</v>
      </c>
      <c r="G233" s="88" t="s">
        <v>451</v>
      </c>
      <c r="H233" s="87" t="s">
        <v>425</v>
      </c>
      <c r="I233" s="87" t="s">
        <v>293</v>
      </c>
      <c r="J233" s="101"/>
      <c r="K233" s="90">
        <v>1.57</v>
      </c>
      <c r="L233" s="88" t="s">
        <v>121</v>
      </c>
      <c r="M233" s="89">
        <v>3.9E-2</v>
      </c>
      <c r="N233" s="89">
        <v>6.8888888888888888E-2</v>
      </c>
      <c r="O233" s="90">
        <v>3.6999999999999998E-5</v>
      </c>
      <c r="P233" s="102">
        <v>96.96</v>
      </c>
      <c r="Q233" s="90"/>
      <c r="R233" s="90">
        <v>3.5999999999999998E-8</v>
      </c>
      <c r="S233" s="91">
        <v>9.1571827951879744E-14</v>
      </c>
      <c r="T233" s="91">
        <f t="shared" si="7"/>
        <v>2.4964357034082237E-11</v>
      </c>
      <c r="U233" s="91">
        <f>R233/'סכום נכסי הקרן'!$C$42</f>
        <v>8.6805384624697429E-12</v>
      </c>
    </row>
    <row r="234" spans="2:21">
      <c r="B234" s="86" t="s">
        <v>546</v>
      </c>
      <c r="C234" s="110">
        <v>1132505</v>
      </c>
      <c r="D234" s="88" t="s">
        <v>112</v>
      </c>
      <c r="E234" s="88" t="s">
        <v>290</v>
      </c>
      <c r="F234" s="110">
        <v>510216054</v>
      </c>
      <c r="G234" s="88" t="s">
        <v>315</v>
      </c>
      <c r="H234" s="87" t="s">
        <v>425</v>
      </c>
      <c r="I234" s="87" t="s">
        <v>293</v>
      </c>
      <c r="J234" s="101"/>
      <c r="K234" s="90">
        <v>1.1299990876996453</v>
      </c>
      <c r="L234" s="88" t="s">
        <v>121</v>
      </c>
      <c r="M234" s="89">
        <v>5.9000000000000004E-2</v>
      </c>
      <c r="N234" s="89">
        <v>5.2839506172839501E-2</v>
      </c>
      <c r="O234" s="90">
        <v>2.3900000000000001E-4</v>
      </c>
      <c r="P234" s="102">
        <v>101.28</v>
      </c>
      <c r="Q234" s="90"/>
      <c r="R234" s="90">
        <v>2.4299999999999999E-7</v>
      </c>
      <c r="S234" s="91">
        <v>3.4408393300708286E-13</v>
      </c>
      <c r="T234" s="91">
        <f t="shared" si="7"/>
        <v>1.685094099800551E-10</v>
      </c>
      <c r="U234" s="91">
        <f>R234/'סכום נכסי הקרן'!$C$42</f>
        <v>5.8593634621670774E-11</v>
      </c>
    </row>
    <row r="235" spans="2:21">
      <c r="B235" s="86" t="s">
        <v>547</v>
      </c>
      <c r="C235" s="110">
        <v>1162817</v>
      </c>
      <c r="D235" s="88" t="s">
        <v>112</v>
      </c>
      <c r="E235" s="88" t="s">
        <v>290</v>
      </c>
      <c r="F235" s="110">
        <v>510216054</v>
      </c>
      <c r="G235" s="88" t="s">
        <v>315</v>
      </c>
      <c r="H235" s="87" t="s">
        <v>425</v>
      </c>
      <c r="I235" s="87" t="s">
        <v>293</v>
      </c>
      <c r="J235" s="101"/>
      <c r="K235" s="90">
        <v>5.1099999997010137</v>
      </c>
      <c r="L235" s="88" t="s">
        <v>121</v>
      </c>
      <c r="M235" s="89">
        <v>2.4300000000000002E-2</v>
      </c>
      <c r="N235" s="89">
        <v>5.3899999997264594E-2</v>
      </c>
      <c r="O235" s="90">
        <v>9030.2291870000008</v>
      </c>
      <c r="P235" s="102">
        <v>87.04</v>
      </c>
      <c r="Q235" s="90"/>
      <c r="R235" s="90">
        <v>7.8599114850000005</v>
      </c>
      <c r="S235" s="91">
        <v>6.1655992783086343E-6</v>
      </c>
      <c r="T235" s="91">
        <f t="shared" si="7"/>
        <v>5.450489904661765E-3</v>
      </c>
      <c r="U235" s="91">
        <f>R235/'סכום נכסי הקרן'!$C$42</f>
        <v>1.8952295543652829E-3</v>
      </c>
    </row>
    <row r="236" spans="2:21">
      <c r="B236" s="86" t="s">
        <v>548</v>
      </c>
      <c r="C236" s="110">
        <v>1141415</v>
      </c>
      <c r="D236" s="88" t="s">
        <v>112</v>
      </c>
      <c r="E236" s="88" t="s">
        <v>290</v>
      </c>
      <c r="F236" s="110">
        <v>520044314</v>
      </c>
      <c r="G236" s="88" t="s">
        <v>142</v>
      </c>
      <c r="H236" s="87" t="s">
        <v>425</v>
      </c>
      <c r="I236" s="87" t="s">
        <v>293</v>
      </c>
      <c r="J236" s="101"/>
      <c r="K236" s="90">
        <v>0.72000000000000008</v>
      </c>
      <c r="L236" s="88" t="s">
        <v>121</v>
      </c>
      <c r="M236" s="89">
        <v>2.1600000000000001E-2</v>
      </c>
      <c r="N236" s="89">
        <v>4.9500000009357691E-2</v>
      </c>
      <c r="O236" s="90">
        <v>2437.838616</v>
      </c>
      <c r="P236" s="102">
        <v>98.63</v>
      </c>
      <c r="Q236" s="90"/>
      <c r="R236" s="90">
        <v>2.4044402249999997</v>
      </c>
      <c r="S236" s="91">
        <v>9.5301403133584665E-6</v>
      </c>
      <c r="T236" s="91">
        <f t="shared" si="7"/>
        <v>1.6673695623335839E-3</v>
      </c>
      <c r="U236" s="91">
        <f>R236/'סכום נכסי הקרן'!$C$42</f>
        <v>5.7977321816171949E-4</v>
      </c>
    </row>
    <row r="237" spans="2:21">
      <c r="B237" s="86" t="s">
        <v>549</v>
      </c>
      <c r="C237" s="110">
        <v>1156397</v>
      </c>
      <c r="D237" s="88" t="s">
        <v>112</v>
      </c>
      <c r="E237" s="88" t="s">
        <v>290</v>
      </c>
      <c r="F237" s="110">
        <v>520044314</v>
      </c>
      <c r="G237" s="88" t="s">
        <v>142</v>
      </c>
      <c r="H237" s="87" t="s">
        <v>425</v>
      </c>
      <c r="I237" s="87" t="s">
        <v>293</v>
      </c>
      <c r="J237" s="101"/>
      <c r="K237" s="90">
        <v>2.7599999997194899</v>
      </c>
      <c r="L237" s="88" t="s">
        <v>121</v>
      </c>
      <c r="M237" s="89">
        <v>0.04</v>
      </c>
      <c r="N237" s="89">
        <v>5.1699999993951501E-2</v>
      </c>
      <c r="O237" s="90">
        <v>3426.1044999999999</v>
      </c>
      <c r="P237" s="102">
        <v>99.89</v>
      </c>
      <c r="Q237" s="90"/>
      <c r="R237" s="90">
        <v>3.4223356709999999</v>
      </c>
      <c r="S237" s="91">
        <v>4.4741748605166945E-6</v>
      </c>
      <c r="T237" s="91">
        <f t="shared" si="7"/>
        <v>2.3732335994810943E-3</v>
      </c>
      <c r="U237" s="91">
        <f>R237/'סכום נכסי הקרן'!$C$42</f>
        <v>8.2521434509993604E-4</v>
      </c>
    </row>
    <row r="238" spans="2:21">
      <c r="B238" s="86" t="s">
        <v>550</v>
      </c>
      <c r="C238" s="110">
        <v>1136134</v>
      </c>
      <c r="D238" s="88" t="s">
        <v>112</v>
      </c>
      <c r="E238" s="88" t="s">
        <v>290</v>
      </c>
      <c r="F238" s="110">
        <v>514892801</v>
      </c>
      <c r="G238" s="88" t="s">
        <v>551</v>
      </c>
      <c r="H238" s="87" t="s">
        <v>425</v>
      </c>
      <c r="I238" s="87" t="s">
        <v>293</v>
      </c>
      <c r="J238" s="101"/>
      <c r="K238" s="90">
        <v>1.4600003756554756</v>
      </c>
      <c r="L238" s="88" t="s">
        <v>121</v>
      </c>
      <c r="M238" s="89">
        <v>3.3500000000000002E-2</v>
      </c>
      <c r="N238" s="89">
        <v>5.0220264317180616E-2</v>
      </c>
      <c r="O238" s="90">
        <v>2.2800000000000001E-4</v>
      </c>
      <c r="P238" s="102">
        <v>97.67</v>
      </c>
      <c r="Q238" s="90">
        <v>3.9999999999999994E-9</v>
      </c>
      <c r="R238" s="90">
        <v>2.2699999999999998E-7</v>
      </c>
      <c r="S238" s="91">
        <v>1.105982199507547E-12</v>
      </c>
      <c r="T238" s="91">
        <f t="shared" si="7"/>
        <v>1.5741414018712965E-10</v>
      </c>
      <c r="U238" s="91">
        <f>R238/'סכום נכסי הקרן'!$C$42</f>
        <v>5.4735617527239772E-11</v>
      </c>
    </row>
    <row r="239" spans="2:21">
      <c r="B239" s="86" t="s">
        <v>552</v>
      </c>
      <c r="C239" s="110">
        <v>1141951</v>
      </c>
      <c r="D239" s="88" t="s">
        <v>112</v>
      </c>
      <c r="E239" s="88" t="s">
        <v>290</v>
      </c>
      <c r="F239" s="110">
        <v>514892801</v>
      </c>
      <c r="G239" s="88" t="s">
        <v>551</v>
      </c>
      <c r="H239" s="87" t="s">
        <v>425</v>
      </c>
      <c r="I239" s="87" t="s">
        <v>293</v>
      </c>
      <c r="J239" s="101"/>
      <c r="K239" s="90">
        <v>3.4100001263968065</v>
      </c>
      <c r="L239" s="88" t="s">
        <v>121</v>
      </c>
      <c r="M239" s="89">
        <v>2.6200000000000001E-2</v>
      </c>
      <c r="N239" s="89">
        <v>5.3843537414965989E-2</v>
      </c>
      <c r="O239" s="90">
        <v>3.2099999999999994E-4</v>
      </c>
      <c r="P239" s="102">
        <v>91.75</v>
      </c>
      <c r="Q239" s="90"/>
      <c r="R239" s="90">
        <v>2.9400000000000001E-7</v>
      </c>
      <c r="S239" s="91">
        <v>5.6147443578645221E-13</v>
      </c>
      <c r="T239" s="91">
        <f t="shared" si="7"/>
        <v>2.0387558244500494E-10</v>
      </c>
      <c r="U239" s="91">
        <f>R239/'סכום נכסי הקרן'!$C$42</f>
        <v>7.0891064110169582E-11</v>
      </c>
    </row>
    <row r="240" spans="2:21">
      <c r="B240" s="86" t="s">
        <v>553</v>
      </c>
      <c r="C240" s="110">
        <v>7150410</v>
      </c>
      <c r="D240" s="88" t="s">
        <v>112</v>
      </c>
      <c r="E240" s="88" t="s">
        <v>290</v>
      </c>
      <c r="F240" s="110">
        <v>520025990</v>
      </c>
      <c r="G240" s="88" t="s">
        <v>458</v>
      </c>
      <c r="H240" s="87" t="s">
        <v>452</v>
      </c>
      <c r="I240" s="87" t="s">
        <v>119</v>
      </c>
      <c r="J240" s="101"/>
      <c r="K240" s="90">
        <v>2.309999999975926</v>
      </c>
      <c r="L240" s="88" t="s">
        <v>121</v>
      </c>
      <c r="M240" s="89">
        <v>2.9500000000000002E-2</v>
      </c>
      <c r="N240" s="89">
        <v>6.0600000000306409E-2</v>
      </c>
      <c r="O240" s="90">
        <v>4860.7854049999996</v>
      </c>
      <c r="P240" s="102">
        <v>94</v>
      </c>
      <c r="Q240" s="90"/>
      <c r="R240" s="90">
        <v>4.5691382809999999</v>
      </c>
      <c r="S240" s="91">
        <v>1.2309419451412745E-5</v>
      </c>
      <c r="T240" s="91">
        <f t="shared" si="7"/>
        <v>3.1684888718049101E-3</v>
      </c>
      <c r="U240" s="91">
        <f>R240/'סכום נכסי הקרן'!$C$42</f>
        <v>1.1017383496823164E-3</v>
      </c>
    </row>
    <row r="241" spans="2:21">
      <c r="B241" s="86" t="s">
        <v>554</v>
      </c>
      <c r="C241" s="110">
        <v>7150444</v>
      </c>
      <c r="D241" s="88" t="s">
        <v>112</v>
      </c>
      <c r="E241" s="88" t="s">
        <v>290</v>
      </c>
      <c r="F241" s="110">
        <v>520025990</v>
      </c>
      <c r="G241" s="88" t="s">
        <v>458</v>
      </c>
      <c r="H241" s="87" t="s">
        <v>452</v>
      </c>
      <c r="I241" s="87" t="s">
        <v>119</v>
      </c>
      <c r="J241" s="101"/>
      <c r="K241" s="90">
        <v>3.6299999999487658</v>
      </c>
      <c r="L241" s="88" t="s">
        <v>121</v>
      </c>
      <c r="M241" s="89">
        <v>2.5499999999999998E-2</v>
      </c>
      <c r="N241" s="89">
        <v>6.1699999995388922E-2</v>
      </c>
      <c r="O241" s="90">
        <v>440.24365999999992</v>
      </c>
      <c r="P241" s="102">
        <v>88.67</v>
      </c>
      <c r="Q241" s="90"/>
      <c r="R241" s="90">
        <v>0.39036405400000002</v>
      </c>
      <c r="S241" s="91">
        <v>7.5605567672465595E-7</v>
      </c>
      <c r="T241" s="91">
        <f t="shared" si="7"/>
        <v>2.7069965603688216E-4</v>
      </c>
      <c r="U241" s="91">
        <f>R241/'סכום נכסי הקרן'!$C$42</f>
        <v>9.4126949586461559E-5</v>
      </c>
    </row>
    <row r="242" spans="2:21">
      <c r="B242" s="86" t="s">
        <v>555</v>
      </c>
      <c r="C242" s="110">
        <v>1155878</v>
      </c>
      <c r="D242" s="88" t="s">
        <v>112</v>
      </c>
      <c r="E242" s="88" t="s">
        <v>290</v>
      </c>
      <c r="F242" s="110">
        <v>514486042</v>
      </c>
      <c r="G242" s="88" t="s">
        <v>406</v>
      </c>
      <c r="H242" s="87" t="s">
        <v>452</v>
      </c>
      <c r="I242" s="87" t="s">
        <v>119</v>
      </c>
      <c r="J242" s="101"/>
      <c r="K242" s="90">
        <v>2.5100000006705416</v>
      </c>
      <c r="L242" s="88" t="s">
        <v>121</v>
      </c>
      <c r="M242" s="89">
        <v>3.27E-2</v>
      </c>
      <c r="N242" s="89">
        <v>5.5900000013201279E-2</v>
      </c>
      <c r="O242" s="90">
        <v>1993.4268719999998</v>
      </c>
      <c r="P242" s="102">
        <v>95.76</v>
      </c>
      <c r="Q242" s="90"/>
      <c r="R242" s="90">
        <v>1.9089055719999999</v>
      </c>
      <c r="S242" s="91">
        <v>6.3164483115911941E-6</v>
      </c>
      <c r="T242" s="91">
        <f t="shared" si="7"/>
        <v>1.3237388956599159E-3</v>
      </c>
      <c r="U242" s="91">
        <f>R242/'סכום נכסי הקרן'!$C$42</f>
        <v>4.6028689552691127E-4</v>
      </c>
    </row>
    <row r="243" spans="2:21">
      <c r="B243" s="86" t="s">
        <v>556</v>
      </c>
      <c r="C243" s="110">
        <v>7200249</v>
      </c>
      <c r="D243" s="88" t="s">
        <v>112</v>
      </c>
      <c r="E243" s="88" t="s">
        <v>290</v>
      </c>
      <c r="F243" s="110">
        <v>520041146</v>
      </c>
      <c r="G243" s="88" t="s">
        <v>489</v>
      </c>
      <c r="H243" s="87" t="s">
        <v>452</v>
      </c>
      <c r="I243" s="87" t="s">
        <v>119</v>
      </c>
      <c r="J243" s="101"/>
      <c r="K243" s="90">
        <v>5.3100000003457284</v>
      </c>
      <c r="L243" s="88" t="s">
        <v>121</v>
      </c>
      <c r="M243" s="89">
        <v>7.4999999999999997E-3</v>
      </c>
      <c r="N243" s="89">
        <v>5.1300000003187879E-2</v>
      </c>
      <c r="O243" s="90">
        <v>5581.9148699999996</v>
      </c>
      <c r="P243" s="102">
        <v>79.8</v>
      </c>
      <c r="Q243" s="90"/>
      <c r="R243" s="90">
        <v>4.4543680659999998</v>
      </c>
      <c r="S243" s="91">
        <v>1.0500551879951014E-5</v>
      </c>
      <c r="T243" s="91">
        <f t="shared" si="7"/>
        <v>3.0889009655788442E-3</v>
      </c>
      <c r="U243" s="91">
        <f>R243/'סכום נכסי הקרן'!$C$42</f>
        <v>1.0740642589697213E-3</v>
      </c>
    </row>
    <row r="244" spans="2:21">
      <c r="B244" s="86" t="s">
        <v>557</v>
      </c>
      <c r="C244" s="110">
        <v>7200173</v>
      </c>
      <c r="D244" s="88" t="s">
        <v>112</v>
      </c>
      <c r="E244" s="88" t="s">
        <v>290</v>
      </c>
      <c r="F244" s="110">
        <v>520041146</v>
      </c>
      <c r="G244" s="88" t="s">
        <v>489</v>
      </c>
      <c r="H244" s="87" t="s">
        <v>452</v>
      </c>
      <c r="I244" s="87" t="s">
        <v>119</v>
      </c>
      <c r="J244" s="101"/>
      <c r="K244" s="90">
        <v>2.6399999997653718</v>
      </c>
      <c r="L244" s="88" t="s">
        <v>121</v>
      </c>
      <c r="M244" s="89">
        <v>3.4500000000000003E-2</v>
      </c>
      <c r="N244" s="89">
        <v>5.5599999998994454E-2</v>
      </c>
      <c r="O244" s="90">
        <v>2509.7354770000002</v>
      </c>
      <c r="P244" s="102">
        <v>95.1</v>
      </c>
      <c r="Q244" s="90"/>
      <c r="R244" s="90">
        <v>2.3867583539999999</v>
      </c>
      <c r="S244" s="91">
        <v>5.7104014580960548E-6</v>
      </c>
      <c r="T244" s="91">
        <f t="shared" si="7"/>
        <v>1.65510799175929E-3</v>
      </c>
      <c r="U244" s="91">
        <f>R244/'סכום נכסי הקרן'!$C$42</f>
        <v>5.7550965812549928E-4</v>
      </c>
    </row>
    <row r="245" spans="2:21">
      <c r="B245" s="86" t="s">
        <v>558</v>
      </c>
      <c r="C245" s="110">
        <v>1168483</v>
      </c>
      <c r="D245" s="88" t="s">
        <v>112</v>
      </c>
      <c r="E245" s="88" t="s">
        <v>290</v>
      </c>
      <c r="F245" s="110">
        <v>513901371</v>
      </c>
      <c r="G245" s="88" t="s">
        <v>489</v>
      </c>
      <c r="H245" s="87" t="s">
        <v>452</v>
      </c>
      <c r="I245" s="87" t="s">
        <v>119</v>
      </c>
      <c r="J245" s="101"/>
      <c r="K245" s="90">
        <v>4.3100000005770092</v>
      </c>
      <c r="L245" s="88" t="s">
        <v>121</v>
      </c>
      <c r="M245" s="89">
        <v>2.5000000000000001E-3</v>
      </c>
      <c r="N245" s="89">
        <v>5.7300000008903521E-2</v>
      </c>
      <c r="O245" s="90">
        <v>3291.7506779999994</v>
      </c>
      <c r="P245" s="102">
        <v>79.5</v>
      </c>
      <c r="Q245" s="90"/>
      <c r="R245" s="90">
        <v>2.616941679</v>
      </c>
      <c r="S245" s="91">
        <v>5.8096347665557116E-6</v>
      </c>
      <c r="T245" s="91">
        <f t="shared" si="7"/>
        <v>1.8147296225535174E-3</v>
      </c>
      <c r="U245" s="91">
        <f>R245/'סכום נכסי הקרן'!$C$42</f>
        <v>6.3101285829443468E-4</v>
      </c>
    </row>
    <row r="246" spans="2:21">
      <c r="B246" s="86" t="s">
        <v>559</v>
      </c>
      <c r="C246" s="110">
        <v>1161751</v>
      </c>
      <c r="D246" s="88" t="s">
        <v>112</v>
      </c>
      <c r="E246" s="88" t="s">
        <v>290</v>
      </c>
      <c r="F246" s="110">
        <v>513901371</v>
      </c>
      <c r="G246" s="88" t="s">
        <v>489</v>
      </c>
      <c r="H246" s="87" t="s">
        <v>452</v>
      </c>
      <c r="I246" s="87" t="s">
        <v>119</v>
      </c>
      <c r="J246" s="101"/>
      <c r="K246" s="90">
        <v>3.5</v>
      </c>
      <c r="L246" s="88" t="s">
        <v>121</v>
      </c>
      <c r="M246" s="89">
        <v>2.0499999999999997E-2</v>
      </c>
      <c r="N246" s="89">
        <v>5.6300000108057455E-2</v>
      </c>
      <c r="O246" s="90">
        <v>79.284124000000006</v>
      </c>
      <c r="P246" s="102">
        <v>88.71</v>
      </c>
      <c r="Q246" s="90"/>
      <c r="R246" s="90">
        <v>7.0332948000000006E-2</v>
      </c>
      <c r="S246" s="91">
        <v>1.419086178804536E-7</v>
      </c>
      <c r="T246" s="91">
        <f t="shared" si="7"/>
        <v>4.877268958698723E-5</v>
      </c>
      <c r="U246" s="91">
        <f>R246/'סכום נכסי הקרן'!$C$42</f>
        <v>1.6959107230357902E-5</v>
      </c>
    </row>
    <row r="247" spans="2:21">
      <c r="B247" s="86" t="s">
        <v>560</v>
      </c>
      <c r="C247" s="110">
        <v>1162825</v>
      </c>
      <c r="D247" s="88" t="s">
        <v>112</v>
      </c>
      <c r="E247" s="88" t="s">
        <v>290</v>
      </c>
      <c r="F247" s="110">
        <v>520034760</v>
      </c>
      <c r="G247" s="88" t="s">
        <v>458</v>
      </c>
      <c r="H247" s="87" t="s">
        <v>452</v>
      </c>
      <c r="I247" s="87" t="s">
        <v>119</v>
      </c>
      <c r="J247" s="101"/>
      <c r="K247" s="90">
        <v>3.0800004981846265</v>
      </c>
      <c r="L247" s="88" t="s">
        <v>121</v>
      </c>
      <c r="M247" s="89">
        <v>2.4E-2</v>
      </c>
      <c r="N247" s="89">
        <v>6.0294272201786653E-2</v>
      </c>
      <c r="O247" s="90">
        <v>2.1180000000000001E-3</v>
      </c>
      <c r="P247" s="102">
        <v>89.83</v>
      </c>
      <c r="Q247" s="90"/>
      <c r="R247" s="90">
        <v>1.903E-6</v>
      </c>
      <c r="S247" s="91">
        <v>8.1271612953728145E-12</v>
      </c>
      <c r="T247" s="91">
        <f t="shared" si="7"/>
        <v>1.3196436509960693E-9</v>
      </c>
      <c r="U247" s="91">
        <f>R247/'סכום נכסי הקרן'!$C$42</f>
        <v>4.5886290816888676E-10</v>
      </c>
    </row>
    <row r="248" spans="2:21">
      <c r="B248" s="86" t="s">
        <v>561</v>
      </c>
      <c r="C248" s="110">
        <v>1140102</v>
      </c>
      <c r="D248" s="88" t="s">
        <v>112</v>
      </c>
      <c r="E248" s="88" t="s">
        <v>290</v>
      </c>
      <c r="F248" s="110">
        <v>510381601</v>
      </c>
      <c r="G248" s="88" t="s">
        <v>458</v>
      </c>
      <c r="H248" s="87" t="s">
        <v>459</v>
      </c>
      <c r="I248" s="87" t="s">
        <v>293</v>
      </c>
      <c r="J248" s="101"/>
      <c r="K248" s="90">
        <v>2.7499999993046917</v>
      </c>
      <c r="L248" s="88" t="s">
        <v>121</v>
      </c>
      <c r="M248" s="89">
        <v>4.2999999999999997E-2</v>
      </c>
      <c r="N248" s="89">
        <v>6.4199999977193889E-2</v>
      </c>
      <c r="O248" s="90">
        <v>1129.4849999999999</v>
      </c>
      <c r="P248" s="102">
        <v>95.5</v>
      </c>
      <c r="Q248" s="90"/>
      <c r="R248" s="90">
        <v>1.078658213</v>
      </c>
      <c r="S248" s="91">
        <v>1.2392644085648257E-6</v>
      </c>
      <c r="T248" s="91">
        <f t="shared" si="7"/>
        <v>7.4800024297436455E-4</v>
      </c>
      <c r="U248" s="91">
        <f>R248/'סכום נכסי הקרן'!$C$42</f>
        <v>2.600926140501495E-4</v>
      </c>
    </row>
    <row r="249" spans="2:21">
      <c r="B249" s="86" t="s">
        <v>562</v>
      </c>
      <c r="C249" s="110">
        <v>1132836</v>
      </c>
      <c r="D249" s="88" t="s">
        <v>112</v>
      </c>
      <c r="E249" s="88" t="s">
        <v>290</v>
      </c>
      <c r="F249" s="110">
        <v>511930125</v>
      </c>
      <c r="G249" s="88" t="s">
        <v>142</v>
      </c>
      <c r="H249" s="87" t="s">
        <v>459</v>
      </c>
      <c r="I249" s="87" t="s">
        <v>293</v>
      </c>
      <c r="J249" s="101"/>
      <c r="K249" s="90">
        <v>1.2099999992684605</v>
      </c>
      <c r="L249" s="88" t="s">
        <v>121</v>
      </c>
      <c r="M249" s="89">
        <v>4.1399999999999999E-2</v>
      </c>
      <c r="N249" s="89">
        <v>5.3899999958546101E-2</v>
      </c>
      <c r="O249" s="90">
        <v>411.90641799999997</v>
      </c>
      <c r="P249" s="102">
        <v>99.56</v>
      </c>
      <c r="Q249" s="90"/>
      <c r="R249" s="90">
        <v>0.41009403</v>
      </c>
      <c r="S249" s="91">
        <v>1.2197978450668604E-6</v>
      </c>
      <c r="T249" s="91">
        <f t="shared" si="7"/>
        <v>2.8438149395737869E-4</v>
      </c>
      <c r="U249" s="91">
        <f>R249/'סכום נכסי הקרן'!$C$42</f>
        <v>9.8884361129006145E-5</v>
      </c>
    </row>
    <row r="250" spans="2:21">
      <c r="B250" s="86" t="s">
        <v>563</v>
      </c>
      <c r="C250" s="110">
        <v>1139252</v>
      </c>
      <c r="D250" s="88" t="s">
        <v>112</v>
      </c>
      <c r="E250" s="88" t="s">
        <v>290</v>
      </c>
      <c r="F250" s="110">
        <v>511930125</v>
      </c>
      <c r="G250" s="88" t="s">
        <v>142</v>
      </c>
      <c r="H250" s="87" t="s">
        <v>459</v>
      </c>
      <c r="I250" s="87" t="s">
        <v>293</v>
      </c>
      <c r="J250" s="101"/>
      <c r="K250" s="90">
        <v>1.8</v>
      </c>
      <c r="L250" s="88" t="s">
        <v>121</v>
      </c>
      <c r="M250" s="89">
        <v>3.5499999999999997E-2</v>
      </c>
      <c r="N250" s="89">
        <v>5.7299999996595331E-2</v>
      </c>
      <c r="O250" s="90">
        <v>2418.889302</v>
      </c>
      <c r="P250" s="102">
        <v>97.14</v>
      </c>
      <c r="Q250" s="90"/>
      <c r="R250" s="90">
        <v>2.3497089600000001</v>
      </c>
      <c r="S250" s="91">
        <v>4.8626383563329166E-6</v>
      </c>
      <c r="T250" s="91">
        <f t="shared" si="7"/>
        <v>1.6294159278783906E-3</v>
      </c>
      <c r="U250" s="91">
        <f>R250/'סכום נכסי הקרן'!$C$42</f>
        <v>5.6657608341360507E-4</v>
      </c>
    </row>
    <row r="251" spans="2:21">
      <c r="B251" s="86" t="s">
        <v>564</v>
      </c>
      <c r="C251" s="110">
        <v>1143080</v>
      </c>
      <c r="D251" s="88" t="s">
        <v>112</v>
      </c>
      <c r="E251" s="88" t="s">
        <v>290</v>
      </c>
      <c r="F251" s="110">
        <v>511930125</v>
      </c>
      <c r="G251" s="88" t="s">
        <v>142</v>
      </c>
      <c r="H251" s="87" t="s">
        <v>459</v>
      </c>
      <c r="I251" s="87" t="s">
        <v>293</v>
      </c>
      <c r="J251" s="101"/>
      <c r="K251" s="90">
        <v>2.7700000000626002</v>
      </c>
      <c r="L251" s="88" t="s">
        <v>121</v>
      </c>
      <c r="M251" s="89">
        <v>2.5000000000000001E-2</v>
      </c>
      <c r="N251" s="89">
        <v>5.7900000001547297E-2</v>
      </c>
      <c r="O251" s="90">
        <v>9199.6426329999995</v>
      </c>
      <c r="P251" s="102">
        <v>92.03</v>
      </c>
      <c r="Q251" s="90"/>
      <c r="R251" s="90">
        <v>8.4664309109999998</v>
      </c>
      <c r="S251" s="91">
        <v>8.1378067919747706E-6</v>
      </c>
      <c r="T251" s="91">
        <f t="shared" si="7"/>
        <v>5.8710834462942811E-3</v>
      </c>
      <c r="U251" s="91">
        <f>R251/'סכום נכסי הקרן'!$C$42</f>
        <v>2.0414771989660627E-3</v>
      </c>
    </row>
    <row r="252" spans="2:21">
      <c r="B252" s="86" t="s">
        <v>565</v>
      </c>
      <c r="C252" s="110">
        <v>1189190</v>
      </c>
      <c r="D252" s="88" t="s">
        <v>112</v>
      </c>
      <c r="E252" s="88" t="s">
        <v>290</v>
      </c>
      <c r="F252" s="110">
        <v>511930125</v>
      </c>
      <c r="G252" s="88" t="s">
        <v>142</v>
      </c>
      <c r="H252" s="87" t="s">
        <v>459</v>
      </c>
      <c r="I252" s="87" t="s">
        <v>293</v>
      </c>
      <c r="J252" s="101"/>
      <c r="K252" s="90">
        <v>4.4699999995229183</v>
      </c>
      <c r="L252" s="88" t="s">
        <v>121</v>
      </c>
      <c r="M252" s="89">
        <v>4.7300000000000002E-2</v>
      </c>
      <c r="N252" s="89">
        <v>5.629999999447019E-2</v>
      </c>
      <c r="O252" s="90">
        <v>3784.0759459999999</v>
      </c>
      <c r="P252" s="102">
        <v>97.49</v>
      </c>
      <c r="Q252" s="90"/>
      <c r="R252" s="90">
        <v>3.6890958080000003</v>
      </c>
      <c r="S252" s="91">
        <v>9.5820010533912363E-6</v>
      </c>
      <c r="T252" s="91">
        <f t="shared" si="7"/>
        <v>2.5582195801068918E-3</v>
      </c>
      <c r="U252" s="91">
        <f>R252/'סכום נכסי הקרן'!$C$42</f>
        <v>8.8953716814110827E-4</v>
      </c>
    </row>
    <row r="253" spans="2:21">
      <c r="B253" s="86" t="s">
        <v>566</v>
      </c>
      <c r="C253" s="110">
        <v>1137512</v>
      </c>
      <c r="D253" s="88" t="s">
        <v>112</v>
      </c>
      <c r="E253" s="88" t="s">
        <v>290</v>
      </c>
      <c r="F253" s="110">
        <v>515328250</v>
      </c>
      <c r="G253" s="88" t="s">
        <v>451</v>
      </c>
      <c r="H253" s="87" t="s">
        <v>452</v>
      </c>
      <c r="I253" s="87" t="s">
        <v>119</v>
      </c>
      <c r="J253" s="101"/>
      <c r="K253" s="90">
        <v>1.3300000001405332</v>
      </c>
      <c r="L253" s="88" t="s">
        <v>121</v>
      </c>
      <c r="M253" s="89">
        <v>3.5000000000000003E-2</v>
      </c>
      <c r="N253" s="89">
        <v>6.0799999999063103E-2</v>
      </c>
      <c r="O253" s="90">
        <v>2196.2208249999999</v>
      </c>
      <c r="P253" s="102">
        <v>97.2</v>
      </c>
      <c r="Q253" s="90"/>
      <c r="R253" s="90">
        <v>2.1347266899999999</v>
      </c>
      <c r="S253" s="91">
        <v>9.1642846860004161E-6</v>
      </c>
      <c r="T253" s="91">
        <f t="shared" si="7"/>
        <v>1.480335534981794E-3</v>
      </c>
      <c r="U253" s="91">
        <f>R253/'סכום נכסי הקרן'!$C$42</f>
        <v>5.1473825387238128E-4</v>
      </c>
    </row>
    <row r="254" spans="2:21">
      <c r="B254" s="86" t="s">
        <v>567</v>
      </c>
      <c r="C254" s="110">
        <v>1141852</v>
      </c>
      <c r="D254" s="88" t="s">
        <v>112</v>
      </c>
      <c r="E254" s="88" t="s">
        <v>290</v>
      </c>
      <c r="F254" s="110">
        <v>515328250</v>
      </c>
      <c r="G254" s="88" t="s">
        <v>451</v>
      </c>
      <c r="H254" s="87" t="s">
        <v>452</v>
      </c>
      <c r="I254" s="87" t="s">
        <v>119</v>
      </c>
      <c r="J254" s="101"/>
      <c r="K254" s="90">
        <v>2.6499999998717105</v>
      </c>
      <c r="L254" s="88" t="s">
        <v>121</v>
      </c>
      <c r="M254" s="89">
        <v>2.6499999999999999E-2</v>
      </c>
      <c r="N254" s="89">
        <v>6.7700000010519748E-2</v>
      </c>
      <c r="O254" s="90">
        <v>864.36716000000001</v>
      </c>
      <c r="P254" s="102">
        <v>90.18</v>
      </c>
      <c r="Q254" s="90"/>
      <c r="R254" s="90">
        <v>0.779486334</v>
      </c>
      <c r="S254" s="91">
        <v>1.5802644225435273E-6</v>
      </c>
      <c r="T254" s="91">
        <f t="shared" si="7"/>
        <v>5.4053819847677432E-4</v>
      </c>
      <c r="U254" s="91">
        <f>R254/'סכום נכסי הקרן'!$C$42</f>
        <v>1.8795447509045937E-4</v>
      </c>
    </row>
    <row r="255" spans="2:21">
      <c r="B255" s="86" t="s">
        <v>568</v>
      </c>
      <c r="C255" s="110">
        <v>1168038</v>
      </c>
      <c r="D255" s="88" t="s">
        <v>112</v>
      </c>
      <c r="E255" s="88" t="s">
        <v>290</v>
      </c>
      <c r="F255" s="110">
        <v>515328250</v>
      </c>
      <c r="G255" s="88" t="s">
        <v>451</v>
      </c>
      <c r="H255" s="87" t="s">
        <v>452</v>
      </c>
      <c r="I255" s="87" t="s">
        <v>119</v>
      </c>
      <c r="J255" s="101"/>
      <c r="K255" s="90">
        <v>2.4199999995270889</v>
      </c>
      <c r="L255" s="88" t="s">
        <v>121</v>
      </c>
      <c r="M255" s="89">
        <v>4.99E-2</v>
      </c>
      <c r="N255" s="89">
        <v>5.3999999992118151E-2</v>
      </c>
      <c r="O255" s="90">
        <v>1279.2266239999999</v>
      </c>
      <c r="P255" s="102">
        <v>99.18</v>
      </c>
      <c r="Q255" s="90"/>
      <c r="R255" s="90">
        <v>1.2687369799999999</v>
      </c>
      <c r="S255" s="91">
        <v>6.0198899952941169E-6</v>
      </c>
      <c r="T255" s="91">
        <f t="shared" si="7"/>
        <v>8.7981119308509033E-4</v>
      </c>
      <c r="U255" s="91">
        <f>R255/'סכום נכסי הקרן'!$C$42</f>
        <v>3.0592555982354735E-4</v>
      </c>
    </row>
    <row r="256" spans="2:21">
      <c r="B256" s="86" t="s">
        <v>569</v>
      </c>
      <c r="C256" s="110">
        <v>1190008</v>
      </c>
      <c r="D256" s="88" t="s">
        <v>112</v>
      </c>
      <c r="E256" s="88" t="s">
        <v>290</v>
      </c>
      <c r="F256" s="110">
        <v>510488190</v>
      </c>
      <c r="G256" s="88" t="s">
        <v>458</v>
      </c>
      <c r="H256" s="87" t="s">
        <v>459</v>
      </c>
      <c r="I256" s="87" t="s">
        <v>293</v>
      </c>
      <c r="J256" s="101"/>
      <c r="K256" s="90">
        <v>4.0100000003476346</v>
      </c>
      <c r="L256" s="88" t="s">
        <v>121</v>
      </c>
      <c r="M256" s="89">
        <v>5.3399999999999996E-2</v>
      </c>
      <c r="N256" s="89">
        <v>6.620000000369361E-2</v>
      </c>
      <c r="O256" s="90">
        <v>3755.259094</v>
      </c>
      <c r="P256" s="102">
        <v>98.05</v>
      </c>
      <c r="Q256" s="90"/>
      <c r="R256" s="90">
        <v>3.682031372</v>
      </c>
      <c r="S256" s="91">
        <v>1.5021036376E-5</v>
      </c>
      <c r="T256" s="91">
        <f t="shared" si="7"/>
        <v>2.5533207161472131E-3</v>
      </c>
      <c r="U256" s="91">
        <f>R256/'סכום נכסי הקרן'!$C$42</f>
        <v>8.878337484629511E-4</v>
      </c>
    </row>
    <row r="257" spans="2:21">
      <c r="B257" s="86" t="s">
        <v>570</v>
      </c>
      <c r="C257" s="110">
        <v>1188572</v>
      </c>
      <c r="D257" s="88" t="s">
        <v>112</v>
      </c>
      <c r="E257" s="88" t="s">
        <v>290</v>
      </c>
      <c r="F257" s="110">
        <v>511996803</v>
      </c>
      <c r="G257" s="88" t="s">
        <v>458</v>
      </c>
      <c r="H257" s="87" t="s">
        <v>468</v>
      </c>
      <c r="I257" s="87" t="s">
        <v>119</v>
      </c>
      <c r="J257" s="101"/>
      <c r="K257" s="90">
        <v>3.5399999999241096</v>
      </c>
      <c r="L257" s="88" t="s">
        <v>121</v>
      </c>
      <c r="M257" s="89">
        <v>4.53E-2</v>
      </c>
      <c r="N257" s="89">
        <v>6.3799999998282481E-2</v>
      </c>
      <c r="O257" s="90">
        <v>10523.765649999999</v>
      </c>
      <c r="P257" s="102">
        <v>95.16</v>
      </c>
      <c r="Q257" s="90"/>
      <c r="R257" s="90">
        <v>10.014415744000001</v>
      </c>
      <c r="S257" s="91">
        <v>1.5033950928571427E-5</v>
      </c>
      <c r="T257" s="91">
        <f t="shared" si="7"/>
        <v>6.944540281137509E-3</v>
      </c>
      <c r="U257" s="91">
        <f>R257/'סכום נכסי הקרן'!$C$42</f>
        <v>2.4147366956931821E-3</v>
      </c>
    </row>
    <row r="258" spans="2:21">
      <c r="B258" s="86" t="s">
        <v>571</v>
      </c>
      <c r="C258" s="110">
        <v>1150812</v>
      </c>
      <c r="D258" s="88" t="s">
        <v>112</v>
      </c>
      <c r="E258" s="88" t="s">
        <v>290</v>
      </c>
      <c r="F258" s="110">
        <v>512607888</v>
      </c>
      <c r="G258" s="88" t="s">
        <v>477</v>
      </c>
      <c r="H258" s="87" t="s">
        <v>468</v>
      </c>
      <c r="I258" s="87" t="s">
        <v>119</v>
      </c>
      <c r="J258" s="101"/>
      <c r="K258" s="90">
        <v>1.8800000000354151</v>
      </c>
      <c r="L258" s="88" t="s">
        <v>121</v>
      </c>
      <c r="M258" s="89">
        <v>3.7499999999999999E-2</v>
      </c>
      <c r="N258" s="89">
        <v>5.900000000177074E-2</v>
      </c>
      <c r="O258" s="90">
        <v>2325.6671310000002</v>
      </c>
      <c r="P258" s="102">
        <v>97.13</v>
      </c>
      <c r="Q258" s="90"/>
      <c r="R258" s="90">
        <v>2.2589204840000003</v>
      </c>
      <c r="S258" s="91">
        <v>5.5064360248452624E-6</v>
      </c>
      <c r="T258" s="91">
        <f t="shared" si="7"/>
        <v>1.5664582631716073E-3</v>
      </c>
      <c r="U258" s="91">
        <f>R258/'סכום נכסי הקרן'!$C$42</f>
        <v>5.4468461513952149E-4</v>
      </c>
    </row>
    <row r="259" spans="2:21">
      <c r="B259" s="86" t="s">
        <v>572</v>
      </c>
      <c r="C259" s="110">
        <v>1161785</v>
      </c>
      <c r="D259" s="88" t="s">
        <v>112</v>
      </c>
      <c r="E259" s="88" t="s">
        <v>290</v>
      </c>
      <c r="F259" s="110">
        <v>512607888</v>
      </c>
      <c r="G259" s="88" t="s">
        <v>477</v>
      </c>
      <c r="H259" s="87" t="s">
        <v>468</v>
      </c>
      <c r="I259" s="87" t="s">
        <v>119</v>
      </c>
      <c r="J259" s="101"/>
      <c r="K259" s="90">
        <v>3.9000000001151451</v>
      </c>
      <c r="L259" s="88" t="s">
        <v>121</v>
      </c>
      <c r="M259" s="89">
        <v>2.6600000000000002E-2</v>
      </c>
      <c r="N259" s="89">
        <v>7.3100000002920509E-2</v>
      </c>
      <c r="O259" s="90">
        <v>11389.038712</v>
      </c>
      <c r="P259" s="102">
        <v>83.88</v>
      </c>
      <c r="Q259" s="90"/>
      <c r="R259" s="90">
        <v>9.5531252910000006</v>
      </c>
      <c r="S259" s="91">
        <v>1.3838499142408438E-5</v>
      </c>
      <c r="T259" s="91">
        <f t="shared" si="7"/>
        <v>6.6246564043290221E-3</v>
      </c>
      <c r="U259" s="91">
        <f>R259/'סכום נכסי הקרן'!$C$42</f>
        <v>2.3035075423699434E-3</v>
      </c>
    </row>
    <row r="260" spans="2:21">
      <c r="B260" s="86" t="s">
        <v>573</v>
      </c>
      <c r="C260" s="110">
        <v>1169721</v>
      </c>
      <c r="D260" s="88" t="s">
        <v>112</v>
      </c>
      <c r="E260" s="88" t="s">
        <v>290</v>
      </c>
      <c r="F260" s="110">
        <v>512607888</v>
      </c>
      <c r="G260" s="88" t="s">
        <v>477</v>
      </c>
      <c r="H260" s="87" t="s">
        <v>468</v>
      </c>
      <c r="I260" s="87" t="s">
        <v>119</v>
      </c>
      <c r="J260" s="101"/>
      <c r="K260" s="90">
        <v>3.029999999633048</v>
      </c>
      <c r="L260" s="88" t="s">
        <v>121</v>
      </c>
      <c r="M260" s="89">
        <v>0.04</v>
      </c>
      <c r="N260" s="89">
        <v>1.3699999997553655E-2</v>
      </c>
      <c r="O260" s="90">
        <v>1490.5135849999999</v>
      </c>
      <c r="P260" s="102">
        <v>109.7</v>
      </c>
      <c r="Q260" s="90"/>
      <c r="R260" s="90">
        <v>1.6350934200000002</v>
      </c>
      <c r="S260" s="91">
        <v>1.8711875262566456E-5</v>
      </c>
      <c r="T260" s="91">
        <f t="shared" si="7"/>
        <v>1.1338626644710719E-3</v>
      </c>
      <c r="U260" s="91">
        <f>R260/'סכום נכסי הקרן'!$C$42</f>
        <v>3.9426364783447769E-4</v>
      </c>
    </row>
    <row r="261" spans="2:21">
      <c r="B261" s="86" t="s">
        <v>574</v>
      </c>
      <c r="C261" s="110">
        <v>1172725</v>
      </c>
      <c r="D261" s="88" t="s">
        <v>112</v>
      </c>
      <c r="E261" s="88" t="s">
        <v>290</v>
      </c>
      <c r="F261" s="110">
        <v>520041005</v>
      </c>
      <c r="G261" s="88" t="s">
        <v>458</v>
      </c>
      <c r="H261" s="87" t="s">
        <v>468</v>
      </c>
      <c r="I261" s="87" t="s">
        <v>119</v>
      </c>
      <c r="J261" s="101"/>
      <c r="K261" s="90">
        <v>3.6199999995586305</v>
      </c>
      <c r="L261" s="88" t="s">
        <v>121</v>
      </c>
      <c r="M261" s="89">
        <v>2.5000000000000001E-2</v>
      </c>
      <c r="N261" s="89">
        <v>6.3699999994830531E-2</v>
      </c>
      <c r="O261" s="90">
        <v>3764.95</v>
      </c>
      <c r="P261" s="102">
        <v>87.86</v>
      </c>
      <c r="Q261" s="90"/>
      <c r="R261" s="90">
        <v>3.3078849830000001</v>
      </c>
      <c r="S261" s="91">
        <v>1.7852189494617481E-5</v>
      </c>
      <c r="T261" s="91">
        <f t="shared" si="7"/>
        <v>2.2938672706469738E-3</v>
      </c>
      <c r="U261" s="91">
        <f>R261/'סכום נכסי הקרן'!$C$42</f>
        <v>7.9761730067659932E-4</v>
      </c>
    </row>
    <row r="262" spans="2:21">
      <c r="B262" s="86" t="s">
        <v>575</v>
      </c>
      <c r="C262" s="110">
        <v>1137314</v>
      </c>
      <c r="D262" s="88" t="s">
        <v>112</v>
      </c>
      <c r="E262" s="88" t="s">
        <v>290</v>
      </c>
      <c r="F262" s="110">
        <v>1888119</v>
      </c>
      <c r="G262" s="88" t="s">
        <v>451</v>
      </c>
      <c r="H262" s="87" t="s">
        <v>576</v>
      </c>
      <c r="I262" s="87" t="s">
        <v>119</v>
      </c>
      <c r="J262" s="101"/>
      <c r="K262" s="90">
        <v>0.50000092606312052</v>
      </c>
      <c r="L262" s="88" t="s">
        <v>121</v>
      </c>
      <c r="M262" s="89">
        <v>4.8499999999999995E-2</v>
      </c>
      <c r="N262" s="89">
        <v>9.0431654676259007E-2</v>
      </c>
      <c r="O262" s="90">
        <v>1.4200000000000001E-4</v>
      </c>
      <c r="P262" s="102">
        <v>98.06</v>
      </c>
      <c r="Q262" s="90"/>
      <c r="R262" s="90">
        <v>1.3899999999999999E-7</v>
      </c>
      <c r="S262" s="91">
        <v>6.4555643186557837E-13</v>
      </c>
      <c r="T262" s="91">
        <f t="shared" si="7"/>
        <v>9.6390156326039742E-11</v>
      </c>
      <c r="U262" s="91">
        <f>R262/'סכום נכסי הקרן'!$C$42</f>
        <v>3.3516523507869283E-11</v>
      </c>
    </row>
    <row r="263" spans="2:21">
      <c r="B263" s="86" t="s">
        <v>577</v>
      </c>
      <c r="C263" s="110">
        <v>1140136</v>
      </c>
      <c r="D263" s="88" t="s">
        <v>112</v>
      </c>
      <c r="E263" s="88" t="s">
        <v>290</v>
      </c>
      <c r="F263" s="110">
        <v>1841580</v>
      </c>
      <c r="G263" s="88" t="s">
        <v>451</v>
      </c>
      <c r="H263" s="87" t="s">
        <v>481</v>
      </c>
      <c r="I263" s="87"/>
      <c r="J263" s="101"/>
      <c r="K263" s="90">
        <v>0.88999999991468282</v>
      </c>
      <c r="L263" s="88" t="s">
        <v>121</v>
      </c>
      <c r="M263" s="89">
        <v>4.9500000000000002E-2</v>
      </c>
      <c r="N263" s="89">
        <v>0.79809999984952751</v>
      </c>
      <c r="O263" s="90">
        <v>3586.9215340000001</v>
      </c>
      <c r="P263" s="102">
        <v>62.1</v>
      </c>
      <c r="Q263" s="90"/>
      <c r="R263" s="90">
        <v>2.2269850710000001</v>
      </c>
      <c r="S263" s="91">
        <v>6.1913193783948521E-6</v>
      </c>
      <c r="T263" s="91">
        <f t="shared" si="7"/>
        <v>1.5443125117226384E-3</v>
      </c>
      <c r="U263" s="91">
        <f>R263/'סכום נכסי הקרן'!$C$42</f>
        <v>5.3698415456003925E-4</v>
      </c>
    </row>
    <row r="264" spans="2:21">
      <c r="B264" s="86" t="s">
        <v>578</v>
      </c>
      <c r="C264" s="110">
        <v>1143304</v>
      </c>
      <c r="D264" s="88" t="s">
        <v>112</v>
      </c>
      <c r="E264" s="88" t="s">
        <v>290</v>
      </c>
      <c r="F264" s="110">
        <v>1841580</v>
      </c>
      <c r="G264" s="88" t="s">
        <v>451</v>
      </c>
      <c r="H264" s="87" t="s">
        <v>481</v>
      </c>
      <c r="I264" s="87"/>
      <c r="J264" s="101"/>
      <c r="K264" s="90">
        <v>6.1799999609820704</v>
      </c>
      <c r="L264" s="88" t="s">
        <v>121</v>
      </c>
      <c r="M264" s="89">
        <v>0.04</v>
      </c>
      <c r="N264" s="89">
        <v>9.9899998943264396</v>
      </c>
      <c r="O264" s="90">
        <v>615.10176300000001</v>
      </c>
      <c r="P264" s="102">
        <v>1</v>
      </c>
      <c r="Q264" s="90"/>
      <c r="R264" s="90">
        <v>6.1510179999999985E-3</v>
      </c>
      <c r="S264" s="91">
        <v>7.4990553119273775E-6</v>
      </c>
      <c r="T264" s="91">
        <f t="shared" si="7"/>
        <v>4.2654502631962895E-6</v>
      </c>
      <c r="U264" s="91">
        <f>R264/'סכום נכסי הקרן'!$C$42</f>
        <v>1.4831707870095474E-6</v>
      </c>
    </row>
    <row r="265" spans="2:21">
      <c r="B265" s="86" t="s">
        <v>579</v>
      </c>
      <c r="C265" s="110">
        <v>1159375</v>
      </c>
      <c r="D265" s="88" t="s">
        <v>112</v>
      </c>
      <c r="E265" s="88" t="s">
        <v>290</v>
      </c>
      <c r="F265" s="110">
        <v>520039868</v>
      </c>
      <c r="G265" s="88" t="s">
        <v>489</v>
      </c>
      <c r="H265" s="87" t="s">
        <v>481</v>
      </c>
      <c r="I265" s="87"/>
      <c r="J265" s="101"/>
      <c r="K265" s="90">
        <v>1.389999999257179</v>
      </c>
      <c r="L265" s="88" t="s">
        <v>121</v>
      </c>
      <c r="M265" s="89">
        <v>3.5499999999999997E-2</v>
      </c>
      <c r="N265" s="89">
        <v>7.1699999965537969E-2</v>
      </c>
      <c r="O265" s="90">
        <v>853.72033399999998</v>
      </c>
      <c r="P265" s="102">
        <v>96.19</v>
      </c>
      <c r="Q265" s="90"/>
      <c r="R265" s="90">
        <v>0.821193599</v>
      </c>
      <c r="S265" s="91">
        <v>2.3846736870920074E-6</v>
      </c>
      <c r="T265" s="91">
        <f t="shared" si="7"/>
        <v>5.6946028332052658E-4</v>
      </c>
      <c r="U265" s="91">
        <f>R265/'סכום נכסי הקרן'!$C$42</f>
        <v>1.980111839237071E-4</v>
      </c>
    </row>
    <row r="266" spans="2:21">
      <c r="B266" s="86" t="s">
        <v>580</v>
      </c>
      <c r="C266" s="110">
        <v>1193275</v>
      </c>
      <c r="D266" s="88" t="s">
        <v>112</v>
      </c>
      <c r="E266" s="88" t="s">
        <v>290</v>
      </c>
      <c r="F266" s="110">
        <v>520039868</v>
      </c>
      <c r="G266" s="88" t="s">
        <v>489</v>
      </c>
      <c r="H266" s="87" t="s">
        <v>481</v>
      </c>
      <c r="I266" s="87"/>
      <c r="J266" s="101"/>
      <c r="K266" s="90">
        <v>3.9999999996997904</v>
      </c>
      <c r="L266" s="88" t="s">
        <v>121</v>
      </c>
      <c r="M266" s="89">
        <v>6.0499999999999998E-2</v>
      </c>
      <c r="N266" s="89">
        <v>6.8799999995316732E-2</v>
      </c>
      <c r="O266" s="90">
        <v>3431.9025229999997</v>
      </c>
      <c r="P266" s="102">
        <v>97.06</v>
      </c>
      <c r="Q266" s="90"/>
      <c r="R266" s="90">
        <v>3.3310044370000003</v>
      </c>
      <c r="S266" s="91">
        <v>1.5599556922727273E-5</v>
      </c>
      <c r="T266" s="91">
        <f t="shared" si="7"/>
        <v>2.3098995568716692E-3</v>
      </c>
      <c r="U266" s="91">
        <f>R266/'סכום נכסי הקרן'!$C$42</f>
        <v>8.0319200372321877E-4</v>
      </c>
    </row>
    <row r="267" spans="2:21">
      <c r="B267" s="86" t="s">
        <v>581</v>
      </c>
      <c r="C267" s="110">
        <v>7200116</v>
      </c>
      <c r="D267" s="88" t="s">
        <v>112</v>
      </c>
      <c r="E267" s="88" t="s">
        <v>290</v>
      </c>
      <c r="F267" s="110">
        <v>520041146</v>
      </c>
      <c r="G267" s="88" t="s">
        <v>489</v>
      </c>
      <c r="H267" s="87" t="s">
        <v>481</v>
      </c>
      <c r="I267" s="87"/>
      <c r="J267" s="101"/>
      <c r="K267" s="90">
        <v>1.7100000006419962</v>
      </c>
      <c r="L267" s="88" t="s">
        <v>121</v>
      </c>
      <c r="M267" s="89">
        <v>4.2500000000000003E-2</v>
      </c>
      <c r="N267" s="89">
        <v>5.8500000032099819E-2</v>
      </c>
      <c r="O267" s="90">
        <v>318.503401</v>
      </c>
      <c r="P267" s="102">
        <v>97.81</v>
      </c>
      <c r="Q267" s="90"/>
      <c r="R267" s="90">
        <v>0.31152818000000004</v>
      </c>
      <c r="S267" s="91">
        <v>3.4442108786158419E-6</v>
      </c>
      <c r="T267" s="91">
        <f t="shared" ref="T267:T330" si="8">IFERROR(R267/$R$11,0)</f>
        <v>2.1603057532493995E-4</v>
      </c>
      <c r="U267" s="91">
        <f>R267/'סכום נכסי הקרן'!$C$42</f>
        <v>7.5117565239811058E-5</v>
      </c>
    </row>
    <row r="268" spans="2:21">
      <c r="B268" s="86" t="s">
        <v>582</v>
      </c>
      <c r="C268" s="110">
        <v>1183581</v>
      </c>
      <c r="D268" s="88" t="s">
        <v>112</v>
      </c>
      <c r="E268" s="88" t="s">
        <v>290</v>
      </c>
      <c r="F268" s="110">
        <v>516117181</v>
      </c>
      <c r="G268" s="88" t="s">
        <v>308</v>
      </c>
      <c r="H268" s="87" t="s">
        <v>481</v>
      </c>
      <c r="I268" s="87"/>
      <c r="J268" s="101"/>
      <c r="K268" s="90">
        <v>2.7200000001751636</v>
      </c>
      <c r="L268" s="88" t="s">
        <v>121</v>
      </c>
      <c r="M268" s="89">
        <v>0.01</v>
      </c>
      <c r="N268" s="89">
        <v>6.640000002101959E-2</v>
      </c>
      <c r="O268" s="90">
        <v>1055.9931759999999</v>
      </c>
      <c r="P268" s="102">
        <v>86.5</v>
      </c>
      <c r="Q268" s="90"/>
      <c r="R268" s="90">
        <v>0.91343409699999989</v>
      </c>
      <c r="S268" s="91">
        <v>5.8666287555555555E-6</v>
      </c>
      <c r="T268" s="91">
        <f t="shared" si="8"/>
        <v>6.3342485901701404E-4</v>
      </c>
      <c r="U268" s="91">
        <f>R268/'סכום נכסי הקרן'!$C$42</f>
        <v>2.2025277255388384E-4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45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3.8177422426290066</v>
      </c>
      <c r="L270" s="81"/>
      <c r="M270" s="82"/>
      <c r="N270" s="82">
        <v>8.0099714584166148E-2</v>
      </c>
      <c r="O270" s="83"/>
      <c r="P270" s="100"/>
      <c r="Q270" s="83"/>
      <c r="R270" s="83">
        <v>25.681858991999999</v>
      </c>
      <c r="S270" s="84"/>
      <c r="T270" s="84">
        <f t="shared" si="8"/>
        <v>1.7809197143756759E-2</v>
      </c>
      <c r="U270" s="84">
        <f>R270/'סכום נכסי הקרן'!$C$42</f>
        <v>6.1925656879939011E-3</v>
      </c>
    </row>
    <row r="271" spans="2:21">
      <c r="B271" s="86" t="s">
        <v>583</v>
      </c>
      <c r="C271" s="110">
        <v>1178250</v>
      </c>
      <c r="D271" s="88" t="s">
        <v>112</v>
      </c>
      <c r="E271" s="88" t="s">
        <v>290</v>
      </c>
      <c r="F271" s="110">
        <v>520043027</v>
      </c>
      <c r="G271" s="88" t="s">
        <v>499</v>
      </c>
      <c r="H271" s="87" t="s">
        <v>336</v>
      </c>
      <c r="I271" s="87" t="s">
        <v>293</v>
      </c>
      <c r="J271" s="101"/>
      <c r="K271" s="90">
        <v>2.9500000004192586</v>
      </c>
      <c r="L271" s="88" t="s">
        <v>121</v>
      </c>
      <c r="M271" s="89">
        <v>2.12E-2</v>
      </c>
      <c r="N271" s="89">
        <v>6.1200000009933211E-2</v>
      </c>
      <c r="O271" s="90">
        <v>3151.1294939999998</v>
      </c>
      <c r="P271" s="102">
        <v>98.4</v>
      </c>
      <c r="Q271" s="90"/>
      <c r="R271" s="90">
        <v>3.1007112659999998</v>
      </c>
      <c r="S271" s="91">
        <v>1.800645425142857E-5</v>
      </c>
      <c r="T271" s="91">
        <f t="shared" si="8"/>
        <v>2.1502017528895871E-3</v>
      </c>
      <c r="U271" s="91">
        <f>R271/'סכום נכסי הקרן'!$C$42</f>
        <v>7.4766231682017368E-4</v>
      </c>
    </row>
    <row r="272" spans="2:21">
      <c r="B272" s="86" t="s">
        <v>584</v>
      </c>
      <c r="C272" s="110">
        <v>1178268</v>
      </c>
      <c r="D272" s="88" t="s">
        <v>112</v>
      </c>
      <c r="E272" s="88" t="s">
        <v>290</v>
      </c>
      <c r="F272" s="110">
        <v>520043027</v>
      </c>
      <c r="G272" s="88" t="s">
        <v>499</v>
      </c>
      <c r="H272" s="87" t="s">
        <v>336</v>
      </c>
      <c r="I272" s="87" t="s">
        <v>293</v>
      </c>
      <c r="J272" s="101"/>
      <c r="K272" s="90">
        <v>5.1399999952000286</v>
      </c>
      <c r="L272" s="88" t="s">
        <v>121</v>
      </c>
      <c r="M272" s="89">
        <v>2.6699999999999998E-2</v>
      </c>
      <c r="N272" s="89">
        <v>6.3499999942686902E-2</v>
      </c>
      <c r="O272" s="90">
        <v>609.51575200000002</v>
      </c>
      <c r="P272" s="102">
        <v>91.66</v>
      </c>
      <c r="Q272" s="90"/>
      <c r="R272" s="90">
        <v>0.55833661199999995</v>
      </c>
      <c r="S272" s="91">
        <v>3.2819069136334268E-6</v>
      </c>
      <c r="T272" s="91">
        <f t="shared" si="8"/>
        <v>3.8718095908799564E-4</v>
      </c>
      <c r="U272" s="91">
        <f>R272/'סכום נכסי הקרן'!$C$42</f>
        <v>1.3462951209641794E-4</v>
      </c>
    </row>
    <row r="273" spans="2:21">
      <c r="B273" s="86" t="s">
        <v>585</v>
      </c>
      <c r="C273" s="110">
        <v>2320174</v>
      </c>
      <c r="D273" s="88" t="s">
        <v>112</v>
      </c>
      <c r="E273" s="88" t="s">
        <v>290</v>
      </c>
      <c r="F273" s="110">
        <v>550010003</v>
      </c>
      <c r="G273" s="88" t="s">
        <v>115</v>
      </c>
      <c r="H273" s="87" t="s">
        <v>336</v>
      </c>
      <c r="I273" s="87" t="s">
        <v>293</v>
      </c>
      <c r="J273" s="101"/>
      <c r="K273" s="90">
        <v>1.2099995213068828</v>
      </c>
      <c r="L273" s="88" t="s">
        <v>121</v>
      </c>
      <c r="M273" s="89">
        <v>3.49E-2</v>
      </c>
      <c r="N273" s="89">
        <v>7.1219512195121959E-2</v>
      </c>
      <c r="O273" s="90">
        <v>2.1100000000000001E-4</v>
      </c>
      <c r="P273" s="102">
        <v>97.15</v>
      </c>
      <c r="Q273" s="90"/>
      <c r="R273" s="90">
        <v>2.05E-7</v>
      </c>
      <c r="S273" s="91">
        <v>2.0943171105210655E-13</v>
      </c>
      <c r="T273" s="91">
        <f t="shared" si="8"/>
        <v>1.4215814422185717E-10</v>
      </c>
      <c r="U273" s="91">
        <f>R273/'סכום נכסי הקרן'!$C$42</f>
        <v>4.943084402239715E-11</v>
      </c>
    </row>
    <row r="274" spans="2:21">
      <c r="B274" s="86" t="s">
        <v>586</v>
      </c>
      <c r="C274" s="110">
        <v>2320224</v>
      </c>
      <c r="D274" s="88" t="s">
        <v>112</v>
      </c>
      <c r="E274" s="88" t="s">
        <v>290</v>
      </c>
      <c r="F274" s="110">
        <v>550010003</v>
      </c>
      <c r="G274" s="88" t="s">
        <v>115</v>
      </c>
      <c r="H274" s="87" t="s">
        <v>336</v>
      </c>
      <c r="I274" s="87" t="s">
        <v>293</v>
      </c>
      <c r="J274" s="101"/>
      <c r="K274" s="90">
        <v>3.8899986722574624</v>
      </c>
      <c r="L274" s="88" t="s">
        <v>121</v>
      </c>
      <c r="M274" s="89">
        <v>3.7699999999999997E-2</v>
      </c>
      <c r="N274" s="89">
        <v>6.4170616113744069E-2</v>
      </c>
      <c r="O274" s="90">
        <v>2.1700000000000002E-4</v>
      </c>
      <c r="P274" s="102">
        <v>97.32</v>
      </c>
      <c r="Q274" s="90"/>
      <c r="R274" s="90">
        <v>2.11E-7</v>
      </c>
      <c r="S274" s="91">
        <v>1.7876667143377792E-12</v>
      </c>
      <c r="T274" s="91">
        <f t="shared" si="8"/>
        <v>1.4631887039420422E-10</v>
      </c>
      <c r="U274" s="91">
        <f>R274/'סכום נכסי הקרן'!$C$42</f>
        <v>5.0877600432808775E-11</v>
      </c>
    </row>
    <row r="275" spans="2:21">
      <c r="B275" s="86" t="s">
        <v>587</v>
      </c>
      <c r="C275" s="110">
        <v>2590396</v>
      </c>
      <c r="D275" s="88" t="s">
        <v>112</v>
      </c>
      <c r="E275" s="88" t="s">
        <v>290</v>
      </c>
      <c r="F275" s="110">
        <v>520036658</v>
      </c>
      <c r="G275" s="88" t="s">
        <v>315</v>
      </c>
      <c r="H275" s="87" t="s">
        <v>425</v>
      </c>
      <c r="I275" s="87" t="s">
        <v>293</v>
      </c>
      <c r="J275" s="101"/>
      <c r="K275" s="90">
        <v>0.25</v>
      </c>
      <c r="L275" s="88" t="s">
        <v>121</v>
      </c>
      <c r="M275" s="89">
        <v>6.7000000000000004E-2</v>
      </c>
      <c r="N275" s="89">
        <v>7.260273972602739E-2</v>
      </c>
      <c r="O275" s="90">
        <v>7.7999999999999999E-5</v>
      </c>
      <c r="P275" s="102">
        <v>94.27</v>
      </c>
      <c r="Q275" s="90"/>
      <c r="R275" s="90">
        <v>7.3000000000000005E-8</v>
      </c>
      <c r="S275" s="91">
        <v>1.8505164660971741E-13</v>
      </c>
      <c r="T275" s="91">
        <f t="shared" si="8"/>
        <v>5.0622168430222317E-11</v>
      </c>
      <c r="U275" s="91">
        <f>R275/'סכום נכסי הקרן'!$C$42</f>
        <v>1.7602202993341427E-11</v>
      </c>
    </row>
    <row r="276" spans="2:21">
      <c r="B276" s="86" t="s">
        <v>588</v>
      </c>
      <c r="C276" s="110">
        <v>2590461</v>
      </c>
      <c r="D276" s="88" t="s">
        <v>112</v>
      </c>
      <c r="E276" s="88" t="s">
        <v>290</v>
      </c>
      <c r="F276" s="110">
        <v>520036658</v>
      </c>
      <c r="G276" s="88" t="s">
        <v>315</v>
      </c>
      <c r="H276" s="87" t="s">
        <v>425</v>
      </c>
      <c r="I276" s="87" t="s">
        <v>293</v>
      </c>
      <c r="J276" s="101"/>
      <c r="K276" s="90">
        <v>1.64</v>
      </c>
      <c r="L276" s="88" t="s">
        <v>121</v>
      </c>
      <c r="M276" s="89">
        <v>4.7E-2</v>
      </c>
      <c r="N276" s="89">
        <v>7.7391304347826081E-2</v>
      </c>
      <c r="O276" s="90">
        <v>2.5000000000000001E-5</v>
      </c>
      <c r="P276" s="102">
        <v>94.32</v>
      </c>
      <c r="Q276" s="90"/>
      <c r="R276" s="90">
        <v>2.3000000000000001E-8</v>
      </c>
      <c r="S276" s="91">
        <v>4.8928705982512884E-14</v>
      </c>
      <c r="T276" s="91">
        <f t="shared" si="8"/>
        <v>1.5949450327330319E-11</v>
      </c>
      <c r="U276" s="91">
        <f>R276/'סכום נכסי הקרן'!$C$42</f>
        <v>5.5458995732445589E-12</v>
      </c>
    </row>
    <row r="277" spans="2:21">
      <c r="B277" s="86" t="s">
        <v>589</v>
      </c>
      <c r="C277" s="110">
        <v>1141332</v>
      </c>
      <c r="D277" s="88" t="s">
        <v>112</v>
      </c>
      <c r="E277" s="88" t="s">
        <v>290</v>
      </c>
      <c r="F277" s="110">
        <v>515334662</v>
      </c>
      <c r="G277" s="88" t="s">
        <v>115</v>
      </c>
      <c r="H277" s="87" t="s">
        <v>431</v>
      </c>
      <c r="I277" s="87" t="s">
        <v>119</v>
      </c>
      <c r="J277" s="101"/>
      <c r="K277" s="90">
        <v>3.7899999997967369</v>
      </c>
      <c r="L277" s="88" t="s">
        <v>121</v>
      </c>
      <c r="M277" s="89">
        <v>4.6900000000000004E-2</v>
      </c>
      <c r="N277" s="89">
        <v>8.4199999995734826E-2</v>
      </c>
      <c r="O277" s="90">
        <v>6683.7745000000004</v>
      </c>
      <c r="P277" s="102">
        <v>89.8</v>
      </c>
      <c r="Q277" s="90"/>
      <c r="R277" s="90">
        <v>6.0020842180000002</v>
      </c>
      <c r="S277" s="91">
        <v>4.3912905408402607E-6</v>
      </c>
      <c r="T277" s="91">
        <f t="shared" si="8"/>
        <v>4.1621714824106194E-3</v>
      </c>
      <c r="U277" s="91">
        <f>R277/'סכום נכסי הקרן'!$C$42</f>
        <v>1.4472589697036567E-3</v>
      </c>
    </row>
    <row r="278" spans="2:21">
      <c r="B278" s="86" t="s">
        <v>590</v>
      </c>
      <c r="C278" s="110">
        <v>1143593</v>
      </c>
      <c r="D278" s="88" t="s">
        <v>112</v>
      </c>
      <c r="E278" s="88" t="s">
        <v>290</v>
      </c>
      <c r="F278" s="110">
        <v>515334662</v>
      </c>
      <c r="G278" s="88" t="s">
        <v>115</v>
      </c>
      <c r="H278" s="87" t="s">
        <v>431</v>
      </c>
      <c r="I278" s="87" t="s">
        <v>119</v>
      </c>
      <c r="J278" s="101"/>
      <c r="K278" s="90">
        <v>3.9499999998876452</v>
      </c>
      <c r="L278" s="88" t="s">
        <v>121</v>
      </c>
      <c r="M278" s="89">
        <v>4.6900000000000004E-2</v>
      </c>
      <c r="N278" s="89">
        <v>8.2799999997802853E-2</v>
      </c>
      <c r="O278" s="90">
        <v>17524.312431999999</v>
      </c>
      <c r="P278" s="102">
        <v>91.42</v>
      </c>
      <c r="Q278" s="90"/>
      <c r="R278" s="90">
        <v>16.020726384000003</v>
      </c>
      <c r="S278" s="91">
        <v>1.365610607187693E-5</v>
      </c>
      <c r="T278" s="91">
        <f t="shared" si="8"/>
        <v>1.1109642594319926E-2</v>
      </c>
      <c r="U278" s="91">
        <f>R278/'סכום נכסי הקרן'!$C$42</f>
        <v>3.8630147659171068E-3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178</v>
      </c>
      <c r="C280" s="80"/>
      <c r="D280" s="81"/>
      <c r="E280" s="81"/>
      <c r="F280" s="80"/>
      <c r="G280" s="81"/>
      <c r="H280" s="80"/>
      <c r="I280" s="80"/>
      <c r="J280" s="99"/>
      <c r="K280" s="83">
        <v>5.2705707731431808</v>
      </c>
      <c r="L280" s="81"/>
      <c r="M280" s="82"/>
      <c r="N280" s="82">
        <v>7.1534287491992143E-2</v>
      </c>
      <c r="O280" s="83"/>
      <c r="P280" s="100"/>
      <c r="Q280" s="83"/>
      <c r="R280" s="83">
        <v>241.33111148500012</v>
      </c>
      <c r="S280" s="84"/>
      <c r="T280" s="84">
        <f t="shared" si="8"/>
        <v>0.1673521119595402</v>
      </c>
      <c r="U280" s="84">
        <f>R280/'סכום נכסי הקרן'!$C$42</f>
        <v>5.8191222095447706E-2</v>
      </c>
    </row>
    <row r="281" spans="2:21">
      <c r="B281" s="85" t="s">
        <v>60</v>
      </c>
      <c r="C281" s="80"/>
      <c r="D281" s="81"/>
      <c r="E281" s="81"/>
      <c r="F281" s="80"/>
      <c r="G281" s="81"/>
      <c r="H281" s="80"/>
      <c r="I281" s="80"/>
      <c r="J281" s="99"/>
      <c r="K281" s="83">
        <v>5.6814122397609905</v>
      </c>
      <c r="L281" s="81"/>
      <c r="M281" s="82"/>
      <c r="N281" s="82">
        <v>7.4638884233574301E-2</v>
      </c>
      <c r="O281" s="83"/>
      <c r="P281" s="100"/>
      <c r="Q281" s="83"/>
      <c r="R281" s="83">
        <v>37.620240717999998</v>
      </c>
      <c r="S281" s="84"/>
      <c r="T281" s="84">
        <f t="shared" si="8"/>
        <v>2.6087920027563063E-2</v>
      </c>
      <c r="U281" s="84">
        <f>R281/'סכום נכסי הקרן'!$C$42</f>
        <v>9.0712207366658148E-3</v>
      </c>
    </row>
    <row r="282" spans="2:21">
      <c r="B282" s="86" t="s">
        <v>591</v>
      </c>
      <c r="C282" s="87" t="s">
        <v>592</v>
      </c>
      <c r="D282" s="88" t="s">
        <v>28</v>
      </c>
      <c r="E282" s="88" t="s">
        <v>593</v>
      </c>
      <c r="F282" s="110">
        <v>520000472</v>
      </c>
      <c r="G282" s="88" t="s">
        <v>315</v>
      </c>
      <c r="H282" s="87" t="s">
        <v>594</v>
      </c>
      <c r="I282" s="87" t="s">
        <v>595</v>
      </c>
      <c r="J282" s="101"/>
      <c r="K282" s="90">
        <v>7.4900000006422953</v>
      </c>
      <c r="L282" s="88" t="s">
        <v>120</v>
      </c>
      <c r="M282" s="89">
        <v>3.7499999999999999E-2</v>
      </c>
      <c r="N282" s="89">
        <v>5.5900000004250938E-2</v>
      </c>
      <c r="O282" s="90">
        <v>1022.71825</v>
      </c>
      <c r="P282" s="102">
        <v>87.170829999999995</v>
      </c>
      <c r="Q282" s="90"/>
      <c r="R282" s="90">
        <v>3.2228159570000003</v>
      </c>
      <c r="S282" s="91">
        <v>2.0454365000000002E-6</v>
      </c>
      <c r="T282" s="91">
        <f t="shared" si="8"/>
        <v>2.2348757834912622E-3</v>
      </c>
      <c r="U282" s="91">
        <f>R282/'סכום נכסי הקרן'!$C$42</f>
        <v>7.7710494089443716E-4</v>
      </c>
    </row>
    <row r="283" spans="2:21">
      <c r="B283" s="86" t="s">
        <v>596</v>
      </c>
      <c r="C283" s="87" t="s">
        <v>597</v>
      </c>
      <c r="D283" s="88" t="s">
        <v>28</v>
      </c>
      <c r="E283" s="88" t="s">
        <v>593</v>
      </c>
      <c r="F283" s="110">
        <v>520000118</v>
      </c>
      <c r="G283" s="88" t="s">
        <v>295</v>
      </c>
      <c r="H283" s="87" t="s">
        <v>598</v>
      </c>
      <c r="I283" s="87" t="s">
        <v>288</v>
      </c>
      <c r="J283" s="101"/>
      <c r="K283" s="90">
        <v>3.3299999996551248</v>
      </c>
      <c r="L283" s="88" t="s">
        <v>120</v>
      </c>
      <c r="M283" s="89">
        <v>3.2549999999999996E-2</v>
      </c>
      <c r="N283" s="89">
        <v>8.6999999991692792E-2</v>
      </c>
      <c r="O283" s="90">
        <v>1311.5350000000001</v>
      </c>
      <c r="P283" s="102">
        <v>83.785880000000006</v>
      </c>
      <c r="Q283" s="90"/>
      <c r="R283" s="90">
        <v>3.9724550889999999</v>
      </c>
      <c r="S283" s="91">
        <v>1.3115350000000002E-6</v>
      </c>
      <c r="T283" s="91">
        <f t="shared" si="8"/>
        <v>2.7547163095459144E-3</v>
      </c>
      <c r="U283" s="91">
        <f>R283/'סכום נכסי הקרן'!$C$42</f>
        <v>9.5786247751383801E-4</v>
      </c>
    </row>
    <row r="284" spans="2:21">
      <c r="B284" s="86" t="s">
        <v>599</v>
      </c>
      <c r="C284" s="87" t="s">
        <v>600</v>
      </c>
      <c r="D284" s="88" t="s">
        <v>28</v>
      </c>
      <c r="E284" s="88" t="s">
        <v>593</v>
      </c>
      <c r="F284" s="110">
        <v>520018078</v>
      </c>
      <c r="G284" s="88" t="s">
        <v>295</v>
      </c>
      <c r="H284" s="87" t="s">
        <v>598</v>
      </c>
      <c r="I284" s="87" t="s">
        <v>288</v>
      </c>
      <c r="J284" s="101"/>
      <c r="K284" s="90">
        <v>2.689999999853002</v>
      </c>
      <c r="L284" s="88" t="s">
        <v>120</v>
      </c>
      <c r="M284" s="89">
        <v>3.2750000000000001E-2</v>
      </c>
      <c r="N284" s="89">
        <v>8.4499999994359379E-2</v>
      </c>
      <c r="O284" s="90">
        <v>1856.4638399999999</v>
      </c>
      <c r="P284" s="102">
        <v>87.174930000000003</v>
      </c>
      <c r="Q284" s="90"/>
      <c r="R284" s="90">
        <v>5.850411394</v>
      </c>
      <c r="S284" s="91">
        <v>2.4752851200000001E-6</v>
      </c>
      <c r="T284" s="91">
        <f t="shared" si="8"/>
        <v>4.0569933010021876E-3</v>
      </c>
      <c r="U284" s="91">
        <f>R284/'סכום נכסי הקרן'!$C$42</f>
        <v>1.4106866979691176E-3</v>
      </c>
    </row>
    <row r="285" spans="2:21">
      <c r="B285" s="86" t="s">
        <v>601</v>
      </c>
      <c r="C285" s="87" t="s">
        <v>602</v>
      </c>
      <c r="D285" s="88" t="s">
        <v>28</v>
      </c>
      <c r="E285" s="88" t="s">
        <v>593</v>
      </c>
      <c r="F285" s="110">
        <v>520018078</v>
      </c>
      <c r="G285" s="88" t="s">
        <v>295</v>
      </c>
      <c r="H285" s="87" t="s">
        <v>598</v>
      </c>
      <c r="I285" s="87" t="s">
        <v>288</v>
      </c>
      <c r="J285" s="101"/>
      <c r="K285" s="90">
        <v>4.420000000196417</v>
      </c>
      <c r="L285" s="88" t="s">
        <v>120</v>
      </c>
      <c r="M285" s="89">
        <v>7.1289999999999992E-2</v>
      </c>
      <c r="N285" s="89">
        <v>7.7400000004724634E-2</v>
      </c>
      <c r="O285" s="90">
        <v>1060.3900000000001</v>
      </c>
      <c r="P285" s="102">
        <v>98.282799999999995</v>
      </c>
      <c r="Q285" s="90"/>
      <c r="R285" s="90">
        <v>3.7674842530000001</v>
      </c>
      <c r="S285" s="91">
        <v>2.1207800000000004E-6</v>
      </c>
      <c r="T285" s="91">
        <f t="shared" si="8"/>
        <v>2.6125783892270728E-3</v>
      </c>
      <c r="U285" s="91">
        <f>R285/'סכום נכסי הקרן'!$C$42</f>
        <v>9.0843866569209977E-4</v>
      </c>
    </row>
    <row r="286" spans="2:21">
      <c r="B286" s="86" t="s">
        <v>603</v>
      </c>
      <c r="C286" s="87" t="s">
        <v>604</v>
      </c>
      <c r="D286" s="88" t="s">
        <v>28</v>
      </c>
      <c r="E286" s="88" t="s">
        <v>593</v>
      </c>
      <c r="F286" s="110">
        <v>520027830</v>
      </c>
      <c r="G286" s="88" t="s">
        <v>385</v>
      </c>
      <c r="H286" s="87" t="s">
        <v>605</v>
      </c>
      <c r="I286" s="87" t="s">
        <v>288</v>
      </c>
      <c r="J286" s="101"/>
      <c r="K286" s="90">
        <v>9.7000000004794469</v>
      </c>
      <c r="L286" s="88" t="s">
        <v>120</v>
      </c>
      <c r="M286" s="89">
        <v>6.3750000000000001E-2</v>
      </c>
      <c r="N286" s="89">
        <v>6.4700000003710484E-2</v>
      </c>
      <c r="O286" s="90">
        <v>2653.7655</v>
      </c>
      <c r="P286" s="102">
        <v>100.011</v>
      </c>
      <c r="Q286" s="90"/>
      <c r="R286" s="90">
        <v>9.5944175520000012</v>
      </c>
      <c r="S286" s="91">
        <v>3.8288349444524598E-6</v>
      </c>
      <c r="T286" s="91">
        <f t="shared" si="8"/>
        <v>6.6532907028387031E-3</v>
      </c>
      <c r="U286" s="91">
        <f>R286/'סכום נכסי הקרן'!$C$42</f>
        <v>2.3134641829203003E-3</v>
      </c>
    </row>
    <row r="287" spans="2:21">
      <c r="B287" s="86" t="s">
        <v>606</v>
      </c>
      <c r="C287" s="87" t="s">
        <v>607</v>
      </c>
      <c r="D287" s="88" t="s">
        <v>28</v>
      </c>
      <c r="E287" s="88" t="s">
        <v>593</v>
      </c>
      <c r="F287" s="110">
        <v>520000522</v>
      </c>
      <c r="G287" s="88" t="s">
        <v>295</v>
      </c>
      <c r="H287" s="87" t="s">
        <v>605</v>
      </c>
      <c r="I287" s="87" t="s">
        <v>595</v>
      </c>
      <c r="J287" s="101"/>
      <c r="K287" s="90">
        <v>2.8800000001464396</v>
      </c>
      <c r="L287" s="88" t="s">
        <v>120</v>
      </c>
      <c r="M287" s="89">
        <v>3.0769999999999999E-2</v>
      </c>
      <c r="N287" s="89">
        <v>8.7500000001076758E-2</v>
      </c>
      <c r="O287" s="90">
        <v>1489.5688999999998</v>
      </c>
      <c r="P287" s="102">
        <v>86.234669999999994</v>
      </c>
      <c r="Q287" s="90"/>
      <c r="R287" s="90">
        <v>4.6435572140000003</v>
      </c>
      <c r="S287" s="91">
        <v>2.482614833333333E-6</v>
      </c>
      <c r="T287" s="91">
        <f t="shared" si="8"/>
        <v>3.2200950055134509E-3</v>
      </c>
      <c r="U287" s="91">
        <f>R287/'סכום נכסי הקרן'!$C$42</f>
        <v>1.1196826944112736E-3</v>
      </c>
    </row>
    <row r="288" spans="2:21">
      <c r="B288" s="86" t="s">
        <v>608</v>
      </c>
      <c r="C288" s="87" t="s">
        <v>609</v>
      </c>
      <c r="D288" s="88" t="s">
        <v>28</v>
      </c>
      <c r="E288" s="88" t="s">
        <v>593</v>
      </c>
      <c r="F288" s="110">
        <v>520013954</v>
      </c>
      <c r="G288" s="88" t="s">
        <v>610</v>
      </c>
      <c r="H288" s="87" t="s">
        <v>611</v>
      </c>
      <c r="I288" s="87" t="s">
        <v>288</v>
      </c>
      <c r="J288" s="101"/>
      <c r="K288" s="90">
        <v>5.9599999993122301</v>
      </c>
      <c r="L288" s="88" t="s">
        <v>122</v>
      </c>
      <c r="M288" s="89">
        <v>4.3749999999999997E-2</v>
      </c>
      <c r="N288" s="89">
        <v>7.1199999994180405E-2</v>
      </c>
      <c r="O288" s="90">
        <v>669.72</v>
      </c>
      <c r="P288" s="102">
        <v>86.129540000000006</v>
      </c>
      <c r="Q288" s="90"/>
      <c r="R288" s="90">
        <v>2.2681982110000001</v>
      </c>
      <c r="S288" s="91">
        <v>4.4648000000000001E-7</v>
      </c>
      <c r="T288" s="91">
        <f t="shared" si="8"/>
        <v>1.5728919434297389E-3</v>
      </c>
      <c r="U288" s="91">
        <f>R288/'סכום נכסי הקרן'!$C$42</f>
        <v>5.4692171697473795E-4</v>
      </c>
    </row>
    <row r="289" spans="2:21">
      <c r="B289" s="86" t="s">
        <v>612</v>
      </c>
      <c r="C289" s="87" t="s">
        <v>613</v>
      </c>
      <c r="D289" s="88" t="s">
        <v>28</v>
      </c>
      <c r="E289" s="88" t="s">
        <v>593</v>
      </c>
      <c r="F289" s="110">
        <v>520013954</v>
      </c>
      <c r="G289" s="88" t="s">
        <v>610</v>
      </c>
      <c r="H289" s="87" t="s">
        <v>611</v>
      </c>
      <c r="I289" s="87" t="s">
        <v>288</v>
      </c>
      <c r="J289" s="101"/>
      <c r="K289" s="90">
        <v>5.0699999993877407</v>
      </c>
      <c r="L289" s="88" t="s">
        <v>122</v>
      </c>
      <c r="M289" s="89">
        <v>7.3749999999999996E-2</v>
      </c>
      <c r="N289" s="89">
        <v>7.0499999991253434E-2</v>
      </c>
      <c r="O289" s="90">
        <v>572.05250000000001</v>
      </c>
      <c r="P289" s="102">
        <v>101.65321</v>
      </c>
      <c r="Q289" s="90"/>
      <c r="R289" s="90">
        <v>2.2866125200000003</v>
      </c>
      <c r="S289" s="91">
        <v>7.1506562499999997E-7</v>
      </c>
      <c r="T289" s="91">
        <f t="shared" si="8"/>
        <v>1.5856614263300699E-3</v>
      </c>
      <c r="U289" s="91">
        <f>R289/'סכום נכסי הקרן'!$C$42</f>
        <v>5.5136188690624636E-4</v>
      </c>
    </row>
    <row r="290" spans="2:21">
      <c r="B290" s="86" t="s">
        <v>614</v>
      </c>
      <c r="C290" s="87" t="s">
        <v>615</v>
      </c>
      <c r="D290" s="88" t="s">
        <v>28</v>
      </c>
      <c r="E290" s="88" t="s">
        <v>593</v>
      </c>
      <c r="F290" s="110">
        <v>520013954</v>
      </c>
      <c r="G290" s="88" t="s">
        <v>610</v>
      </c>
      <c r="H290" s="87" t="s">
        <v>611</v>
      </c>
      <c r="I290" s="87" t="s">
        <v>288</v>
      </c>
      <c r="J290" s="101"/>
      <c r="K290" s="90">
        <v>6.1700000001191482</v>
      </c>
      <c r="L290" s="88" t="s">
        <v>120</v>
      </c>
      <c r="M290" s="89">
        <v>8.1250000000000003E-2</v>
      </c>
      <c r="N290" s="89">
        <v>7.269999999721985E-2</v>
      </c>
      <c r="O290" s="90">
        <v>530.19500000000005</v>
      </c>
      <c r="P290" s="102">
        <v>105.09396</v>
      </c>
      <c r="Q290" s="90"/>
      <c r="R290" s="90">
        <v>2.0142885280000002</v>
      </c>
      <c r="S290" s="91">
        <v>1.0603900000000002E-6</v>
      </c>
      <c r="T290" s="91">
        <f t="shared" si="8"/>
        <v>1.3968171661846655E-3</v>
      </c>
      <c r="U290" s="91">
        <f>R290/'סכום נכסי הקרן'!$C$42</f>
        <v>4.8569747338376572E-4</v>
      </c>
    </row>
    <row r="291" spans="2:21">
      <c r="B291" s="92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90"/>
      <c r="P291" s="102"/>
      <c r="Q291" s="87"/>
      <c r="R291" s="87"/>
      <c r="S291" s="87"/>
      <c r="T291" s="91"/>
      <c r="U291" s="87"/>
    </row>
    <row r="292" spans="2:21">
      <c r="B292" s="85" t="s">
        <v>59</v>
      </c>
      <c r="C292" s="80"/>
      <c r="D292" s="81"/>
      <c r="E292" s="81"/>
      <c r="F292" s="80"/>
      <c r="G292" s="81"/>
      <c r="H292" s="80"/>
      <c r="I292" s="80"/>
      <c r="J292" s="99"/>
      <c r="K292" s="83">
        <v>5.1946987550574288</v>
      </c>
      <c r="L292" s="81"/>
      <c r="M292" s="82"/>
      <c r="N292" s="82">
        <v>7.0960947069309291E-2</v>
      </c>
      <c r="O292" s="83"/>
      <c r="P292" s="100"/>
      <c r="Q292" s="83"/>
      <c r="R292" s="83">
        <v>203.7108707670001</v>
      </c>
      <c r="S292" s="84"/>
      <c r="T292" s="84">
        <f t="shared" si="8"/>
        <v>0.14126419193197712</v>
      </c>
      <c r="U292" s="84">
        <f>R292/'סכום נכסי הקרן'!$C$42</f>
        <v>4.9120001358781883E-2</v>
      </c>
    </row>
    <row r="293" spans="2:21">
      <c r="B293" s="86" t="s">
        <v>616</v>
      </c>
      <c r="C293" s="87" t="s">
        <v>617</v>
      </c>
      <c r="D293" s="88" t="s">
        <v>28</v>
      </c>
      <c r="E293" s="88" t="s">
        <v>593</v>
      </c>
      <c r="F293" s="87"/>
      <c r="G293" s="88" t="s">
        <v>618</v>
      </c>
      <c r="H293" s="87" t="s">
        <v>619</v>
      </c>
      <c r="I293" s="87" t="s">
        <v>620</v>
      </c>
      <c r="J293" s="101"/>
      <c r="K293" s="90">
        <v>7.5199999984461252</v>
      </c>
      <c r="L293" s="88" t="s">
        <v>122</v>
      </c>
      <c r="M293" s="89">
        <v>4.2519999999999995E-2</v>
      </c>
      <c r="N293" s="89">
        <v>5.3299999989401041E-2</v>
      </c>
      <c r="O293" s="90">
        <v>558.1</v>
      </c>
      <c r="P293" s="102">
        <v>95.01267</v>
      </c>
      <c r="Q293" s="90"/>
      <c r="R293" s="90">
        <v>2.0851107369999999</v>
      </c>
      <c r="S293" s="91">
        <v>4.4648000000000001E-7</v>
      </c>
      <c r="T293" s="91">
        <f t="shared" si="8"/>
        <v>1.4459291359462873E-3</v>
      </c>
      <c r="U293" s="91">
        <f>R293/'סכום נכסי הקרן'!$C$42</f>
        <v>5.0277455419547596E-4</v>
      </c>
    </row>
    <row r="294" spans="2:21">
      <c r="B294" s="86" t="s">
        <v>621</v>
      </c>
      <c r="C294" s="87" t="s">
        <v>622</v>
      </c>
      <c r="D294" s="88" t="s">
        <v>28</v>
      </c>
      <c r="E294" s="88" t="s">
        <v>593</v>
      </c>
      <c r="F294" s="87"/>
      <c r="G294" s="88" t="s">
        <v>618</v>
      </c>
      <c r="H294" s="87" t="s">
        <v>623</v>
      </c>
      <c r="I294" s="87" t="s">
        <v>595</v>
      </c>
      <c r="J294" s="101"/>
      <c r="K294" s="90">
        <v>1.3899993517981277</v>
      </c>
      <c r="L294" s="88" t="s">
        <v>120</v>
      </c>
      <c r="M294" s="89">
        <v>4.4999999999999998E-2</v>
      </c>
      <c r="N294" s="89">
        <v>8.6799985454982367E-2</v>
      </c>
      <c r="O294" s="90">
        <v>0.362765</v>
      </c>
      <c r="P294" s="102">
        <v>96.465000000000003</v>
      </c>
      <c r="Q294" s="90"/>
      <c r="R294" s="90">
        <v>1.265038E-3</v>
      </c>
      <c r="S294" s="91">
        <v>7.2552999999999998E-10</v>
      </c>
      <c r="T294" s="91">
        <f t="shared" si="8"/>
        <v>8.7724611926892571E-7</v>
      </c>
      <c r="U294" s="91">
        <f>R294/'סכום נכסי הקרן'!$C$42</f>
        <v>3.0503363931904999E-7</v>
      </c>
    </row>
    <row r="295" spans="2:21">
      <c r="B295" s="86" t="s">
        <v>624</v>
      </c>
      <c r="C295" s="87" t="s">
        <v>625</v>
      </c>
      <c r="D295" s="88" t="s">
        <v>28</v>
      </c>
      <c r="E295" s="88" t="s">
        <v>593</v>
      </c>
      <c r="F295" s="110"/>
      <c r="G295" s="88" t="s">
        <v>618</v>
      </c>
      <c r="H295" s="87" t="s">
        <v>619</v>
      </c>
      <c r="I295" s="87" t="s">
        <v>620</v>
      </c>
      <c r="J295" s="101"/>
      <c r="K295" s="90">
        <v>6.869999999959143</v>
      </c>
      <c r="L295" s="88" t="s">
        <v>120</v>
      </c>
      <c r="M295" s="89">
        <v>0.03</v>
      </c>
      <c r="N295" s="89">
        <v>6.9199999996867712E-2</v>
      </c>
      <c r="O295" s="90">
        <v>1032.4849999999999</v>
      </c>
      <c r="P295" s="102">
        <v>78.692670000000007</v>
      </c>
      <c r="Q295" s="90"/>
      <c r="R295" s="90">
        <v>2.9371512760000003</v>
      </c>
      <c r="S295" s="91">
        <v>5.8999142857142854E-7</v>
      </c>
      <c r="T295" s="91">
        <f t="shared" si="8"/>
        <v>2.0367803643659508E-3</v>
      </c>
      <c r="U295" s="91">
        <f>R295/'סכום נכסי הקרן'!$C$42</f>
        <v>7.0822373948361357E-4</v>
      </c>
    </row>
    <row r="296" spans="2:21">
      <c r="B296" s="86" t="s">
        <v>626</v>
      </c>
      <c r="C296" s="87" t="s">
        <v>627</v>
      </c>
      <c r="D296" s="88" t="s">
        <v>28</v>
      </c>
      <c r="E296" s="88" t="s">
        <v>593</v>
      </c>
      <c r="F296" s="110"/>
      <c r="G296" s="88" t="s">
        <v>618</v>
      </c>
      <c r="H296" s="87" t="s">
        <v>619</v>
      </c>
      <c r="I296" s="87" t="s">
        <v>620</v>
      </c>
      <c r="J296" s="101"/>
      <c r="K296" s="90">
        <v>7.4200000001002815</v>
      </c>
      <c r="L296" s="88" t="s">
        <v>120</v>
      </c>
      <c r="M296" s="89">
        <v>3.5000000000000003E-2</v>
      </c>
      <c r="N296" s="89">
        <v>7.1000000005014094E-2</v>
      </c>
      <c r="O296" s="90">
        <v>418.57499999999999</v>
      </c>
      <c r="P296" s="102">
        <v>79.081890000000001</v>
      </c>
      <c r="Q296" s="90"/>
      <c r="R296" s="90">
        <v>1.1966265140000001</v>
      </c>
      <c r="S296" s="91">
        <v>8.3715E-7</v>
      </c>
      <c r="T296" s="91">
        <f t="shared" si="8"/>
        <v>8.2980587588736695E-4</v>
      </c>
      <c r="U296" s="91">
        <f>R296/'סכום נכסי הקרן'!$C$42</f>
        <v>2.8853784666633584E-4</v>
      </c>
    </row>
    <row r="297" spans="2:21">
      <c r="B297" s="86" t="s">
        <v>628</v>
      </c>
      <c r="C297" s="87" t="s">
        <v>629</v>
      </c>
      <c r="D297" s="88" t="s">
        <v>28</v>
      </c>
      <c r="E297" s="88" t="s">
        <v>593</v>
      </c>
      <c r="F297" s="87"/>
      <c r="G297" s="88" t="s">
        <v>630</v>
      </c>
      <c r="H297" s="87" t="s">
        <v>631</v>
      </c>
      <c r="I297" s="87" t="s">
        <v>595</v>
      </c>
      <c r="J297" s="101"/>
      <c r="K297" s="90">
        <v>3.890000000243826</v>
      </c>
      <c r="L297" s="88" t="s">
        <v>120</v>
      </c>
      <c r="M297" s="89">
        <v>5.5480000000000002E-2</v>
      </c>
      <c r="N297" s="89">
        <v>0.06</v>
      </c>
      <c r="O297" s="90">
        <v>195.33500000000001</v>
      </c>
      <c r="P297" s="102">
        <v>98.737139999999997</v>
      </c>
      <c r="Q297" s="90"/>
      <c r="R297" s="90">
        <v>0.69721854699999997</v>
      </c>
      <c r="S297" s="91">
        <v>3.9066999999999999E-7</v>
      </c>
      <c r="T297" s="91">
        <f t="shared" si="8"/>
        <v>4.8348924272477906E-4</v>
      </c>
      <c r="U297" s="91">
        <f>R297/'סכום נכסי הקרן'!$C$42</f>
        <v>1.6811756705502134E-4</v>
      </c>
    </row>
    <row r="298" spans="2:21">
      <c r="B298" s="86" t="s">
        <v>632</v>
      </c>
      <c r="C298" s="87" t="s">
        <v>633</v>
      </c>
      <c r="D298" s="88" t="s">
        <v>28</v>
      </c>
      <c r="E298" s="88" t="s">
        <v>593</v>
      </c>
      <c r="F298" s="87"/>
      <c r="G298" s="88" t="s">
        <v>618</v>
      </c>
      <c r="H298" s="87" t="s">
        <v>631</v>
      </c>
      <c r="I298" s="87" t="s">
        <v>288</v>
      </c>
      <c r="J298" s="101"/>
      <c r="K298" s="90">
        <v>7.8599999994101752</v>
      </c>
      <c r="L298" s="88" t="s">
        <v>122</v>
      </c>
      <c r="M298" s="89">
        <v>4.2500000000000003E-2</v>
      </c>
      <c r="N298" s="89">
        <v>5.449999999575126E-2</v>
      </c>
      <c r="O298" s="90">
        <v>1116.2</v>
      </c>
      <c r="P298" s="102">
        <v>91.161519999999996</v>
      </c>
      <c r="Q298" s="90"/>
      <c r="R298" s="90">
        <v>4.0011900260000006</v>
      </c>
      <c r="S298" s="91">
        <v>8.9296000000000002E-7</v>
      </c>
      <c r="T298" s="91">
        <f t="shared" si="8"/>
        <v>2.7746426769520226E-3</v>
      </c>
      <c r="U298" s="91">
        <f>R298/'סכום נכסי הקרן'!$C$42</f>
        <v>9.6479121989842553E-4</v>
      </c>
    </row>
    <row r="299" spans="2:21">
      <c r="B299" s="86" t="s">
        <v>634</v>
      </c>
      <c r="C299" s="87" t="s">
        <v>635</v>
      </c>
      <c r="D299" s="88" t="s">
        <v>28</v>
      </c>
      <c r="E299" s="88" t="s">
        <v>593</v>
      </c>
      <c r="F299" s="87"/>
      <c r="G299" s="88" t="s">
        <v>636</v>
      </c>
      <c r="H299" s="87" t="s">
        <v>631</v>
      </c>
      <c r="I299" s="87" t="s">
        <v>288</v>
      </c>
      <c r="J299" s="101"/>
      <c r="K299" s="90">
        <v>3.8799999980888664</v>
      </c>
      <c r="L299" s="88" t="s">
        <v>120</v>
      </c>
      <c r="M299" s="89">
        <v>4.2500000000000003E-2</v>
      </c>
      <c r="N299" s="89">
        <v>6.0499999963010316E-2</v>
      </c>
      <c r="O299" s="90">
        <v>191.523596</v>
      </c>
      <c r="P299" s="102">
        <v>93.713059999999999</v>
      </c>
      <c r="Q299" s="90"/>
      <c r="R299" s="90">
        <v>0.64882964799999998</v>
      </c>
      <c r="S299" s="91">
        <v>4.7512541376956276E-7</v>
      </c>
      <c r="T299" s="91">
        <f t="shared" si="8"/>
        <v>4.4993374963805282E-4</v>
      </c>
      <c r="U299" s="91">
        <f>R299/'סכום נכסי הקרן'!$C$42</f>
        <v>1.5644974208485292E-4</v>
      </c>
    </row>
    <row r="300" spans="2:21">
      <c r="B300" s="86" t="s">
        <v>637</v>
      </c>
      <c r="C300" s="87" t="s">
        <v>638</v>
      </c>
      <c r="D300" s="88" t="s">
        <v>28</v>
      </c>
      <c r="E300" s="88" t="s">
        <v>593</v>
      </c>
      <c r="F300" s="87"/>
      <c r="G300" s="88" t="s">
        <v>630</v>
      </c>
      <c r="H300" s="87" t="s">
        <v>631</v>
      </c>
      <c r="I300" s="87" t="s">
        <v>595</v>
      </c>
      <c r="J300" s="101"/>
      <c r="K300" s="90">
        <v>3.980000000523455</v>
      </c>
      <c r="L300" s="88" t="s">
        <v>123</v>
      </c>
      <c r="M300" s="89">
        <v>4.6249999999999999E-2</v>
      </c>
      <c r="N300" s="89">
        <v>6.5600000005867298E-2</v>
      </c>
      <c r="O300" s="90">
        <v>837.15</v>
      </c>
      <c r="P300" s="102">
        <v>92.972350000000006</v>
      </c>
      <c r="Q300" s="90"/>
      <c r="R300" s="90">
        <v>3.4769021909999998</v>
      </c>
      <c r="S300" s="91">
        <v>1.6743E-6</v>
      </c>
      <c r="T300" s="91">
        <f t="shared" si="8"/>
        <v>2.4110729907974109E-3</v>
      </c>
      <c r="U300" s="91">
        <f>R300/'סכום נכסי הקרן'!$C$42</f>
        <v>8.3837175553391167E-4</v>
      </c>
    </row>
    <row r="301" spans="2:21">
      <c r="B301" s="86" t="s">
        <v>639</v>
      </c>
      <c r="C301" s="87" t="s">
        <v>640</v>
      </c>
      <c r="D301" s="88" t="s">
        <v>28</v>
      </c>
      <c r="E301" s="88" t="s">
        <v>593</v>
      </c>
      <c r="F301" s="87"/>
      <c r="G301" s="88" t="s">
        <v>618</v>
      </c>
      <c r="H301" s="87" t="s">
        <v>641</v>
      </c>
      <c r="I301" s="87" t="s">
        <v>620</v>
      </c>
      <c r="J301" s="101"/>
      <c r="K301" s="90">
        <v>4.0999999996620309</v>
      </c>
      <c r="L301" s="88" t="s">
        <v>120</v>
      </c>
      <c r="M301" s="89">
        <v>3.2000000000000001E-2</v>
      </c>
      <c r="N301" s="89">
        <v>0.11759999998698818</v>
      </c>
      <c r="O301" s="90">
        <v>892.96</v>
      </c>
      <c r="P301" s="102">
        <v>73.328329999999994</v>
      </c>
      <c r="Q301" s="90"/>
      <c r="R301" s="90">
        <v>2.3670755579999998</v>
      </c>
      <c r="S301" s="91">
        <v>7.1436800000000006E-7</v>
      </c>
      <c r="T301" s="91">
        <f t="shared" si="8"/>
        <v>1.6414588710155953E-3</v>
      </c>
      <c r="U301" s="91">
        <f>R301/'סכום נכסי הקרן'!$C$42</f>
        <v>5.7076362291086195E-4</v>
      </c>
    </row>
    <row r="302" spans="2:21">
      <c r="B302" s="86" t="s">
        <v>642</v>
      </c>
      <c r="C302" s="87" t="s">
        <v>643</v>
      </c>
      <c r="D302" s="88" t="s">
        <v>28</v>
      </c>
      <c r="E302" s="88" t="s">
        <v>593</v>
      </c>
      <c r="F302" s="87"/>
      <c r="G302" s="88" t="s">
        <v>630</v>
      </c>
      <c r="H302" s="87" t="s">
        <v>594</v>
      </c>
      <c r="I302" s="87" t="s">
        <v>595</v>
      </c>
      <c r="J302" s="101"/>
      <c r="K302" s="90">
        <v>7.1700000008315028</v>
      </c>
      <c r="L302" s="88" t="s">
        <v>120</v>
      </c>
      <c r="M302" s="89">
        <v>6.7419999999999994E-2</v>
      </c>
      <c r="N302" s="89">
        <v>6.1600000005251607E-2</v>
      </c>
      <c r="O302" s="90">
        <v>418.57499999999999</v>
      </c>
      <c r="P302" s="102">
        <v>105.70751</v>
      </c>
      <c r="Q302" s="90"/>
      <c r="R302" s="90">
        <v>1.5995117510000001</v>
      </c>
      <c r="S302" s="91">
        <v>3.3485999999999997E-7</v>
      </c>
      <c r="T302" s="91">
        <f t="shared" si="8"/>
        <v>1.1091884008937235E-3</v>
      </c>
      <c r="U302" s="91">
        <f>R302/'סכום נכסי הקרן'!$C$42</f>
        <v>3.8568397988132858E-4</v>
      </c>
    </row>
    <row r="303" spans="2:21">
      <c r="B303" s="86" t="s">
        <v>644</v>
      </c>
      <c r="C303" s="87" t="s">
        <v>645</v>
      </c>
      <c r="D303" s="88" t="s">
        <v>28</v>
      </c>
      <c r="E303" s="88" t="s">
        <v>593</v>
      </c>
      <c r="F303" s="87"/>
      <c r="G303" s="88" t="s">
        <v>630</v>
      </c>
      <c r="H303" s="87" t="s">
        <v>594</v>
      </c>
      <c r="I303" s="87" t="s">
        <v>595</v>
      </c>
      <c r="J303" s="101"/>
      <c r="K303" s="90">
        <v>5.569999999739137</v>
      </c>
      <c r="L303" s="88" t="s">
        <v>120</v>
      </c>
      <c r="M303" s="89">
        <v>3.9329999999999997E-2</v>
      </c>
      <c r="N303" s="89">
        <v>6.3599999994347969E-2</v>
      </c>
      <c r="O303" s="90">
        <v>869.24075000000016</v>
      </c>
      <c r="P303" s="102">
        <v>87.835650000000001</v>
      </c>
      <c r="Q303" s="90"/>
      <c r="R303" s="90">
        <v>2.7600642959999995</v>
      </c>
      <c r="S303" s="91">
        <v>5.794938333333334E-7</v>
      </c>
      <c r="T303" s="91">
        <f t="shared" si="8"/>
        <v>1.9139786256213006E-3</v>
      </c>
      <c r="U303" s="91">
        <f>R303/'סכום נכסי הקרן'!$C$42</f>
        <v>6.6552345223104092E-4</v>
      </c>
    </row>
    <row r="304" spans="2:21">
      <c r="B304" s="86" t="s">
        <v>646</v>
      </c>
      <c r="C304" s="87" t="s">
        <v>647</v>
      </c>
      <c r="D304" s="88" t="s">
        <v>28</v>
      </c>
      <c r="E304" s="88" t="s">
        <v>593</v>
      </c>
      <c r="F304" s="87"/>
      <c r="G304" s="88" t="s">
        <v>648</v>
      </c>
      <c r="H304" s="87" t="s">
        <v>594</v>
      </c>
      <c r="I304" s="87" t="s">
        <v>288</v>
      </c>
      <c r="J304" s="101"/>
      <c r="K304" s="90">
        <v>3.2199999998177815</v>
      </c>
      <c r="L304" s="88" t="s">
        <v>120</v>
      </c>
      <c r="M304" s="89">
        <v>4.7500000000000001E-2</v>
      </c>
      <c r="N304" s="89">
        <v>7.9199999991944034E-2</v>
      </c>
      <c r="O304" s="90">
        <v>641.81500000000005</v>
      </c>
      <c r="P304" s="102">
        <v>89.882170000000002</v>
      </c>
      <c r="Q304" s="90"/>
      <c r="R304" s="90">
        <v>2.0854111790000003</v>
      </c>
      <c r="S304" s="91">
        <v>4.2787666666666672E-7</v>
      </c>
      <c r="T304" s="91">
        <f t="shared" si="8"/>
        <v>1.4461374787617331E-3</v>
      </c>
      <c r="U304" s="91">
        <f>R304/'סכום נכסי הקרן'!$C$42</f>
        <v>5.0284699859371883E-4</v>
      </c>
    </row>
    <row r="305" spans="2:21">
      <c r="B305" s="86" t="s">
        <v>649</v>
      </c>
      <c r="C305" s="87" t="s">
        <v>650</v>
      </c>
      <c r="D305" s="88" t="s">
        <v>28</v>
      </c>
      <c r="E305" s="88" t="s">
        <v>593</v>
      </c>
      <c r="F305" s="87"/>
      <c r="G305" s="88" t="s">
        <v>648</v>
      </c>
      <c r="H305" s="87" t="s">
        <v>594</v>
      </c>
      <c r="I305" s="87" t="s">
        <v>288</v>
      </c>
      <c r="J305" s="101"/>
      <c r="K305" s="90">
        <v>6.1699999994638759</v>
      </c>
      <c r="L305" s="88" t="s">
        <v>120</v>
      </c>
      <c r="M305" s="89">
        <v>5.1249999999999997E-2</v>
      </c>
      <c r="N305" s="89">
        <v>7.7899999991064603E-2</v>
      </c>
      <c r="O305" s="90">
        <v>459.03724999999997</v>
      </c>
      <c r="P305" s="102">
        <v>84.302419999999998</v>
      </c>
      <c r="Q305" s="90"/>
      <c r="R305" s="90">
        <v>1.398930875</v>
      </c>
      <c r="S305" s="91">
        <v>3.0602483333333329E-7</v>
      </c>
      <c r="T305" s="91">
        <f t="shared" si="8"/>
        <v>9.7009471748614083E-4</v>
      </c>
      <c r="U305" s="91">
        <f>R305/'סכום נכסי הקרן'!$C$42</f>
        <v>3.3731870185483204E-4</v>
      </c>
    </row>
    <row r="306" spans="2:21">
      <c r="B306" s="86" t="s">
        <v>651</v>
      </c>
      <c r="C306" s="87" t="s">
        <v>652</v>
      </c>
      <c r="D306" s="88" t="s">
        <v>28</v>
      </c>
      <c r="E306" s="88" t="s">
        <v>593</v>
      </c>
      <c r="F306" s="87"/>
      <c r="G306" s="88" t="s">
        <v>653</v>
      </c>
      <c r="H306" s="87" t="s">
        <v>598</v>
      </c>
      <c r="I306" s="87" t="s">
        <v>288</v>
      </c>
      <c r="J306" s="101"/>
      <c r="K306" s="90">
        <v>7.5399999989386055</v>
      </c>
      <c r="L306" s="88" t="s">
        <v>120</v>
      </c>
      <c r="M306" s="89">
        <v>3.3000000000000002E-2</v>
      </c>
      <c r="N306" s="89">
        <v>5.8399999990583117E-2</v>
      </c>
      <c r="O306" s="90">
        <v>837.15</v>
      </c>
      <c r="P306" s="102">
        <v>82.811999999999998</v>
      </c>
      <c r="Q306" s="90"/>
      <c r="R306" s="90">
        <v>2.5061372789999998</v>
      </c>
      <c r="S306" s="91">
        <v>2.092875E-7</v>
      </c>
      <c r="T306" s="91">
        <f t="shared" si="8"/>
        <v>1.7378918280383157E-3</v>
      </c>
      <c r="U306" s="91">
        <f>R306/'סכום נכסי הקרן'!$C$42</f>
        <v>6.0429502896079906E-4</v>
      </c>
    </row>
    <row r="307" spans="2:21">
      <c r="B307" s="86" t="s">
        <v>654</v>
      </c>
      <c r="C307" s="87" t="s">
        <v>655</v>
      </c>
      <c r="D307" s="88" t="s">
        <v>28</v>
      </c>
      <c r="E307" s="88" t="s">
        <v>593</v>
      </c>
      <c r="F307" s="87"/>
      <c r="G307" s="88" t="s">
        <v>618</v>
      </c>
      <c r="H307" s="87" t="s">
        <v>598</v>
      </c>
      <c r="I307" s="87" t="s">
        <v>288</v>
      </c>
      <c r="J307" s="101"/>
      <c r="K307" s="90">
        <v>6.8500000004271442</v>
      </c>
      <c r="L307" s="88" t="s">
        <v>122</v>
      </c>
      <c r="M307" s="89">
        <v>5.7999999999999996E-2</v>
      </c>
      <c r="N307" s="89">
        <v>5.3600000003417157E-2</v>
      </c>
      <c r="O307" s="90">
        <v>418.57499999999999</v>
      </c>
      <c r="P307" s="102">
        <v>106.67863</v>
      </c>
      <c r="Q307" s="90"/>
      <c r="R307" s="90">
        <v>1.755845565</v>
      </c>
      <c r="S307" s="91">
        <v>8.3715E-7</v>
      </c>
      <c r="T307" s="91">
        <f t="shared" si="8"/>
        <v>1.2175987661491624E-3</v>
      </c>
      <c r="U307" s="91">
        <f>R307/'סכום נכסי הקרן'!$C$42</f>
        <v>4.2338013780942831E-4</v>
      </c>
    </row>
    <row r="308" spans="2:21">
      <c r="B308" s="86" t="s">
        <v>656</v>
      </c>
      <c r="C308" s="87" t="s">
        <v>657</v>
      </c>
      <c r="D308" s="88" t="s">
        <v>28</v>
      </c>
      <c r="E308" s="88" t="s">
        <v>593</v>
      </c>
      <c r="F308" s="87"/>
      <c r="G308" s="88" t="s">
        <v>658</v>
      </c>
      <c r="H308" s="87" t="s">
        <v>598</v>
      </c>
      <c r="I308" s="87" t="s">
        <v>595</v>
      </c>
      <c r="J308" s="101"/>
      <c r="K308" s="90">
        <v>7.5899999994548208</v>
      </c>
      <c r="L308" s="88" t="s">
        <v>120</v>
      </c>
      <c r="M308" s="89">
        <v>5.5E-2</v>
      </c>
      <c r="N308" s="89">
        <v>5.5999999995043827E-2</v>
      </c>
      <c r="O308" s="90">
        <v>1116.2</v>
      </c>
      <c r="P308" s="102">
        <v>100.00783</v>
      </c>
      <c r="Q308" s="90"/>
      <c r="R308" s="90">
        <v>4.0353790800000002</v>
      </c>
      <c r="S308" s="91">
        <v>1.0147272727272727E-6</v>
      </c>
      <c r="T308" s="91">
        <f t="shared" si="8"/>
        <v>2.7983512255829531E-3</v>
      </c>
      <c r="U308" s="91">
        <f>R308/'סכום נכסי הקרן'!$C$42</f>
        <v>9.7303509207182697E-4</v>
      </c>
    </row>
    <row r="309" spans="2:21">
      <c r="B309" s="86" t="s">
        <v>659</v>
      </c>
      <c r="C309" s="87" t="s">
        <v>660</v>
      </c>
      <c r="D309" s="88" t="s">
        <v>28</v>
      </c>
      <c r="E309" s="88" t="s">
        <v>593</v>
      </c>
      <c r="F309" s="87"/>
      <c r="G309" s="88" t="s">
        <v>630</v>
      </c>
      <c r="H309" s="87" t="s">
        <v>598</v>
      </c>
      <c r="I309" s="87" t="s">
        <v>595</v>
      </c>
      <c r="J309" s="101"/>
      <c r="K309" s="90">
        <v>4.5999999998740018</v>
      </c>
      <c r="L309" s="88" t="s">
        <v>122</v>
      </c>
      <c r="M309" s="89">
        <v>4.1250000000000002E-2</v>
      </c>
      <c r="N309" s="89">
        <v>5.2000000000629994E-2</v>
      </c>
      <c r="O309" s="90">
        <v>828.77850000000001</v>
      </c>
      <c r="P309" s="102">
        <v>97.414000000000001</v>
      </c>
      <c r="Q309" s="90"/>
      <c r="R309" s="90">
        <v>3.1746470740000001</v>
      </c>
      <c r="S309" s="91">
        <v>8.2877850000000005E-7</v>
      </c>
      <c r="T309" s="91">
        <f t="shared" si="8"/>
        <v>2.2014728614594583E-3</v>
      </c>
      <c r="U309" s="91">
        <f>R309/'סכום נכסי הקרן'!$C$42</f>
        <v>7.6549016751733428E-4</v>
      </c>
    </row>
    <row r="310" spans="2:21">
      <c r="B310" s="86" t="s">
        <v>661</v>
      </c>
      <c r="C310" s="87" t="s">
        <v>662</v>
      </c>
      <c r="D310" s="88" t="s">
        <v>28</v>
      </c>
      <c r="E310" s="88" t="s">
        <v>593</v>
      </c>
      <c r="F310" s="87"/>
      <c r="G310" s="88" t="s">
        <v>618</v>
      </c>
      <c r="H310" s="87" t="s">
        <v>598</v>
      </c>
      <c r="I310" s="87" t="s">
        <v>288</v>
      </c>
      <c r="J310" s="101"/>
      <c r="K310" s="90">
        <v>7.0600000011110637</v>
      </c>
      <c r="L310" s="88" t="s">
        <v>120</v>
      </c>
      <c r="M310" s="89">
        <v>0.06</v>
      </c>
      <c r="N310" s="89">
        <v>6.9100000008778251E-2</v>
      </c>
      <c r="O310" s="90">
        <v>697.625</v>
      </c>
      <c r="P310" s="102">
        <v>93.504329999999996</v>
      </c>
      <c r="Q310" s="90"/>
      <c r="R310" s="90">
        <v>2.358099223</v>
      </c>
      <c r="S310" s="91">
        <v>5.8135416666666662E-7</v>
      </c>
      <c r="T310" s="91">
        <f t="shared" si="8"/>
        <v>1.635234192354553E-3</v>
      </c>
      <c r="U310" s="91">
        <f>R310/'סכום נכסי הקרן'!$C$42</f>
        <v>5.6859919454365325E-4</v>
      </c>
    </row>
    <row r="311" spans="2:21">
      <c r="B311" s="86" t="s">
        <v>663</v>
      </c>
      <c r="C311" s="87" t="s">
        <v>664</v>
      </c>
      <c r="D311" s="88" t="s">
        <v>28</v>
      </c>
      <c r="E311" s="88" t="s">
        <v>593</v>
      </c>
      <c r="F311" s="110"/>
      <c r="G311" s="88" t="s">
        <v>665</v>
      </c>
      <c r="H311" s="87" t="s">
        <v>598</v>
      </c>
      <c r="I311" s="87" t="s">
        <v>288</v>
      </c>
      <c r="J311" s="101"/>
      <c r="K311" s="90">
        <v>7.1299999969214962</v>
      </c>
      <c r="L311" s="88" t="s">
        <v>120</v>
      </c>
      <c r="M311" s="89">
        <v>6.3750000000000001E-2</v>
      </c>
      <c r="N311" s="89">
        <v>5.6499999980899801E-2</v>
      </c>
      <c r="O311" s="90">
        <v>234.40199999999996</v>
      </c>
      <c r="P311" s="102">
        <v>105.03675</v>
      </c>
      <c r="Q311" s="90"/>
      <c r="R311" s="90">
        <v>0.89004279799999997</v>
      </c>
      <c r="S311" s="91">
        <v>3.3485999999999992E-7</v>
      </c>
      <c r="T311" s="91">
        <f t="shared" si="8"/>
        <v>6.1720406069126483E-4</v>
      </c>
      <c r="U311" s="91">
        <f>R311/'סכום נכסי הקרן'!$C$42</f>
        <v>2.1461252059119969E-4</v>
      </c>
    </row>
    <row r="312" spans="2:21">
      <c r="B312" s="86" t="s">
        <v>666</v>
      </c>
      <c r="C312" s="87" t="s">
        <v>667</v>
      </c>
      <c r="D312" s="88" t="s">
        <v>28</v>
      </c>
      <c r="E312" s="88" t="s">
        <v>593</v>
      </c>
      <c r="F312" s="87"/>
      <c r="G312" s="88" t="s">
        <v>630</v>
      </c>
      <c r="H312" s="87" t="s">
        <v>598</v>
      </c>
      <c r="I312" s="87" t="s">
        <v>595</v>
      </c>
      <c r="J312" s="101"/>
      <c r="K312" s="90">
        <v>3.82</v>
      </c>
      <c r="L312" s="88" t="s">
        <v>120</v>
      </c>
      <c r="M312" s="89">
        <v>8.1250000000000003E-2</v>
      </c>
      <c r="N312" s="89">
        <v>7.6299999999999993E-2</v>
      </c>
      <c r="O312" s="90">
        <v>558.1</v>
      </c>
      <c r="P312" s="102">
        <v>102.81816999999999</v>
      </c>
      <c r="Q312" s="90"/>
      <c r="R312" s="90">
        <v>2.0743888999999998</v>
      </c>
      <c r="S312" s="91">
        <v>3.1891428571428575E-7</v>
      </c>
      <c r="T312" s="91">
        <f t="shared" si="8"/>
        <v>1.4384940313093642E-3</v>
      </c>
      <c r="U312" s="91">
        <f>R312/'סכום נכסי הקרן'!$C$42</f>
        <v>5.0018923979361948E-4</v>
      </c>
    </row>
    <row r="313" spans="2:21">
      <c r="B313" s="86" t="s">
        <v>668</v>
      </c>
      <c r="C313" s="87" t="s">
        <v>669</v>
      </c>
      <c r="D313" s="88" t="s">
        <v>28</v>
      </c>
      <c r="E313" s="88" t="s">
        <v>593</v>
      </c>
      <c r="F313" s="87"/>
      <c r="G313" s="88" t="s">
        <v>630</v>
      </c>
      <c r="H313" s="87" t="s">
        <v>605</v>
      </c>
      <c r="I313" s="87" t="s">
        <v>595</v>
      </c>
      <c r="J313" s="101"/>
      <c r="K313" s="90">
        <v>4.5399999999737881</v>
      </c>
      <c r="L313" s="88" t="s">
        <v>122</v>
      </c>
      <c r="M313" s="89">
        <v>7.2499999999999995E-2</v>
      </c>
      <c r="N313" s="89">
        <v>7.7099999999606816E-2</v>
      </c>
      <c r="O313" s="90">
        <v>996.20849999999996</v>
      </c>
      <c r="P313" s="102">
        <v>97.38861</v>
      </c>
      <c r="Q313" s="90"/>
      <c r="R313" s="90">
        <v>3.8149952649999994</v>
      </c>
      <c r="S313" s="91">
        <v>7.9696680000000001E-7</v>
      </c>
      <c r="T313" s="91">
        <f t="shared" si="8"/>
        <v>2.6455251077442546E-3</v>
      </c>
      <c r="U313" s="91">
        <f>R313/'סכום נכסי הקרן'!$C$42</f>
        <v>9.1989480922145686E-4</v>
      </c>
    </row>
    <row r="314" spans="2:21">
      <c r="B314" s="86" t="s">
        <v>670</v>
      </c>
      <c r="C314" s="87" t="s">
        <v>671</v>
      </c>
      <c r="D314" s="88" t="s">
        <v>28</v>
      </c>
      <c r="E314" s="88" t="s">
        <v>593</v>
      </c>
      <c r="F314" s="87"/>
      <c r="G314" s="88" t="s">
        <v>672</v>
      </c>
      <c r="H314" s="87" t="s">
        <v>605</v>
      </c>
      <c r="I314" s="87" t="s">
        <v>595</v>
      </c>
      <c r="J314" s="101"/>
      <c r="K314" s="90">
        <v>3.5000000006962617</v>
      </c>
      <c r="L314" s="88" t="s">
        <v>120</v>
      </c>
      <c r="M314" s="89">
        <v>2.6249999999999999E-2</v>
      </c>
      <c r="N314" s="89">
        <v>7.6100000010815266E-2</v>
      </c>
      <c r="O314" s="90">
        <v>707.53127500000005</v>
      </c>
      <c r="P314" s="102">
        <v>84.22963</v>
      </c>
      <c r="Q314" s="90"/>
      <c r="R314" s="90">
        <v>2.1543626470000001</v>
      </c>
      <c r="S314" s="91">
        <v>5.6982093916836397E-7</v>
      </c>
      <c r="T314" s="91">
        <f t="shared" si="8"/>
        <v>1.4939521750166245E-3</v>
      </c>
      <c r="U314" s="91">
        <f>R314/'סכום נכסי הקרן'!$C$42</f>
        <v>5.1947299498310078E-4</v>
      </c>
    </row>
    <row r="315" spans="2:21">
      <c r="B315" s="86" t="s">
        <v>673</v>
      </c>
      <c r="C315" s="87" t="s">
        <v>674</v>
      </c>
      <c r="D315" s="88" t="s">
        <v>28</v>
      </c>
      <c r="E315" s="88" t="s">
        <v>593</v>
      </c>
      <c r="F315" s="87"/>
      <c r="G315" s="88" t="s">
        <v>672</v>
      </c>
      <c r="H315" s="87" t="s">
        <v>605</v>
      </c>
      <c r="I315" s="87" t="s">
        <v>595</v>
      </c>
      <c r="J315" s="101"/>
      <c r="K315" s="90">
        <v>2.3200000013981303</v>
      </c>
      <c r="L315" s="88" t="s">
        <v>120</v>
      </c>
      <c r="M315" s="89">
        <v>7.0499999999999993E-2</v>
      </c>
      <c r="N315" s="89">
        <v>7.2000000029959932E-2</v>
      </c>
      <c r="O315" s="90">
        <v>279.05</v>
      </c>
      <c r="P315" s="102">
        <v>99.263580000000005</v>
      </c>
      <c r="Q315" s="90"/>
      <c r="R315" s="90">
        <v>1.0013370300000002</v>
      </c>
      <c r="S315" s="91">
        <v>3.4881250000000003E-7</v>
      </c>
      <c r="T315" s="91">
        <f t="shared" si="8"/>
        <v>6.9438153134354229E-4</v>
      </c>
      <c r="U315" s="91">
        <f>R315/'סכום נכסי הקרן'!$C$42</f>
        <v>2.4144846118917283E-4</v>
      </c>
    </row>
    <row r="316" spans="2:21">
      <c r="B316" s="86" t="s">
        <v>675</v>
      </c>
      <c r="C316" s="87" t="s">
        <v>676</v>
      </c>
      <c r="D316" s="88" t="s">
        <v>28</v>
      </c>
      <c r="E316" s="88" t="s">
        <v>593</v>
      </c>
      <c r="F316" s="87"/>
      <c r="G316" s="88" t="s">
        <v>677</v>
      </c>
      <c r="H316" s="87" t="s">
        <v>605</v>
      </c>
      <c r="I316" s="87" t="s">
        <v>595</v>
      </c>
      <c r="J316" s="101"/>
      <c r="K316" s="90">
        <v>5.4899999999594113</v>
      </c>
      <c r="L316" s="88" t="s">
        <v>120</v>
      </c>
      <c r="M316" s="89">
        <v>0.04</v>
      </c>
      <c r="N316" s="89">
        <v>5.6799999998608408E-2</v>
      </c>
      <c r="O316" s="90">
        <v>1039.4612500000001</v>
      </c>
      <c r="P316" s="102">
        <v>91.793890000000005</v>
      </c>
      <c r="Q316" s="90"/>
      <c r="R316" s="90">
        <v>3.4492952859999999</v>
      </c>
      <c r="S316" s="91">
        <v>2.0789225E-6</v>
      </c>
      <c r="T316" s="91">
        <f t="shared" si="8"/>
        <v>2.3919288621022444E-3</v>
      </c>
      <c r="U316" s="91">
        <f>R316/'סכום נכסי הקרן'!$C$42</f>
        <v>8.3171501107051594E-4</v>
      </c>
    </row>
    <row r="317" spans="2:21">
      <c r="B317" s="86" t="s">
        <v>678</v>
      </c>
      <c r="C317" s="87" t="s">
        <v>679</v>
      </c>
      <c r="D317" s="88" t="s">
        <v>28</v>
      </c>
      <c r="E317" s="88" t="s">
        <v>593</v>
      </c>
      <c r="F317" s="87"/>
      <c r="G317" s="88" t="s">
        <v>680</v>
      </c>
      <c r="H317" s="87" t="s">
        <v>605</v>
      </c>
      <c r="I317" s="87" t="s">
        <v>288</v>
      </c>
      <c r="J317" s="101"/>
      <c r="K317" s="90">
        <v>3.7899999985125756</v>
      </c>
      <c r="L317" s="88" t="s">
        <v>120</v>
      </c>
      <c r="M317" s="89">
        <v>5.5E-2</v>
      </c>
      <c r="N317" s="89">
        <v>8.7899999953138158E-2</v>
      </c>
      <c r="O317" s="90">
        <v>195.33500000000001</v>
      </c>
      <c r="P317" s="102">
        <v>88.544110000000003</v>
      </c>
      <c r="Q317" s="90"/>
      <c r="R317" s="90">
        <v>0.62524186699999995</v>
      </c>
      <c r="S317" s="91">
        <v>1.95335E-7</v>
      </c>
      <c r="T317" s="91">
        <f t="shared" si="8"/>
        <v>4.3357670001233778E-4</v>
      </c>
      <c r="U317" s="91">
        <f>R317/'סכום נכסי הקרן'!$C$42</f>
        <v>1.5076211318999698E-4</v>
      </c>
    </row>
    <row r="318" spans="2:21">
      <c r="B318" s="86" t="s">
        <v>681</v>
      </c>
      <c r="C318" s="87" t="s">
        <v>682</v>
      </c>
      <c r="D318" s="88" t="s">
        <v>28</v>
      </c>
      <c r="E318" s="88" t="s">
        <v>593</v>
      </c>
      <c r="F318" s="87"/>
      <c r="G318" s="88" t="s">
        <v>680</v>
      </c>
      <c r="H318" s="87" t="s">
        <v>605</v>
      </c>
      <c r="I318" s="87" t="s">
        <v>288</v>
      </c>
      <c r="J318" s="101"/>
      <c r="K318" s="90">
        <v>3.3799999998216212</v>
      </c>
      <c r="L318" s="88" t="s">
        <v>120</v>
      </c>
      <c r="M318" s="89">
        <v>0.06</v>
      </c>
      <c r="N318" s="89">
        <v>8.2999999997027021E-2</v>
      </c>
      <c r="O318" s="90">
        <v>600.23654999999997</v>
      </c>
      <c r="P318" s="102">
        <v>93.00967</v>
      </c>
      <c r="Q318" s="90"/>
      <c r="R318" s="90">
        <v>2.0181750219999999</v>
      </c>
      <c r="S318" s="91">
        <v>8.0031539999999995E-7</v>
      </c>
      <c r="T318" s="91">
        <f t="shared" si="8"/>
        <v>1.3995122724020769E-3</v>
      </c>
      <c r="U318" s="91">
        <f>R318/'סכום נכסי הקרן'!$C$42</f>
        <v>4.8663460840185337E-4</v>
      </c>
    </row>
    <row r="319" spans="2:21">
      <c r="B319" s="86" t="s">
        <v>683</v>
      </c>
      <c r="C319" s="87" t="s">
        <v>684</v>
      </c>
      <c r="D319" s="88" t="s">
        <v>28</v>
      </c>
      <c r="E319" s="88" t="s">
        <v>593</v>
      </c>
      <c r="F319" s="87"/>
      <c r="G319" s="88" t="s">
        <v>685</v>
      </c>
      <c r="H319" s="87" t="s">
        <v>605</v>
      </c>
      <c r="I319" s="87" t="s">
        <v>288</v>
      </c>
      <c r="J319" s="101"/>
      <c r="K319" s="90">
        <v>6.3900000001742105</v>
      </c>
      <c r="L319" s="88" t="s">
        <v>122</v>
      </c>
      <c r="M319" s="89">
        <v>6.6250000000000003E-2</v>
      </c>
      <c r="N319" s="89">
        <v>6.4600000002054778E-2</v>
      </c>
      <c r="O319" s="90">
        <v>1116.2</v>
      </c>
      <c r="P319" s="102">
        <v>102.01015</v>
      </c>
      <c r="Q319" s="90"/>
      <c r="R319" s="90">
        <v>4.477349598</v>
      </c>
      <c r="S319" s="91">
        <v>1.4882666666666668E-6</v>
      </c>
      <c r="T319" s="91">
        <f t="shared" si="8"/>
        <v>3.1048376091910158E-3</v>
      </c>
      <c r="U319" s="91">
        <f>R319/'סכום נכסי הקרן'!$C$42</f>
        <v>1.0796057054267346E-3</v>
      </c>
    </row>
    <row r="320" spans="2:21">
      <c r="B320" s="86" t="s">
        <v>686</v>
      </c>
      <c r="C320" s="87" t="s">
        <v>687</v>
      </c>
      <c r="D320" s="88" t="s">
        <v>28</v>
      </c>
      <c r="E320" s="88" t="s">
        <v>593</v>
      </c>
      <c r="F320" s="87"/>
      <c r="G320" s="88" t="s">
        <v>688</v>
      </c>
      <c r="H320" s="87" t="s">
        <v>605</v>
      </c>
      <c r="I320" s="87" t="s">
        <v>288</v>
      </c>
      <c r="J320" s="101"/>
      <c r="K320" s="90">
        <v>6.1199999998859989</v>
      </c>
      <c r="L320" s="88" t="s">
        <v>120</v>
      </c>
      <c r="M320" s="89">
        <v>3.2500000000000001E-2</v>
      </c>
      <c r="N320" s="89">
        <v>5.5799999998289988E-2</v>
      </c>
      <c r="O320" s="90">
        <v>558.1</v>
      </c>
      <c r="P320" s="102">
        <v>86.956249999999997</v>
      </c>
      <c r="Q320" s="90"/>
      <c r="R320" s="90">
        <v>1.754369735</v>
      </c>
      <c r="S320" s="91">
        <v>4.4663006770274814E-7</v>
      </c>
      <c r="T320" s="91">
        <f t="shared" si="8"/>
        <v>1.2165753453980068E-3</v>
      </c>
      <c r="U320" s="91">
        <f>R320/'סכום נכסי הקרן'!$C$42</f>
        <v>4.2302427672389866E-4</v>
      </c>
    </row>
    <row r="321" spans="2:21">
      <c r="B321" s="86" t="s">
        <v>689</v>
      </c>
      <c r="C321" s="87" t="s">
        <v>690</v>
      </c>
      <c r="D321" s="88" t="s">
        <v>28</v>
      </c>
      <c r="E321" s="88" t="s">
        <v>593</v>
      </c>
      <c r="F321" s="87"/>
      <c r="G321" s="88" t="s">
        <v>672</v>
      </c>
      <c r="H321" s="87" t="s">
        <v>605</v>
      </c>
      <c r="I321" s="87" t="s">
        <v>288</v>
      </c>
      <c r="J321" s="101"/>
      <c r="K321" s="90">
        <v>1.7999999994290179</v>
      </c>
      <c r="L321" s="88" t="s">
        <v>120</v>
      </c>
      <c r="M321" s="89">
        <v>4.2500000000000003E-2</v>
      </c>
      <c r="N321" s="89">
        <v>7.6699999982489886E-2</v>
      </c>
      <c r="O321" s="90">
        <v>613.91</v>
      </c>
      <c r="P321" s="102">
        <v>94.699060000000003</v>
      </c>
      <c r="Q321" s="90"/>
      <c r="R321" s="90">
        <v>2.1016416040000001</v>
      </c>
      <c r="S321" s="91">
        <v>1.2924421052631577E-6</v>
      </c>
      <c r="T321" s="91">
        <f t="shared" si="8"/>
        <v>1.4573925377760356E-3</v>
      </c>
      <c r="U321" s="91">
        <f>R321/'סכום נכסי הקרן'!$C$42</f>
        <v>5.0676057716246136E-4</v>
      </c>
    </row>
    <row r="322" spans="2:21">
      <c r="B322" s="86" t="s">
        <v>691</v>
      </c>
      <c r="C322" s="87" t="s">
        <v>692</v>
      </c>
      <c r="D322" s="88" t="s">
        <v>28</v>
      </c>
      <c r="E322" s="88" t="s">
        <v>593</v>
      </c>
      <c r="F322" s="87"/>
      <c r="G322" s="88" t="s">
        <v>672</v>
      </c>
      <c r="H322" s="87" t="s">
        <v>605</v>
      </c>
      <c r="I322" s="87" t="s">
        <v>288</v>
      </c>
      <c r="J322" s="101"/>
      <c r="K322" s="90">
        <v>4.9699999987202528</v>
      </c>
      <c r="L322" s="88" t="s">
        <v>120</v>
      </c>
      <c r="M322" s="89">
        <v>3.125E-2</v>
      </c>
      <c r="N322" s="89">
        <v>7.0799999986728548E-2</v>
      </c>
      <c r="O322" s="90">
        <v>558.1</v>
      </c>
      <c r="P322" s="102">
        <v>83.658330000000007</v>
      </c>
      <c r="Q322" s="90"/>
      <c r="R322" s="90">
        <v>1.6878332279999999</v>
      </c>
      <c r="S322" s="91">
        <v>7.4413333333333341E-7</v>
      </c>
      <c r="T322" s="91">
        <f t="shared" si="8"/>
        <v>1.1704353143827647E-3</v>
      </c>
      <c r="U322" s="91">
        <f>R322/'סכום נכסי הקרן'!$C$42</f>
        <v>4.0698059038579064E-4</v>
      </c>
    </row>
    <row r="323" spans="2:21">
      <c r="B323" s="86" t="s">
        <v>693</v>
      </c>
      <c r="C323" s="87" t="s">
        <v>694</v>
      </c>
      <c r="D323" s="88" t="s">
        <v>28</v>
      </c>
      <c r="E323" s="88" t="s">
        <v>593</v>
      </c>
      <c r="F323" s="87"/>
      <c r="G323" s="88" t="s">
        <v>685</v>
      </c>
      <c r="H323" s="87" t="s">
        <v>605</v>
      </c>
      <c r="I323" s="87" t="s">
        <v>595</v>
      </c>
      <c r="J323" s="101"/>
      <c r="K323" s="90">
        <v>4.7499999992309396</v>
      </c>
      <c r="L323" s="88" t="s">
        <v>122</v>
      </c>
      <c r="M323" s="89">
        <v>4.8750000000000002E-2</v>
      </c>
      <c r="N323" s="89">
        <v>5.5799999991044721E-2</v>
      </c>
      <c r="O323" s="90">
        <v>764.59699999999998</v>
      </c>
      <c r="P323" s="102">
        <v>97.309150000000002</v>
      </c>
      <c r="Q323" s="90"/>
      <c r="R323" s="90">
        <v>2.925646639</v>
      </c>
      <c r="S323" s="91">
        <v>7.6459699999999997E-7</v>
      </c>
      <c r="T323" s="91">
        <f t="shared" si="8"/>
        <v>2.0288024236544086E-3</v>
      </c>
      <c r="U323" s="91">
        <f>R323/'סכום נכסי הקרן'!$C$42</f>
        <v>7.0544967159541202E-4</v>
      </c>
    </row>
    <row r="324" spans="2:21">
      <c r="B324" s="86" t="s">
        <v>695</v>
      </c>
      <c r="C324" s="87" t="s">
        <v>696</v>
      </c>
      <c r="D324" s="88" t="s">
        <v>28</v>
      </c>
      <c r="E324" s="88" t="s">
        <v>593</v>
      </c>
      <c r="F324" s="87"/>
      <c r="G324" s="88" t="s">
        <v>677</v>
      </c>
      <c r="H324" s="87" t="s">
        <v>605</v>
      </c>
      <c r="I324" s="87" t="s">
        <v>595</v>
      </c>
      <c r="J324" s="101"/>
      <c r="K324" s="90">
        <v>7.5899999995356149</v>
      </c>
      <c r="L324" s="88" t="s">
        <v>120</v>
      </c>
      <c r="M324" s="89">
        <v>5.9000000000000004E-2</v>
      </c>
      <c r="N324" s="89">
        <v>5.8599999995496851E-2</v>
      </c>
      <c r="O324" s="90">
        <v>781.34</v>
      </c>
      <c r="P324" s="102">
        <v>100.63411000000001</v>
      </c>
      <c r="Q324" s="90"/>
      <c r="R324" s="90">
        <v>2.842454848</v>
      </c>
      <c r="S324" s="91">
        <v>1.56268E-6</v>
      </c>
      <c r="T324" s="91">
        <f t="shared" si="8"/>
        <v>1.9711127132980544E-3</v>
      </c>
      <c r="U324" s="91">
        <f>R324/'סכום נכסי הקרן'!$C$42</f>
        <v>6.8538996210826644E-4</v>
      </c>
    </row>
    <row r="325" spans="2:21">
      <c r="B325" s="86" t="s">
        <v>697</v>
      </c>
      <c r="C325" s="87" t="s">
        <v>698</v>
      </c>
      <c r="D325" s="88" t="s">
        <v>28</v>
      </c>
      <c r="E325" s="88" t="s">
        <v>593</v>
      </c>
      <c r="F325" s="87"/>
      <c r="G325" s="88" t="s">
        <v>699</v>
      </c>
      <c r="H325" s="87" t="s">
        <v>605</v>
      </c>
      <c r="I325" s="87" t="s">
        <v>595</v>
      </c>
      <c r="J325" s="101"/>
      <c r="K325" s="90">
        <v>7.2399999991124755</v>
      </c>
      <c r="L325" s="88" t="s">
        <v>120</v>
      </c>
      <c r="M325" s="89">
        <v>3.15E-2</v>
      </c>
      <c r="N325" s="89">
        <v>6.7099999988271999E-2</v>
      </c>
      <c r="O325" s="90">
        <v>558.1</v>
      </c>
      <c r="P325" s="102">
        <v>78.185749999999999</v>
      </c>
      <c r="Q325" s="90"/>
      <c r="R325" s="90">
        <v>1.5774221349999999</v>
      </c>
      <c r="S325" s="91">
        <v>8.6077792361424939E-7</v>
      </c>
      <c r="T325" s="91">
        <f t="shared" si="8"/>
        <v>1.0938702603223408E-3</v>
      </c>
      <c r="U325" s="91">
        <f>R325/'סכום נכסי הקרן'!$C$42</f>
        <v>3.8035759762273998E-4</v>
      </c>
    </row>
    <row r="326" spans="2:21">
      <c r="B326" s="86" t="s">
        <v>700</v>
      </c>
      <c r="C326" s="87" t="s">
        <v>701</v>
      </c>
      <c r="D326" s="88" t="s">
        <v>28</v>
      </c>
      <c r="E326" s="88" t="s">
        <v>593</v>
      </c>
      <c r="F326" s="87"/>
      <c r="G326" s="88" t="s">
        <v>672</v>
      </c>
      <c r="H326" s="87" t="s">
        <v>702</v>
      </c>
      <c r="I326" s="87" t="s">
        <v>620</v>
      </c>
      <c r="J326" s="101"/>
      <c r="K326" s="90">
        <v>7.2099999999695461</v>
      </c>
      <c r="L326" s="88" t="s">
        <v>120</v>
      </c>
      <c r="M326" s="89">
        <v>6.7979999999999999E-2</v>
      </c>
      <c r="N326" s="89">
        <v>6.7000000001015109E-2</v>
      </c>
      <c r="O326" s="90">
        <v>1339.44</v>
      </c>
      <c r="P326" s="102">
        <v>101.7236</v>
      </c>
      <c r="Q326" s="90"/>
      <c r="R326" s="90">
        <v>4.925533615</v>
      </c>
      <c r="S326" s="91">
        <v>1.3394400000000001E-6</v>
      </c>
      <c r="T326" s="91">
        <f t="shared" si="8"/>
        <v>3.4156327707842711E-3</v>
      </c>
      <c r="U326" s="91">
        <f>R326/'סכום נכסי הקרן'!$C$42</f>
        <v>1.1876745553665317E-3</v>
      </c>
    </row>
    <row r="327" spans="2:21">
      <c r="B327" s="86" t="s">
        <v>703</v>
      </c>
      <c r="C327" s="87" t="s">
        <v>704</v>
      </c>
      <c r="D327" s="88" t="s">
        <v>28</v>
      </c>
      <c r="E327" s="88" t="s">
        <v>593</v>
      </c>
      <c r="F327" s="87"/>
      <c r="G327" s="88" t="s">
        <v>658</v>
      </c>
      <c r="H327" s="87" t="s">
        <v>605</v>
      </c>
      <c r="I327" s="87" t="s">
        <v>288</v>
      </c>
      <c r="J327" s="101"/>
      <c r="K327" s="90">
        <v>7.0099999962974486</v>
      </c>
      <c r="L327" s="88" t="s">
        <v>120</v>
      </c>
      <c r="M327" s="89">
        <v>5.5999999999999994E-2</v>
      </c>
      <c r="N327" s="89">
        <v>5.4599999973940244E-2</v>
      </c>
      <c r="O327" s="90">
        <v>209.28749999999999</v>
      </c>
      <c r="P327" s="102">
        <v>102.45411</v>
      </c>
      <c r="Q327" s="90"/>
      <c r="R327" s="90">
        <v>0.77514148700000007</v>
      </c>
      <c r="S327" s="91">
        <v>3.4881249999999997E-7</v>
      </c>
      <c r="T327" s="91">
        <f t="shared" si="8"/>
        <v>5.3752524537215051E-4</v>
      </c>
      <c r="U327" s="91">
        <f>R327/'סכום נכסי הקרן'!$C$42</f>
        <v>1.8690681921554143E-4</v>
      </c>
    </row>
    <row r="328" spans="2:21">
      <c r="B328" s="86" t="s">
        <v>705</v>
      </c>
      <c r="C328" s="87" t="s">
        <v>706</v>
      </c>
      <c r="D328" s="88" t="s">
        <v>28</v>
      </c>
      <c r="E328" s="88" t="s">
        <v>593</v>
      </c>
      <c r="F328" s="87"/>
      <c r="G328" s="88" t="s">
        <v>653</v>
      </c>
      <c r="H328" s="87" t="s">
        <v>605</v>
      </c>
      <c r="I328" s="87" t="s">
        <v>288</v>
      </c>
      <c r="J328" s="101"/>
      <c r="K328" s="90">
        <v>4.7700000002696203</v>
      </c>
      <c r="L328" s="88" t="s">
        <v>120</v>
      </c>
      <c r="M328" s="89">
        <v>4.4999999999999998E-2</v>
      </c>
      <c r="N328" s="89">
        <v>6.1800000003577146E-2</v>
      </c>
      <c r="O328" s="90">
        <v>1120.581085</v>
      </c>
      <c r="P328" s="102">
        <v>92.473500000000001</v>
      </c>
      <c r="Q328" s="90"/>
      <c r="R328" s="90">
        <v>3.7460095870000001</v>
      </c>
      <c r="S328" s="91">
        <v>1.8676351416666666E-6</v>
      </c>
      <c r="T328" s="91">
        <f t="shared" si="8"/>
        <v>2.5976866884156375E-3</v>
      </c>
      <c r="U328" s="91">
        <f>R328/'סכום נכסי הקרן'!$C$42</f>
        <v>9.0326056390927498E-4</v>
      </c>
    </row>
    <row r="329" spans="2:21">
      <c r="B329" s="86" t="s">
        <v>707</v>
      </c>
      <c r="C329" s="87" t="s">
        <v>708</v>
      </c>
      <c r="D329" s="88" t="s">
        <v>28</v>
      </c>
      <c r="E329" s="88" t="s">
        <v>593</v>
      </c>
      <c r="F329" s="87"/>
      <c r="G329" s="88" t="s">
        <v>680</v>
      </c>
      <c r="H329" s="87" t="s">
        <v>605</v>
      </c>
      <c r="I329" s="87" t="s">
        <v>288</v>
      </c>
      <c r="J329" s="101"/>
      <c r="K329" s="90">
        <v>7.3200000006862398</v>
      </c>
      <c r="L329" s="88" t="s">
        <v>120</v>
      </c>
      <c r="M329" s="89">
        <v>0.04</v>
      </c>
      <c r="N329" s="89">
        <v>5.740000000328202E-2</v>
      </c>
      <c r="O329" s="90">
        <v>418.57499999999999</v>
      </c>
      <c r="P329" s="102">
        <v>88.599329999999995</v>
      </c>
      <c r="Q329" s="90"/>
      <c r="R329" s="90">
        <v>1.340639594</v>
      </c>
      <c r="S329" s="91">
        <v>4.18575E-7</v>
      </c>
      <c r="T329" s="91">
        <f t="shared" si="8"/>
        <v>9.2967237440675146E-4</v>
      </c>
      <c r="U329" s="91">
        <f>R329/'סכום נכסי הקרן'!$C$42</f>
        <v>3.2326315444518951E-4</v>
      </c>
    </row>
    <row r="330" spans="2:21">
      <c r="B330" s="86" t="s">
        <v>709</v>
      </c>
      <c r="C330" s="87" t="s">
        <v>710</v>
      </c>
      <c r="D330" s="88" t="s">
        <v>28</v>
      </c>
      <c r="E330" s="88" t="s">
        <v>593</v>
      </c>
      <c r="F330" s="87"/>
      <c r="G330" s="88" t="s">
        <v>680</v>
      </c>
      <c r="H330" s="87" t="s">
        <v>605</v>
      </c>
      <c r="I330" s="87" t="s">
        <v>288</v>
      </c>
      <c r="J330" s="101"/>
      <c r="K330" s="90">
        <v>3.350000000324969</v>
      </c>
      <c r="L330" s="88" t="s">
        <v>120</v>
      </c>
      <c r="M330" s="89">
        <v>6.8750000000000006E-2</v>
      </c>
      <c r="N330" s="89">
        <v>6.1000000004205475E-2</v>
      </c>
      <c r="O330" s="90">
        <v>697.625</v>
      </c>
      <c r="P330" s="102">
        <v>103.71629</v>
      </c>
      <c r="Q330" s="90"/>
      <c r="R330" s="90">
        <v>2.6156360690000002</v>
      </c>
      <c r="S330" s="91">
        <v>1.0269248999755643E-6</v>
      </c>
      <c r="T330" s="91">
        <f t="shared" si="8"/>
        <v>1.8138242416038714E-3</v>
      </c>
      <c r="U330" s="91">
        <f>R330/'סכום נכסי הקרן'!$C$42</f>
        <v>6.3069804168826857E-4</v>
      </c>
    </row>
    <row r="331" spans="2:21">
      <c r="B331" s="86" t="s">
        <v>711</v>
      </c>
      <c r="C331" s="87" t="s">
        <v>712</v>
      </c>
      <c r="D331" s="88" t="s">
        <v>28</v>
      </c>
      <c r="E331" s="88" t="s">
        <v>593</v>
      </c>
      <c r="F331" s="87"/>
      <c r="G331" s="88" t="s">
        <v>713</v>
      </c>
      <c r="H331" s="87" t="s">
        <v>702</v>
      </c>
      <c r="I331" s="87" t="s">
        <v>620</v>
      </c>
      <c r="J331" s="101"/>
      <c r="K331" s="90">
        <v>3.5199999997035198</v>
      </c>
      <c r="L331" s="88" t="s">
        <v>120</v>
      </c>
      <c r="M331" s="89">
        <v>4.7E-2</v>
      </c>
      <c r="N331" s="89">
        <v>7.3899999993500234E-2</v>
      </c>
      <c r="O331" s="90">
        <v>530.19500000000005</v>
      </c>
      <c r="P331" s="102">
        <v>91.508889999999994</v>
      </c>
      <c r="Q331" s="90"/>
      <c r="R331" s="90">
        <v>1.753909626</v>
      </c>
      <c r="S331" s="91">
        <v>1.0691570881226055E-6</v>
      </c>
      <c r="T331" s="91">
        <f t="shared" ref="T331:T386" si="9">IFERROR(R331/$R$11,0)</f>
        <v>1.2162562808049346E-3</v>
      </c>
      <c r="U331" s="91">
        <f>R331/'סכום נכסי הקרן'!$C$42</f>
        <v>4.2291333244969231E-4</v>
      </c>
    </row>
    <row r="332" spans="2:21">
      <c r="B332" s="86" t="s">
        <v>714</v>
      </c>
      <c r="C332" s="87" t="s">
        <v>715</v>
      </c>
      <c r="D332" s="88" t="s">
        <v>28</v>
      </c>
      <c r="E332" s="88" t="s">
        <v>593</v>
      </c>
      <c r="F332" s="87"/>
      <c r="G332" s="88" t="s">
        <v>672</v>
      </c>
      <c r="H332" s="87" t="s">
        <v>605</v>
      </c>
      <c r="I332" s="87" t="s">
        <v>288</v>
      </c>
      <c r="J332" s="101"/>
      <c r="K332" s="90">
        <v>3.0999999995040515</v>
      </c>
      <c r="L332" s="88" t="s">
        <v>120</v>
      </c>
      <c r="M332" s="89">
        <v>3.4000000000000002E-2</v>
      </c>
      <c r="N332" s="89">
        <v>7.3699999987849263E-2</v>
      </c>
      <c r="O332" s="90">
        <v>251.14500000000001</v>
      </c>
      <c r="P332" s="102">
        <v>88.836330000000004</v>
      </c>
      <c r="Q332" s="90"/>
      <c r="R332" s="90">
        <v>0.80653545400000004</v>
      </c>
      <c r="S332" s="91">
        <v>2.5114499999999999E-7</v>
      </c>
      <c r="T332" s="91">
        <f t="shared" si="9"/>
        <v>5.5929552873060034E-4</v>
      </c>
      <c r="U332" s="91">
        <f>R332/'סכום נכסי הקרן'!$C$42</f>
        <v>1.9447672304979158E-4</v>
      </c>
    </row>
    <row r="333" spans="2:21">
      <c r="B333" s="86" t="s">
        <v>716</v>
      </c>
      <c r="C333" s="87" t="s">
        <v>717</v>
      </c>
      <c r="D333" s="88" t="s">
        <v>28</v>
      </c>
      <c r="E333" s="88" t="s">
        <v>593</v>
      </c>
      <c r="F333" s="87"/>
      <c r="G333" s="88" t="s">
        <v>672</v>
      </c>
      <c r="H333" s="87" t="s">
        <v>605</v>
      </c>
      <c r="I333" s="87" t="s">
        <v>288</v>
      </c>
      <c r="J333" s="101"/>
      <c r="K333" s="90">
        <v>2.2099999987466274</v>
      </c>
      <c r="L333" s="88" t="s">
        <v>120</v>
      </c>
      <c r="M333" s="89">
        <v>3.7499999999999999E-2</v>
      </c>
      <c r="N333" s="89">
        <v>7.6499999973142011E-2</v>
      </c>
      <c r="O333" s="90">
        <v>167.43</v>
      </c>
      <c r="P333" s="102">
        <v>92.273330000000001</v>
      </c>
      <c r="Q333" s="90"/>
      <c r="R333" s="90">
        <v>0.55849307000000004</v>
      </c>
      <c r="S333" s="91">
        <v>3.3486000000000002E-7</v>
      </c>
      <c r="T333" s="91">
        <f t="shared" si="9"/>
        <v>3.8728945557057456E-4</v>
      </c>
      <c r="U333" s="91">
        <f>R333/'סכום נכסי הקרן'!$C$42</f>
        <v>1.3466723819882798E-4</v>
      </c>
    </row>
    <row r="334" spans="2:21">
      <c r="B334" s="86" t="s">
        <v>718</v>
      </c>
      <c r="C334" s="87" t="s">
        <v>719</v>
      </c>
      <c r="D334" s="88" t="s">
        <v>28</v>
      </c>
      <c r="E334" s="88" t="s">
        <v>593</v>
      </c>
      <c r="F334" s="87"/>
      <c r="G334" s="88" t="s">
        <v>630</v>
      </c>
      <c r="H334" s="87" t="s">
        <v>702</v>
      </c>
      <c r="I334" s="87" t="s">
        <v>620</v>
      </c>
      <c r="J334" s="101"/>
      <c r="K334" s="90">
        <v>3.6600000005351347</v>
      </c>
      <c r="L334" s="88" t="s">
        <v>120</v>
      </c>
      <c r="M334" s="89">
        <v>6.8750000000000006E-2</v>
      </c>
      <c r="N334" s="89">
        <v>8.74000000067649E-2</v>
      </c>
      <c r="O334" s="90">
        <v>580.42399999999998</v>
      </c>
      <c r="P334" s="102">
        <v>94.403750000000002</v>
      </c>
      <c r="Q334" s="90"/>
      <c r="R334" s="90">
        <v>1.9808104089999998</v>
      </c>
      <c r="S334" s="91">
        <v>1.160848E-6</v>
      </c>
      <c r="T334" s="91">
        <f t="shared" si="9"/>
        <v>1.3736016185306238E-3</v>
      </c>
      <c r="U334" s="91">
        <f>R334/'סכום נכסי הקרן'!$C$42</f>
        <v>4.7762502617180341E-4</v>
      </c>
    </row>
    <row r="335" spans="2:21">
      <c r="B335" s="86" t="s">
        <v>720</v>
      </c>
      <c r="C335" s="87" t="s">
        <v>721</v>
      </c>
      <c r="D335" s="88" t="s">
        <v>28</v>
      </c>
      <c r="E335" s="88" t="s">
        <v>593</v>
      </c>
      <c r="F335" s="87"/>
      <c r="G335" s="88" t="s">
        <v>618</v>
      </c>
      <c r="H335" s="87" t="s">
        <v>605</v>
      </c>
      <c r="I335" s="87" t="s">
        <v>288</v>
      </c>
      <c r="J335" s="101"/>
      <c r="K335" s="90">
        <v>2.2000000007138141</v>
      </c>
      <c r="L335" s="88" t="s">
        <v>120</v>
      </c>
      <c r="M335" s="89">
        <v>5.7500000000000002E-2</v>
      </c>
      <c r="N335" s="89">
        <v>8.0400000039497696E-2</v>
      </c>
      <c r="O335" s="90">
        <v>236.49487499999998</v>
      </c>
      <c r="P335" s="102">
        <v>98.318719999999999</v>
      </c>
      <c r="Q335" s="90"/>
      <c r="R335" s="90">
        <v>0.84055524199999998</v>
      </c>
      <c r="S335" s="91">
        <v>3.3784982142857142E-7</v>
      </c>
      <c r="T335" s="91">
        <f t="shared" si="9"/>
        <v>5.8288669911548319E-4</v>
      </c>
      <c r="U335" s="91">
        <f>R335/'סכום נכסי הקרן'!$C$42</f>
        <v>2.0267978077809898E-4</v>
      </c>
    </row>
    <row r="336" spans="2:21">
      <c r="B336" s="86" t="s">
        <v>722</v>
      </c>
      <c r="C336" s="87" t="s">
        <v>723</v>
      </c>
      <c r="D336" s="88" t="s">
        <v>28</v>
      </c>
      <c r="E336" s="88" t="s">
        <v>593</v>
      </c>
      <c r="F336" s="87"/>
      <c r="G336" s="88" t="s">
        <v>685</v>
      </c>
      <c r="H336" s="87" t="s">
        <v>605</v>
      </c>
      <c r="I336" s="87" t="s">
        <v>288</v>
      </c>
      <c r="J336" s="101"/>
      <c r="K336" s="90">
        <v>4.2599999993858546</v>
      </c>
      <c r="L336" s="88" t="s">
        <v>122</v>
      </c>
      <c r="M336" s="89">
        <v>0.04</v>
      </c>
      <c r="N336" s="89">
        <v>6.3299999989252453E-2</v>
      </c>
      <c r="O336" s="90">
        <v>669.72</v>
      </c>
      <c r="P336" s="102">
        <v>93.981669999999994</v>
      </c>
      <c r="Q336" s="90"/>
      <c r="R336" s="90">
        <v>2.4749818019999998</v>
      </c>
      <c r="S336" s="91">
        <v>6.6972000000000004E-7</v>
      </c>
      <c r="T336" s="91">
        <f t="shared" si="9"/>
        <v>1.716286926610673E-3</v>
      </c>
      <c r="U336" s="91">
        <f>R336/'סכום נכסי הקרן'!$C$42</f>
        <v>5.9678263128260206E-4</v>
      </c>
    </row>
    <row r="337" spans="2:21">
      <c r="B337" s="86" t="s">
        <v>724</v>
      </c>
      <c r="C337" s="87" t="s">
        <v>725</v>
      </c>
      <c r="D337" s="88" t="s">
        <v>28</v>
      </c>
      <c r="E337" s="88" t="s">
        <v>593</v>
      </c>
      <c r="F337" s="87"/>
      <c r="G337" s="88" t="s">
        <v>726</v>
      </c>
      <c r="H337" s="87" t="s">
        <v>605</v>
      </c>
      <c r="I337" s="87" t="s">
        <v>595</v>
      </c>
      <c r="J337" s="101"/>
      <c r="K337" s="90">
        <v>4.25</v>
      </c>
      <c r="L337" s="88" t="s">
        <v>122</v>
      </c>
      <c r="M337" s="89">
        <v>4.6249999999999999E-2</v>
      </c>
      <c r="N337" s="89">
        <v>5.3400000003234159E-2</v>
      </c>
      <c r="O337" s="90">
        <v>572.05250000000001</v>
      </c>
      <c r="P337" s="102">
        <v>98.969210000000004</v>
      </c>
      <c r="Q337" s="90"/>
      <c r="R337" s="90">
        <v>2.2262378919999999</v>
      </c>
      <c r="S337" s="91">
        <v>9.5342083333333333E-7</v>
      </c>
      <c r="T337" s="91">
        <f t="shared" si="9"/>
        <v>1.5437943771858503E-3</v>
      </c>
      <c r="U337" s="91">
        <f>R337/'סכום נכסי הקרן'!$C$42</f>
        <v>5.3680399022537672E-4</v>
      </c>
    </row>
    <row r="338" spans="2:21">
      <c r="B338" s="86" t="s">
        <v>727</v>
      </c>
      <c r="C338" s="87" t="s">
        <v>728</v>
      </c>
      <c r="D338" s="88" t="s">
        <v>28</v>
      </c>
      <c r="E338" s="88" t="s">
        <v>593</v>
      </c>
      <c r="F338" s="87"/>
      <c r="G338" s="88" t="s">
        <v>680</v>
      </c>
      <c r="H338" s="87" t="s">
        <v>605</v>
      </c>
      <c r="I338" s="87" t="s">
        <v>288</v>
      </c>
      <c r="J338" s="101"/>
      <c r="K338" s="90">
        <v>3.5700000007735841</v>
      </c>
      <c r="L338" s="88" t="s">
        <v>120</v>
      </c>
      <c r="M338" s="89">
        <v>5.2999999999999999E-2</v>
      </c>
      <c r="N338" s="89">
        <v>9.9800000015147675E-2</v>
      </c>
      <c r="O338" s="90">
        <v>807.84974999999986</v>
      </c>
      <c r="P338" s="102">
        <v>84.544830000000005</v>
      </c>
      <c r="Q338" s="90"/>
      <c r="R338" s="90">
        <v>2.4690277369999998</v>
      </c>
      <c r="S338" s="91">
        <v>5.3856649999999994E-7</v>
      </c>
      <c r="T338" s="91">
        <f t="shared" si="9"/>
        <v>1.712158054264447E-3</v>
      </c>
      <c r="U338" s="91">
        <f>R338/'סכום נכסי הקרן'!$C$42</f>
        <v>5.953469509981425E-4</v>
      </c>
    </row>
    <row r="339" spans="2:21">
      <c r="B339" s="86" t="s">
        <v>729</v>
      </c>
      <c r="C339" s="87" t="s">
        <v>730</v>
      </c>
      <c r="D339" s="88" t="s">
        <v>28</v>
      </c>
      <c r="E339" s="88" t="s">
        <v>593</v>
      </c>
      <c r="F339" s="87"/>
      <c r="G339" s="88" t="s">
        <v>665</v>
      </c>
      <c r="H339" s="87" t="s">
        <v>605</v>
      </c>
      <c r="I339" s="87" t="s">
        <v>595</v>
      </c>
      <c r="J339" s="101"/>
      <c r="K339" s="90">
        <v>4.5700000010801505</v>
      </c>
      <c r="L339" s="88" t="s">
        <v>122</v>
      </c>
      <c r="M339" s="89">
        <v>4.6249999999999999E-2</v>
      </c>
      <c r="N339" s="89">
        <v>6.6100000016252741E-2</v>
      </c>
      <c r="O339" s="90">
        <v>532.9855</v>
      </c>
      <c r="P339" s="102">
        <v>94.531930000000003</v>
      </c>
      <c r="Q339" s="90"/>
      <c r="R339" s="90">
        <v>1.981205498</v>
      </c>
      <c r="S339" s="91">
        <v>3.5532366666666664E-7</v>
      </c>
      <c r="T339" s="91">
        <f t="shared" si="9"/>
        <v>1.373875594721075E-3</v>
      </c>
      <c r="U339" s="91">
        <f>R339/'סכום נכסי הקרן'!$C$42</f>
        <v>4.777202924290423E-4</v>
      </c>
    </row>
    <row r="340" spans="2:21">
      <c r="B340" s="86" t="s">
        <v>731</v>
      </c>
      <c r="C340" s="87" t="s">
        <v>732</v>
      </c>
      <c r="D340" s="88" t="s">
        <v>28</v>
      </c>
      <c r="E340" s="88" t="s">
        <v>593</v>
      </c>
      <c r="F340" s="87"/>
      <c r="G340" s="88" t="s">
        <v>733</v>
      </c>
      <c r="H340" s="87" t="s">
        <v>605</v>
      </c>
      <c r="I340" s="87" t="s">
        <v>288</v>
      </c>
      <c r="J340" s="101"/>
      <c r="K340" s="90">
        <v>7.4099999994808377</v>
      </c>
      <c r="L340" s="88" t="s">
        <v>120</v>
      </c>
      <c r="M340" s="89">
        <v>4.2790000000000002E-2</v>
      </c>
      <c r="N340" s="89">
        <v>5.8199999997945569E-2</v>
      </c>
      <c r="O340" s="90">
        <v>1116.2</v>
      </c>
      <c r="P340" s="102">
        <v>89.266289999999998</v>
      </c>
      <c r="Q340" s="90"/>
      <c r="R340" s="90">
        <v>3.6019511069999992</v>
      </c>
      <c r="S340" s="91">
        <v>2.2324000000000001E-7</v>
      </c>
      <c r="T340" s="91">
        <f t="shared" si="9"/>
        <v>2.4977887070682147E-3</v>
      </c>
      <c r="U340" s="91">
        <f>R340/'סכום נכסי הקרן'!$C$42</f>
        <v>8.6852430900691573E-4</v>
      </c>
    </row>
    <row r="341" spans="2:21">
      <c r="B341" s="86" t="s">
        <v>734</v>
      </c>
      <c r="C341" s="87" t="s">
        <v>735</v>
      </c>
      <c r="D341" s="88" t="s">
        <v>28</v>
      </c>
      <c r="E341" s="88" t="s">
        <v>593</v>
      </c>
      <c r="F341" s="87"/>
      <c r="G341" s="88" t="s">
        <v>653</v>
      </c>
      <c r="H341" s="87" t="s">
        <v>736</v>
      </c>
      <c r="I341" s="87" t="s">
        <v>288</v>
      </c>
      <c r="J341" s="101"/>
      <c r="K341" s="90">
        <v>2.040000000706514</v>
      </c>
      <c r="L341" s="88" t="s">
        <v>120</v>
      </c>
      <c r="M341" s="89">
        <v>6.5000000000000002E-2</v>
      </c>
      <c r="N341" s="89">
        <v>9.4000000018701846E-2</v>
      </c>
      <c r="O341" s="90">
        <v>279.05</v>
      </c>
      <c r="P341" s="102">
        <v>95.410830000000004</v>
      </c>
      <c r="Q341" s="90"/>
      <c r="R341" s="90">
        <v>0.96247180799999998</v>
      </c>
      <c r="S341" s="91">
        <v>5.581E-7</v>
      </c>
      <c r="T341" s="91">
        <f t="shared" si="9"/>
        <v>6.6743027361529578E-4</v>
      </c>
      <c r="U341" s="91">
        <f>R341/'סכום נכסי הקרן'!$C$42</f>
        <v>2.3207704301074429E-4</v>
      </c>
    </row>
    <row r="342" spans="2:21">
      <c r="B342" s="86" t="s">
        <v>737</v>
      </c>
      <c r="C342" s="87" t="s">
        <v>738</v>
      </c>
      <c r="D342" s="88" t="s">
        <v>28</v>
      </c>
      <c r="E342" s="88" t="s">
        <v>593</v>
      </c>
      <c r="F342" s="87"/>
      <c r="G342" s="88" t="s">
        <v>685</v>
      </c>
      <c r="H342" s="87" t="s">
        <v>736</v>
      </c>
      <c r="I342" s="87" t="s">
        <v>288</v>
      </c>
      <c r="J342" s="101"/>
      <c r="K342" s="90">
        <v>4.6400000001561787</v>
      </c>
      <c r="L342" s="88" t="s">
        <v>120</v>
      </c>
      <c r="M342" s="89">
        <v>4.1250000000000002E-2</v>
      </c>
      <c r="N342" s="89">
        <v>5.9800000001922198E-2</v>
      </c>
      <c r="O342" s="90">
        <v>998.99900000000014</v>
      </c>
      <c r="P342" s="102">
        <v>92.195130000000006</v>
      </c>
      <c r="Q342" s="90"/>
      <c r="R342" s="90">
        <v>3.3295175819999998</v>
      </c>
      <c r="S342" s="91">
        <v>2.4974975000000005E-6</v>
      </c>
      <c r="T342" s="91">
        <f t="shared" si="9"/>
        <v>2.3088684907861716E-3</v>
      </c>
      <c r="U342" s="91">
        <f>R342/'סכום נכסי הקרן'!$C$42</f>
        <v>8.0283348422278489E-4</v>
      </c>
    </row>
    <row r="343" spans="2:21">
      <c r="B343" s="86" t="s">
        <v>739</v>
      </c>
      <c r="C343" s="87" t="s">
        <v>740</v>
      </c>
      <c r="D343" s="88" t="s">
        <v>28</v>
      </c>
      <c r="E343" s="88" t="s">
        <v>593</v>
      </c>
      <c r="F343" s="87"/>
      <c r="G343" s="88" t="s">
        <v>741</v>
      </c>
      <c r="H343" s="87" t="s">
        <v>736</v>
      </c>
      <c r="I343" s="87" t="s">
        <v>595</v>
      </c>
      <c r="J343" s="101"/>
      <c r="K343" s="90">
        <v>4.289999999430445</v>
      </c>
      <c r="L343" s="88" t="s">
        <v>122</v>
      </c>
      <c r="M343" s="89">
        <v>3.125E-2</v>
      </c>
      <c r="N343" s="89">
        <v>6.4999999993054211E-2</v>
      </c>
      <c r="O343" s="90">
        <v>837.15</v>
      </c>
      <c r="P343" s="102">
        <v>87.472070000000002</v>
      </c>
      <c r="Q343" s="90"/>
      <c r="R343" s="90">
        <v>2.8794416160000003</v>
      </c>
      <c r="S343" s="91">
        <v>1.1162E-6</v>
      </c>
      <c r="T343" s="91">
        <f t="shared" si="9"/>
        <v>1.996761348906076E-3</v>
      </c>
      <c r="U343" s="91">
        <f>R343/'סכום נכסי הקרן'!$C$42</f>
        <v>6.9430843605900101E-4</v>
      </c>
    </row>
    <row r="344" spans="2:21">
      <c r="B344" s="86" t="s">
        <v>742</v>
      </c>
      <c r="C344" s="87" t="s">
        <v>743</v>
      </c>
      <c r="D344" s="88" t="s">
        <v>28</v>
      </c>
      <c r="E344" s="88" t="s">
        <v>593</v>
      </c>
      <c r="F344" s="87"/>
      <c r="G344" s="88" t="s">
        <v>630</v>
      </c>
      <c r="H344" s="87" t="s">
        <v>744</v>
      </c>
      <c r="I344" s="87" t="s">
        <v>620</v>
      </c>
      <c r="J344" s="101"/>
      <c r="K344" s="90">
        <v>5.1999999995714399</v>
      </c>
      <c r="L344" s="88" t="s">
        <v>122</v>
      </c>
      <c r="M344" s="89">
        <v>6.8750000000000006E-2</v>
      </c>
      <c r="N344" s="89">
        <v>8.139999999700008E-2</v>
      </c>
      <c r="O344" s="90">
        <v>491.12799999999993</v>
      </c>
      <c r="P344" s="102">
        <v>96.660404999999997</v>
      </c>
      <c r="Q344" s="90"/>
      <c r="R344" s="90">
        <v>1.8667188040000002</v>
      </c>
      <c r="S344" s="91">
        <v>4.9112799999999998E-7</v>
      </c>
      <c r="T344" s="91">
        <f t="shared" si="9"/>
        <v>1.294484297369194E-3</v>
      </c>
      <c r="U344" s="91">
        <f>R344/'סכום נכסי הקרן'!$C$42</f>
        <v>4.5011456602048671E-4</v>
      </c>
    </row>
    <row r="345" spans="2:21">
      <c r="B345" s="86" t="s">
        <v>745</v>
      </c>
      <c r="C345" s="87" t="s">
        <v>746</v>
      </c>
      <c r="D345" s="88" t="s">
        <v>28</v>
      </c>
      <c r="E345" s="88" t="s">
        <v>593</v>
      </c>
      <c r="F345" s="87"/>
      <c r="G345" s="88" t="s">
        <v>630</v>
      </c>
      <c r="H345" s="87" t="s">
        <v>744</v>
      </c>
      <c r="I345" s="87" t="s">
        <v>620</v>
      </c>
      <c r="J345" s="101"/>
      <c r="K345" s="90">
        <v>5.0599999996991709</v>
      </c>
      <c r="L345" s="88" t="s">
        <v>120</v>
      </c>
      <c r="M345" s="89">
        <v>7.7499999999999999E-2</v>
      </c>
      <c r="N345" s="89">
        <v>8.6899999995487587E-2</v>
      </c>
      <c r="O345" s="90">
        <v>576.15453500000001</v>
      </c>
      <c r="P345" s="102">
        <v>95.760220000000004</v>
      </c>
      <c r="Q345" s="90"/>
      <c r="R345" s="90">
        <v>1.99449261</v>
      </c>
      <c r="S345" s="91">
        <v>2.8807726750000001E-7</v>
      </c>
      <c r="T345" s="91">
        <f t="shared" si="9"/>
        <v>1.3830896004966261E-3</v>
      </c>
      <c r="U345" s="91">
        <f>R345/'סכום נכסי הקרן'!$C$42</f>
        <v>4.809241615060185E-4</v>
      </c>
    </row>
    <row r="346" spans="2:21">
      <c r="B346" s="86" t="s">
        <v>747</v>
      </c>
      <c r="C346" s="87" t="s">
        <v>748</v>
      </c>
      <c r="D346" s="88" t="s">
        <v>28</v>
      </c>
      <c r="E346" s="88" t="s">
        <v>593</v>
      </c>
      <c r="F346" s="87"/>
      <c r="G346" s="88" t="s">
        <v>658</v>
      </c>
      <c r="H346" s="87" t="s">
        <v>744</v>
      </c>
      <c r="I346" s="87" t="s">
        <v>620</v>
      </c>
      <c r="J346" s="101"/>
      <c r="K346" s="90">
        <v>5.3199999997234633</v>
      </c>
      <c r="L346" s="88" t="s">
        <v>120</v>
      </c>
      <c r="M346" s="89">
        <v>3.2500000000000001E-2</v>
      </c>
      <c r="N346" s="89">
        <v>5.6599999994776537E-2</v>
      </c>
      <c r="O346" s="90">
        <v>410.14769000000001</v>
      </c>
      <c r="P346" s="102">
        <v>87.801249999999996</v>
      </c>
      <c r="Q346" s="90"/>
      <c r="R346" s="90">
        <v>1.301814998</v>
      </c>
      <c r="S346" s="91">
        <v>5.8592527142857141E-7</v>
      </c>
      <c r="T346" s="91">
        <f t="shared" si="9"/>
        <v>9.0274928895541819E-4</v>
      </c>
      <c r="U346" s="91">
        <f>R346/'סכום נכסי הקרן'!$C$42</f>
        <v>3.1390153225441589E-4</v>
      </c>
    </row>
    <row r="347" spans="2:21">
      <c r="B347" s="86" t="s">
        <v>749</v>
      </c>
      <c r="C347" s="87" t="s">
        <v>750</v>
      </c>
      <c r="D347" s="88" t="s">
        <v>28</v>
      </c>
      <c r="E347" s="88" t="s">
        <v>593</v>
      </c>
      <c r="F347" s="87"/>
      <c r="G347" s="88" t="s">
        <v>680</v>
      </c>
      <c r="H347" s="87" t="s">
        <v>744</v>
      </c>
      <c r="I347" s="87" t="s">
        <v>620</v>
      </c>
      <c r="J347" s="101"/>
      <c r="K347" s="90">
        <v>7.549999995098303</v>
      </c>
      <c r="L347" s="88" t="s">
        <v>120</v>
      </c>
      <c r="M347" s="89">
        <v>3.2500000000000001E-2</v>
      </c>
      <c r="N347" s="89">
        <v>5.7699999964851249E-2</v>
      </c>
      <c r="O347" s="90">
        <v>139.52500000000001</v>
      </c>
      <c r="P347" s="102">
        <v>82.917670000000001</v>
      </c>
      <c r="Q347" s="90"/>
      <c r="R347" s="90">
        <v>0.41822251100000002</v>
      </c>
      <c r="S347" s="91">
        <v>1.1674667331599043E-7</v>
      </c>
      <c r="T347" s="91">
        <f t="shared" si="9"/>
        <v>2.9001822456373297E-4</v>
      </c>
      <c r="U347" s="91">
        <f>R347/'סכום נכסי הקרן'!$C$42</f>
        <v>1.0084434979461599E-4</v>
      </c>
    </row>
    <row r="348" spans="2:21">
      <c r="B348" s="86" t="s">
        <v>751</v>
      </c>
      <c r="C348" s="87" t="s">
        <v>752</v>
      </c>
      <c r="D348" s="88" t="s">
        <v>28</v>
      </c>
      <c r="E348" s="88" t="s">
        <v>593</v>
      </c>
      <c r="F348" s="87"/>
      <c r="G348" s="88" t="s">
        <v>680</v>
      </c>
      <c r="H348" s="87" t="s">
        <v>744</v>
      </c>
      <c r="I348" s="87" t="s">
        <v>620</v>
      </c>
      <c r="J348" s="101"/>
      <c r="K348" s="90">
        <v>5.669999999085233</v>
      </c>
      <c r="L348" s="88" t="s">
        <v>120</v>
      </c>
      <c r="M348" s="89">
        <v>4.4999999999999998E-2</v>
      </c>
      <c r="N348" s="89">
        <v>5.7499999990391105E-2</v>
      </c>
      <c r="O348" s="90">
        <v>756.22550000000001</v>
      </c>
      <c r="P348" s="102">
        <v>95.171499999999995</v>
      </c>
      <c r="Q348" s="90"/>
      <c r="R348" s="90">
        <v>2.6017558140000001</v>
      </c>
      <c r="S348" s="91">
        <v>5.041839455963731E-7</v>
      </c>
      <c r="T348" s="91">
        <f t="shared" si="9"/>
        <v>1.8041989182276462E-3</v>
      </c>
      <c r="U348" s="91">
        <f>R348/'סכום נכסי הקרן'!$C$42</f>
        <v>6.2735115037170213E-4</v>
      </c>
    </row>
    <row r="349" spans="2:21">
      <c r="B349" s="86" t="s">
        <v>753</v>
      </c>
      <c r="C349" s="87" t="s">
        <v>754</v>
      </c>
      <c r="D349" s="88" t="s">
        <v>28</v>
      </c>
      <c r="E349" s="88" t="s">
        <v>593</v>
      </c>
      <c r="F349" s="87"/>
      <c r="G349" s="88" t="s">
        <v>672</v>
      </c>
      <c r="H349" s="87" t="s">
        <v>736</v>
      </c>
      <c r="I349" s="87" t="s">
        <v>288</v>
      </c>
      <c r="J349" s="101"/>
      <c r="K349" s="90">
        <v>0.35000007704297614</v>
      </c>
      <c r="L349" s="88" t="s">
        <v>120</v>
      </c>
      <c r="M349" s="89">
        <v>6.5000000000000002E-2</v>
      </c>
      <c r="N349" s="89">
        <v>0.19309999804090716</v>
      </c>
      <c r="O349" s="90">
        <v>1.3115349999999999</v>
      </c>
      <c r="P349" s="102">
        <v>95.817939999999993</v>
      </c>
      <c r="Q349" s="90"/>
      <c r="R349" s="90">
        <v>4.5429190000000003E-3</v>
      </c>
      <c r="S349" s="91">
        <v>5.2461399999999994E-10</v>
      </c>
      <c r="T349" s="91">
        <f t="shared" si="9"/>
        <v>3.1503069970254402E-6</v>
      </c>
      <c r="U349" s="91">
        <f>R349/'סכום נכסי הקרן'!$C$42</f>
        <v>1.0954161975384609E-6</v>
      </c>
    </row>
    <row r="350" spans="2:21">
      <c r="B350" s="86" t="s">
        <v>755</v>
      </c>
      <c r="C350" s="87" t="s">
        <v>756</v>
      </c>
      <c r="D350" s="88" t="s">
        <v>28</v>
      </c>
      <c r="E350" s="88" t="s">
        <v>593</v>
      </c>
      <c r="F350" s="87"/>
      <c r="G350" s="88" t="s">
        <v>630</v>
      </c>
      <c r="H350" s="87" t="s">
        <v>744</v>
      </c>
      <c r="I350" s="87" t="s">
        <v>620</v>
      </c>
      <c r="J350" s="101"/>
      <c r="K350" s="90">
        <v>4.5800000004539996</v>
      </c>
      <c r="L350" s="88" t="s">
        <v>120</v>
      </c>
      <c r="M350" s="89">
        <v>7.4999999999999997E-2</v>
      </c>
      <c r="N350" s="89">
        <v>9.6700000006810005E-2</v>
      </c>
      <c r="O350" s="90">
        <v>669.72</v>
      </c>
      <c r="P350" s="102">
        <v>90.979330000000004</v>
      </c>
      <c r="Q350" s="90"/>
      <c r="R350" s="90">
        <v>2.20264405</v>
      </c>
      <c r="S350" s="91">
        <v>6.6972000000000004E-7</v>
      </c>
      <c r="T350" s="91">
        <f t="shared" si="9"/>
        <v>1.5274331245332469E-3</v>
      </c>
      <c r="U350" s="91">
        <f>R350/'סכום נכסי הקרן'!$C$42</f>
        <v>5.3111489986542031E-4</v>
      </c>
    </row>
    <row r="351" spans="2:21">
      <c r="B351" s="86" t="s">
        <v>757</v>
      </c>
      <c r="C351" s="87" t="s">
        <v>758</v>
      </c>
      <c r="D351" s="88" t="s">
        <v>28</v>
      </c>
      <c r="E351" s="88" t="s">
        <v>593</v>
      </c>
      <c r="F351" s="87"/>
      <c r="G351" s="88" t="s">
        <v>759</v>
      </c>
      <c r="H351" s="87" t="s">
        <v>736</v>
      </c>
      <c r="I351" s="87" t="s">
        <v>288</v>
      </c>
      <c r="J351" s="101"/>
      <c r="K351" s="90">
        <v>5.3799999990020826</v>
      </c>
      <c r="L351" s="88" t="s">
        <v>120</v>
      </c>
      <c r="M351" s="89">
        <v>3.7499999999999999E-2</v>
      </c>
      <c r="N351" s="89">
        <v>5.8399999991550482E-2</v>
      </c>
      <c r="O351" s="90">
        <v>837.15</v>
      </c>
      <c r="P351" s="102">
        <v>90.728579999999994</v>
      </c>
      <c r="Q351" s="90"/>
      <c r="R351" s="90">
        <v>2.7457166229999999</v>
      </c>
      <c r="S351" s="91">
        <v>1.3952499999999999E-6</v>
      </c>
      <c r="T351" s="91">
        <f t="shared" si="9"/>
        <v>1.9040291691940715E-3</v>
      </c>
      <c r="U351" s="91">
        <f>R351/'סכום נכסי הקרן'!$C$42</f>
        <v>6.6206385424983434E-4</v>
      </c>
    </row>
    <row r="352" spans="2:21">
      <c r="B352" s="86" t="s">
        <v>760</v>
      </c>
      <c r="C352" s="87" t="s">
        <v>761</v>
      </c>
      <c r="D352" s="88" t="s">
        <v>28</v>
      </c>
      <c r="E352" s="88" t="s">
        <v>593</v>
      </c>
      <c r="F352" s="87"/>
      <c r="G352" s="88" t="s">
        <v>672</v>
      </c>
      <c r="H352" s="87" t="s">
        <v>744</v>
      </c>
      <c r="I352" s="87" t="s">
        <v>620</v>
      </c>
      <c r="J352" s="101"/>
      <c r="K352" s="90">
        <v>6.4700000005998515</v>
      </c>
      <c r="L352" s="88" t="s">
        <v>120</v>
      </c>
      <c r="M352" s="89">
        <v>3.6249999999999998E-2</v>
      </c>
      <c r="N352" s="89">
        <v>5.7500000004284658E-2</v>
      </c>
      <c r="O352" s="90">
        <v>1116.2</v>
      </c>
      <c r="P352" s="102">
        <v>86.761009999999999</v>
      </c>
      <c r="Q352" s="90"/>
      <c r="R352" s="90">
        <v>3.5008615700000001</v>
      </c>
      <c r="S352" s="91">
        <v>1.2402222222222222E-6</v>
      </c>
      <c r="T352" s="91">
        <f t="shared" si="9"/>
        <v>2.4276877266771581E-3</v>
      </c>
      <c r="U352" s="91">
        <f>R352/'סכום נכסי הקרן'!$C$42</f>
        <v>8.4414898639353377E-4</v>
      </c>
    </row>
    <row r="353" spans="2:21">
      <c r="B353" s="86" t="s">
        <v>762</v>
      </c>
      <c r="C353" s="87" t="s">
        <v>763</v>
      </c>
      <c r="D353" s="88" t="s">
        <v>28</v>
      </c>
      <c r="E353" s="88" t="s">
        <v>593</v>
      </c>
      <c r="F353" s="87"/>
      <c r="G353" s="88" t="s">
        <v>630</v>
      </c>
      <c r="H353" s="87" t="s">
        <v>736</v>
      </c>
      <c r="I353" s="87" t="s">
        <v>595</v>
      </c>
      <c r="J353" s="101"/>
      <c r="K353" s="90">
        <v>4.1199999998628103</v>
      </c>
      <c r="L353" s="88" t="s">
        <v>123</v>
      </c>
      <c r="M353" s="89">
        <v>7.4160000000000004E-2</v>
      </c>
      <c r="N353" s="89">
        <v>7.1399999994969723E-2</v>
      </c>
      <c r="O353" s="90">
        <v>948.77</v>
      </c>
      <c r="P353" s="102">
        <v>103.18897</v>
      </c>
      <c r="Q353" s="90"/>
      <c r="R353" s="90">
        <v>4.3735047800000002</v>
      </c>
      <c r="S353" s="91">
        <v>1.4596461538461537E-6</v>
      </c>
      <c r="T353" s="91">
        <f t="shared" si="9"/>
        <v>3.0328259671718138E-3</v>
      </c>
      <c r="U353" s="91">
        <f>R353/'סכום נכסי הקרן'!$C$42</f>
        <v>1.05456601273848E-3</v>
      </c>
    </row>
    <row r="354" spans="2:21">
      <c r="B354" s="86" t="s">
        <v>764</v>
      </c>
      <c r="C354" s="87" t="s">
        <v>765</v>
      </c>
      <c r="D354" s="88" t="s">
        <v>28</v>
      </c>
      <c r="E354" s="88" t="s">
        <v>593</v>
      </c>
      <c r="F354" s="87"/>
      <c r="G354" s="88" t="s">
        <v>733</v>
      </c>
      <c r="H354" s="87" t="s">
        <v>736</v>
      </c>
      <c r="I354" s="87" t="s">
        <v>595</v>
      </c>
      <c r="J354" s="101"/>
      <c r="K354" s="90">
        <v>7.120000000000001</v>
      </c>
      <c r="L354" s="88" t="s">
        <v>120</v>
      </c>
      <c r="M354" s="89">
        <v>5.1249999999999997E-2</v>
      </c>
      <c r="N354" s="89">
        <v>6.0700000002478827E-2</v>
      </c>
      <c r="O354" s="90">
        <v>599.95749999999998</v>
      </c>
      <c r="P354" s="102">
        <v>93.002629999999996</v>
      </c>
      <c r="Q354" s="90"/>
      <c r="R354" s="90">
        <v>2.0170840499999998</v>
      </c>
      <c r="S354" s="91">
        <v>1.1999149999999999E-6</v>
      </c>
      <c r="T354" s="91">
        <f t="shared" si="9"/>
        <v>1.398755733109794E-3</v>
      </c>
      <c r="U354" s="91">
        <f>R354/'סכום נכסי הקרן'!$C$42</f>
        <v>4.8637154661275672E-4</v>
      </c>
    </row>
    <row r="355" spans="2:21">
      <c r="B355" s="86" t="s">
        <v>766</v>
      </c>
      <c r="C355" s="87" t="s">
        <v>767</v>
      </c>
      <c r="D355" s="88" t="s">
        <v>28</v>
      </c>
      <c r="E355" s="88" t="s">
        <v>593</v>
      </c>
      <c r="F355" s="87"/>
      <c r="G355" s="88" t="s">
        <v>653</v>
      </c>
      <c r="H355" s="87" t="s">
        <v>736</v>
      </c>
      <c r="I355" s="87" t="s">
        <v>595</v>
      </c>
      <c r="J355" s="101"/>
      <c r="K355" s="90">
        <v>7.3300000011156099</v>
      </c>
      <c r="L355" s="88" t="s">
        <v>120</v>
      </c>
      <c r="M355" s="89">
        <v>6.4000000000000001E-2</v>
      </c>
      <c r="N355" s="89">
        <v>6.3400000007045959E-2</v>
      </c>
      <c r="O355" s="90">
        <v>558.1</v>
      </c>
      <c r="P355" s="102">
        <v>101.29833000000001</v>
      </c>
      <c r="Q355" s="90"/>
      <c r="R355" s="90">
        <v>2.0437257839999998</v>
      </c>
      <c r="S355" s="91">
        <v>4.4648000000000001E-7</v>
      </c>
      <c r="T355" s="91">
        <f t="shared" si="9"/>
        <v>1.4172305597648786E-3</v>
      </c>
      <c r="U355" s="91">
        <f>R355/'סכום נכסי הקרן'!$C$42</f>
        <v>4.9279556318758693E-4</v>
      </c>
    </row>
    <row r="356" spans="2:21">
      <c r="B356" s="86" t="s">
        <v>768</v>
      </c>
      <c r="C356" s="87" t="s">
        <v>769</v>
      </c>
      <c r="D356" s="88" t="s">
        <v>28</v>
      </c>
      <c r="E356" s="88" t="s">
        <v>593</v>
      </c>
      <c r="F356" s="87"/>
      <c r="G356" s="88" t="s">
        <v>630</v>
      </c>
      <c r="H356" s="87" t="s">
        <v>744</v>
      </c>
      <c r="I356" s="87" t="s">
        <v>620</v>
      </c>
      <c r="J356" s="101"/>
      <c r="K356" s="90">
        <v>4.5000000005199272</v>
      </c>
      <c r="L356" s="88" t="s">
        <v>120</v>
      </c>
      <c r="M356" s="89">
        <v>7.6249999999999998E-2</v>
      </c>
      <c r="N356" s="89">
        <v>8.720000000887343E-2</v>
      </c>
      <c r="O356" s="90">
        <v>837.15</v>
      </c>
      <c r="P356" s="102">
        <v>95.331680000000006</v>
      </c>
      <c r="Q356" s="90"/>
      <c r="R356" s="90">
        <v>2.8850200269999999</v>
      </c>
      <c r="S356" s="91">
        <v>1.6743E-6</v>
      </c>
      <c r="T356" s="91">
        <f t="shared" si="9"/>
        <v>2.0006297223473771E-3</v>
      </c>
      <c r="U356" s="91">
        <f>R356/'סכום נכסי הקרן'!$C$42</f>
        <v>6.9565353637136102E-4</v>
      </c>
    </row>
    <row r="357" spans="2:21">
      <c r="B357" s="86" t="s">
        <v>770</v>
      </c>
      <c r="C357" s="87" t="s">
        <v>771</v>
      </c>
      <c r="D357" s="88" t="s">
        <v>28</v>
      </c>
      <c r="E357" s="88" t="s">
        <v>593</v>
      </c>
      <c r="F357" s="87"/>
      <c r="G357" s="88" t="s">
        <v>726</v>
      </c>
      <c r="H357" s="87" t="s">
        <v>736</v>
      </c>
      <c r="I357" s="87" t="s">
        <v>288</v>
      </c>
      <c r="J357" s="101"/>
      <c r="K357" s="90">
        <v>6.5500000009197121</v>
      </c>
      <c r="L357" s="88" t="s">
        <v>120</v>
      </c>
      <c r="M357" s="89">
        <v>4.1250000000000002E-2</v>
      </c>
      <c r="N357" s="89">
        <v>7.780000001471539E-2</v>
      </c>
      <c r="O357" s="90">
        <v>418.57499999999999</v>
      </c>
      <c r="P357" s="102">
        <v>79.042169999999999</v>
      </c>
      <c r="Q357" s="90"/>
      <c r="R357" s="90">
        <v>1.196025458</v>
      </c>
      <c r="S357" s="91">
        <v>4.18575E-7</v>
      </c>
      <c r="T357" s="91">
        <f t="shared" si="9"/>
        <v>8.2938907098232585E-4</v>
      </c>
      <c r="U357" s="91">
        <f>R357/'סכום נכסי הקרן'!$C$42</f>
        <v>2.8839291639616642E-4</v>
      </c>
    </row>
    <row r="358" spans="2:21">
      <c r="B358" s="86" t="s">
        <v>772</v>
      </c>
      <c r="C358" s="87" t="s">
        <v>773</v>
      </c>
      <c r="D358" s="88" t="s">
        <v>28</v>
      </c>
      <c r="E358" s="88" t="s">
        <v>593</v>
      </c>
      <c r="F358" s="87"/>
      <c r="G358" s="88" t="s">
        <v>726</v>
      </c>
      <c r="H358" s="87" t="s">
        <v>736</v>
      </c>
      <c r="I358" s="87" t="s">
        <v>288</v>
      </c>
      <c r="J358" s="101"/>
      <c r="K358" s="90">
        <v>1.2</v>
      </c>
      <c r="L358" s="88" t="s">
        <v>120</v>
      </c>
      <c r="M358" s="89">
        <v>6.25E-2</v>
      </c>
      <c r="N358" s="89">
        <v>8.4900000004443935E-2</v>
      </c>
      <c r="O358" s="90">
        <v>1060.3900000000001</v>
      </c>
      <c r="P358" s="102">
        <v>99.794920000000005</v>
      </c>
      <c r="Q358" s="90"/>
      <c r="R358" s="90">
        <v>3.8254483700000002</v>
      </c>
      <c r="S358" s="91">
        <v>8.156846153846155E-7</v>
      </c>
      <c r="T358" s="91">
        <f t="shared" si="9"/>
        <v>2.6527738590035538E-3</v>
      </c>
      <c r="U358" s="91">
        <f>R358/'סכום נכסי הקרן'!$C$42</f>
        <v>9.2241532533269969E-4</v>
      </c>
    </row>
    <row r="359" spans="2:21">
      <c r="B359" s="86" t="s">
        <v>774</v>
      </c>
      <c r="C359" s="87" t="s">
        <v>775</v>
      </c>
      <c r="D359" s="88" t="s">
        <v>28</v>
      </c>
      <c r="E359" s="88" t="s">
        <v>593</v>
      </c>
      <c r="F359" s="87"/>
      <c r="G359" s="88" t="s">
        <v>653</v>
      </c>
      <c r="H359" s="87" t="s">
        <v>736</v>
      </c>
      <c r="I359" s="87" t="s">
        <v>595</v>
      </c>
      <c r="J359" s="101"/>
      <c r="K359" s="90">
        <v>3.0199999996944396</v>
      </c>
      <c r="L359" s="88" t="s">
        <v>122</v>
      </c>
      <c r="M359" s="89">
        <v>5.7500000000000002E-2</v>
      </c>
      <c r="N359" s="89">
        <v>5.5799999995266816E-2</v>
      </c>
      <c r="O359" s="90">
        <v>839.94050000000004</v>
      </c>
      <c r="P359" s="102">
        <v>101.06919000000001</v>
      </c>
      <c r="Q359" s="90"/>
      <c r="R359" s="90">
        <v>3.3381274509999996</v>
      </c>
      <c r="S359" s="91">
        <v>1.2922161538461539E-6</v>
      </c>
      <c r="T359" s="91">
        <f t="shared" si="9"/>
        <v>2.3148390420009682E-3</v>
      </c>
      <c r="U359" s="91">
        <f>R359/'סכום נכסי הקרן'!$C$42</f>
        <v>8.0490954808421064E-4</v>
      </c>
    </row>
    <row r="360" spans="2:21">
      <c r="B360" s="86" t="s">
        <v>776</v>
      </c>
      <c r="C360" s="87" t="s">
        <v>777</v>
      </c>
      <c r="D360" s="88" t="s">
        <v>28</v>
      </c>
      <c r="E360" s="88" t="s">
        <v>593</v>
      </c>
      <c r="F360" s="87"/>
      <c r="G360" s="88" t="s">
        <v>653</v>
      </c>
      <c r="H360" s="87" t="s">
        <v>778</v>
      </c>
      <c r="I360" s="87" t="s">
        <v>620</v>
      </c>
      <c r="J360" s="101"/>
      <c r="K360" s="90">
        <v>6.6999999986900365</v>
      </c>
      <c r="L360" s="88" t="s">
        <v>120</v>
      </c>
      <c r="M360" s="89">
        <v>3.7499999999999999E-2</v>
      </c>
      <c r="N360" s="89">
        <v>6.1099999988792536E-2</v>
      </c>
      <c r="O360" s="90">
        <v>892.96</v>
      </c>
      <c r="P360" s="102">
        <v>85.134</v>
      </c>
      <c r="Q360" s="90"/>
      <c r="R360" s="90">
        <v>2.7481684280000001</v>
      </c>
      <c r="S360" s="91">
        <v>8.9296000000000002E-7</v>
      </c>
      <c r="T360" s="91">
        <f t="shared" si="9"/>
        <v>1.9057293840662368E-3</v>
      </c>
      <c r="U360" s="91">
        <f>R360/'סכום נכסי הקרן'!$C$42</f>
        <v>6.6265504834997263E-4</v>
      </c>
    </row>
    <row r="361" spans="2:21">
      <c r="B361" s="86" t="s">
        <v>779</v>
      </c>
      <c r="C361" s="87" t="s">
        <v>780</v>
      </c>
      <c r="D361" s="88" t="s">
        <v>28</v>
      </c>
      <c r="E361" s="88" t="s">
        <v>593</v>
      </c>
      <c r="F361" s="87"/>
      <c r="G361" s="88" t="s">
        <v>653</v>
      </c>
      <c r="H361" s="87" t="s">
        <v>778</v>
      </c>
      <c r="I361" s="87" t="s">
        <v>620</v>
      </c>
      <c r="J361" s="101"/>
      <c r="K361" s="90">
        <v>5.1400000057428352</v>
      </c>
      <c r="L361" s="88" t="s">
        <v>120</v>
      </c>
      <c r="M361" s="89">
        <v>5.8749999999999997E-2</v>
      </c>
      <c r="N361" s="89">
        <v>6.3200000078797058E-2</v>
      </c>
      <c r="O361" s="90">
        <v>83.715000000000003</v>
      </c>
      <c r="P361" s="102">
        <v>98.967010000000002</v>
      </c>
      <c r="Q361" s="90"/>
      <c r="R361" s="90">
        <v>0.29950360199999998</v>
      </c>
      <c r="S361" s="91">
        <v>1.6743000000000001E-7</v>
      </c>
      <c r="T361" s="91">
        <f t="shared" si="9"/>
        <v>2.0769207925893518E-4</v>
      </c>
      <c r="U361" s="91">
        <f>R361/'סכום נכסי הקרן'!$C$42</f>
        <v>7.2218126022478604E-5</v>
      </c>
    </row>
    <row r="362" spans="2:21">
      <c r="B362" s="86" t="s">
        <v>781</v>
      </c>
      <c r="C362" s="87" t="s">
        <v>782</v>
      </c>
      <c r="D362" s="88" t="s">
        <v>28</v>
      </c>
      <c r="E362" s="88" t="s">
        <v>593</v>
      </c>
      <c r="F362" s="87"/>
      <c r="G362" s="88" t="s">
        <v>741</v>
      </c>
      <c r="H362" s="87" t="s">
        <v>783</v>
      </c>
      <c r="I362" s="87" t="s">
        <v>595</v>
      </c>
      <c r="J362" s="101"/>
      <c r="K362" s="90">
        <v>6.7900000005441008</v>
      </c>
      <c r="L362" s="88" t="s">
        <v>120</v>
      </c>
      <c r="M362" s="89">
        <v>0.04</v>
      </c>
      <c r="N362" s="89">
        <v>5.8000000005322724E-2</v>
      </c>
      <c r="O362" s="90">
        <v>1067.36625</v>
      </c>
      <c r="P362" s="102">
        <v>87.642669999999995</v>
      </c>
      <c r="Q362" s="90"/>
      <c r="R362" s="90">
        <v>3.3817177040000006</v>
      </c>
      <c r="S362" s="91">
        <v>2.1347325000000002E-6</v>
      </c>
      <c r="T362" s="91">
        <f t="shared" si="9"/>
        <v>2.3450668930870234E-3</v>
      </c>
      <c r="U362" s="91">
        <f>R362/'סכום נכסי הקרן'!$C$42</f>
        <v>8.1542029441074662E-4</v>
      </c>
    </row>
    <row r="363" spans="2:21">
      <c r="B363" s="86" t="s">
        <v>784</v>
      </c>
      <c r="C363" s="87" t="s">
        <v>785</v>
      </c>
      <c r="D363" s="88" t="s">
        <v>28</v>
      </c>
      <c r="E363" s="88" t="s">
        <v>593</v>
      </c>
      <c r="F363" s="87"/>
      <c r="G363" s="88" t="s">
        <v>786</v>
      </c>
      <c r="H363" s="87" t="s">
        <v>778</v>
      </c>
      <c r="I363" s="87" t="s">
        <v>620</v>
      </c>
      <c r="J363" s="101"/>
      <c r="K363" s="90">
        <v>7.1799999997546049</v>
      </c>
      <c r="L363" s="88" t="s">
        <v>120</v>
      </c>
      <c r="M363" s="89">
        <v>6.0999999999999999E-2</v>
      </c>
      <c r="N363" s="89">
        <v>6.5699999994274116E-2</v>
      </c>
      <c r="O363" s="90">
        <v>697.625</v>
      </c>
      <c r="P363" s="102">
        <v>96.951719999999995</v>
      </c>
      <c r="Q363" s="90"/>
      <c r="R363" s="90">
        <v>2.4450394200000001</v>
      </c>
      <c r="S363" s="91">
        <v>3.9864285714285715E-7</v>
      </c>
      <c r="T363" s="91">
        <f t="shared" si="9"/>
        <v>1.695523251202371E-3</v>
      </c>
      <c r="U363" s="91">
        <f>R363/'סכום נכסי הקרן'!$C$42</f>
        <v>5.8956274243235319E-4</v>
      </c>
    </row>
    <row r="364" spans="2:21">
      <c r="B364" s="86" t="s">
        <v>787</v>
      </c>
      <c r="C364" s="87" t="s">
        <v>788</v>
      </c>
      <c r="D364" s="88" t="s">
        <v>28</v>
      </c>
      <c r="E364" s="88" t="s">
        <v>593</v>
      </c>
      <c r="F364" s="87"/>
      <c r="G364" s="88" t="s">
        <v>786</v>
      </c>
      <c r="H364" s="87" t="s">
        <v>778</v>
      </c>
      <c r="I364" s="87" t="s">
        <v>620</v>
      </c>
      <c r="J364" s="101"/>
      <c r="K364" s="90">
        <v>3.8100000010147652</v>
      </c>
      <c r="L364" s="88" t="s">
        <v>120</v>
      </c>
      <c r="M364" s="89">
        <v>7.3499999999999996E-2</v>
      </c>
      <c r="N364" s="89">
        <v>6.5500000018476945E-2</v>
      </c>
      <c r="O364" s="90">
        <v>446.48</v>
      </c>
      <c r="P364" s="102">
        <v>105.62582999999999</v>
      </c>
      <c r="Q364" s="90"/>
      <c r="R364" s="90">
        <v>1.7048275670000002</v>
      </c>
      <c r="S364" s="91">
        <v>2.9765333333333334E-7</v>
      </c>
      <c r="T364" s="91">
        <f t="shared" si="9"/>
        <v>1.1822201128926044E-3</v>
      </c>
      <c r="U364" s="91">
        <f>R364/'סכום נכסי הקרן'!$C$42</f>
        <v>4.1107836853395042E-4</v>
      </c>
    </row>
    <row r="365" spans="2:21">
      <c r="B365" s="86" t="s">
        <v>789</v>
      </c>
      <c r="C365" s="87" t="s">
        <v>790</v>
      </c>
      <c r="D365" s="88" t="s">
        <v>28</v>
      </c>
      <c r="E365" s="88" t="s">
        <v>593</v>
      </c>
      <c r="F365" s="87"/>
      <c r="G365" s="88" t="s">
        <v>786</v>
      </c>
      <c r="H365" s="87" t="s">
        <v>783</v>
      </c>
      <c r="I365" s="87" t="s">
        <v>595</v>
      </c>
      <c r="J365" s="101"/>
      <c r="K365" s="90">
        <v>5.9799999999148854</v>
      </c>
      <c r="L365" s="88" t="s">
        <v>120</v>
      </c>
      <c r="M365" s="89">
        <v>3.7499999999999999E-2</v>
      </c>
      <c r="N365" s="89">
        <v>5.9599999998297702E-2</v>
      </c>
      <c r="O365" s="90">
        <v>669.72</v>
      </c>
      <c r="P365" s="102">
        <v>87.350579999999994</v>
      </c>
      <c r="Q365" s="90"/>
      <c r="R365" s="90">
        <v>2.1147906409999999</v>
      </c>
      <c r="S365" s="91">
        <v>1.6743E-6</v>
      </c>
      <c r="T365" s="91">
        <f t="shared" si="9"/>
        <v>1.4665107948405452E-3</v>
      </c>
      <c r="U365" s="91">
        <f>R365/'סכום נכסי הקרן'!$C$42</f>
        <v>5.0993115275754287E-4</v>
      </c>
    </row>
    <row r="366" spans="2:21">
      <c r="B366" s="86" t="s">
        <v>791</v>
      </c>
      <c r="C366" s="87" t="s">
        <v>792</v>
      </c>
      <c r="D366" s="88" t="s">
        <v>28</v>
      </c>
      <c r="E366" s="88" t="s">
        <v>593</v>
      </c>
      <c r="F366" s="87"/>
      <c r="G366" s="88" t="s">
        <v>680</v>
      </c>
      <c r="H366" s="87" t="s">
        <v>778</v>
      </c>
      <c r="I366" s="87" t="s">
        <v>620</v>
      </c>
      <c r="J366" s="101"/>
      <c r="K366" s="90">
        <v>4.5400000004514194</v>
      </c>
      <c r="L366" s="88" t="s">
        <v>120</v>
      </c>
      <c r="M366" s="89">
        <v>5.1249999999999997E-2</v>
      </c>
      <c r="N366" s="89">
        <v>6.1600000006481928E-2</v>
      </c>
      <c r="O366" s="90">
        <v>995.28763500000002</v>
      </c>
      <c r="P366" s="102">
        <v>96.047790000000006</v>
      </c>
      <c r="Q366" s="90"/>
      <c r="R366" s="90">
        <v>3.455765736</v>
      </c>
      <c r="S366" s="91">
        <v>1.8096138818181818E-6</v>
      </c>
      <c r="T366" s="91">
        <f t="shared" si="9"/>
        <v>2.3964158238792216E-3</v>
      </c>
      <c r="U366" s="91">
        <f>R366/'סכום נכסי הקרן'!$C$42</f>
        <v>8.3327520523980732E-4</v>
      </c>
    </row>
    <row r="367" spans="2:21">
      <c r="B367" s="86" t="s">
        <v>793</v>
      </c>
      <c r="C367" s="87" t="s">
        <v>794</v>
      </c>
      <c r="D367" s="88" t="s">
        <v>28</v>
      </c>
      <c r="E367" s="88" t="s">
        <v>593</v>
      </c>
      <c r="F367" s="87"/>
      <c r="G367" s="88" t="s">
        <v>688</v>
      </c>
      <c r="H367" s="87" t="s">
        <v>778</v>
      </c>
      <c r="I367" s="87" t="s">
        <v>620</v>
      </c>
      <c r="J367" s="101"/>
      <c r="K367" s="90">
        <v>6.7599999999717264</v>
      </c>
      <c r="L367" s="88" t="s">
        <v>120</v>
      </c>
      <c r="M367" s="89">
        <v>0.04</v>
      </c>
      <c r="N367" s="89">
        <v>5.909999999812688E-2</v>
      </c>
      <c r="O367" s="90">
        <v>879.00750000000005</v>
      </c>
      <c r="P367" s="102">
        <v>89.044560000000004</v>
      </c>
      <c r="Q367" s="90"/>
      <c r="R367" s="90">
        <v>2.8294905829999997</v>
      </c>
      <c r="S367" s="91">
        <v>7.9909772727272737E-7</v>
      </c>
      <c r="T367" s="91">
        <f t="shared" si="9"/>
        <v>1.9621225871829305E-3</v>
      </c>
      <c r="U367" s="91">
        <f>R367/'סכום נכסי הקרן'!$C$42</f>
        <v>6.8226393985909551E-4</v>
      </c>
    </row>
    <row r="368" spans="2:21">
      <c r="B368" s="86" t="s">
        <v>795</v>
      </c>
      <c r="C368" s="87" t="s">
        <v>796</v>
      </c>
      <c r="D368" s="88" t="s">
        <v>28</v>
      </c>
      <c r="E368" s="88" t="s">
        <v>593</v>
      </c>
      <c r="F368" s="87"/>
      <c r="G368" s="88" t="s">
        <v>658</v>
      </c>
      <c r="H368" s="87" t="s">
        <v>778</v>
      </c>
      <c r="I368" s="87" t="s">
        <v>620</v>
      </c>
      <c r="J368" s="101"/>
      <c r="K368" s="90">
        <v>5.3799999989874223</v>
      </c>
      <c r="L368" s="88" t="s">
        <v>120</v>
      </c>
      <c r="M368" s="89">
        <v>4.0910000000000002E-2</v>
      </c>
      <c r="N368" s="89">
        <v>6.2399999987587759E-2</v>
      </c>
      <c r="O368" s="90">
        <v>379.22894999999994</v>
      </c>
      <c r="P368" s="102">
        <v>89.327299999999994</v>
      </c>
      <c r="Q368" s="90"/>
      <c r="R368" s="90">
        <v>1.224599298</v>
      </c>
      <c r="S368" s="91">
        <v>7.5845789999999988E-7</v>
      </c>
      <c r="T368" s="91">
        <f t="shared" si="9"/>
        <v>8.4920372497106862E-4</v>
      </c>
      <c r="U368" s="91">
        <f>R368/'סכום נכסי הקרן'!$C$42</f>
        <v>2.9528281409451246E-4</v>
      </c>
    </row>
    <row r="369" spans="2:21">
      <c r="B369" s="86" t="s">
        <v>797</v>
      </c>
      <c r="C369" s="87" t="s">
        <v>798</v>
      </c>
      <c r="D369" s="88" t="s">
        <v>28</v>
      </c>
      <c r="E369" s="88" t="s">
        <v>593</v>
      </c>
      <c r="F369" s="87"/>
      <c r="G369" s="88" t="s">
        <v>630</v>
      </c>
      <c r="H369" s="87" t="s">
        <v>783</v>
      </c>
      <c r="I369" s="87" t="s">
        <v>595</v>
      </c>
      <c r="J369" s="101"/>
      <c r="K369" s="90">
        <v>4.9300000001618347</v>
      </c>
      <c r="L369" s="88" t="s">
        <v>122</v>
      </c>
      <c r="M369" s="89">
        <v>7.8750000000000001E-2</v>
      </c>
      <c r="N369" s="89">
        <v>9.660000000455779E-2</v>
      </c>
      <c r="O369" s="90">
        <v>831.56899999999996</v>
      </c>
      <c r="P369" s="102">
        <v>92.595299999999995</v>
      </c>
      <c r="Q369" s="90"/>
      <c r="R369" s="90">
        <v>3.0277696070000002</v>
      </c>
      <c r="S369" s="91">
        <v>8.31569E-7</v>
      </c>
      <c r="T369" s="91">
        <f t="shared" si="9"/>
        <v>2.0996200412803016E-3</v>
      </c>
      <c r="U369" s="91">
        <f>R369/'סכום נכסי הקרן'!$C$42</f>
        <v>7.3007418136278898E-4</v>
      </c>
    </row>
    <row r="370" spans="2:21">
      <c r="B370" s="86" t="s">
        <v>799</v>
      </c>
      <c r="C370" s="87" t="s">
        <v>800</v>
      </c>
      <c r="D370" s="88" t="s">
        <v>28</v>
      </c>
      <c r="E370" s="88" t="s">
        <v>593</v>
      </c>
      <c r="F370" s="87"/>
      <c r="G370" s="88" t="s">
        <v>726</v>
      </c>
      <c r="H370" s="87" t="s">
        <v>783</v>
      </c>
      <c r="I370" s="87" t="s">
        <v>595</v>
      </c>
      <c r="J370" s="101"/>
      <c r="K370" s="90">
        <v>5.8900000015702174</v>
      </c>
      <c r="L370" s="88" t="s">
        <v>122</v>
      </c>
      <c r="M370" s="89">
        <v>6.1349999999999995E-2</v>
      </c>
      <c r="N370" s="89">
        <v>6.6700000019066938E-2</v>
      </c>
      <c r="O370" s="90">
        <v>279.05</v>
      </c>
      <c r="P370" s="102">
        <v>97.506069999999994</v>
      </c>
      <c r="Q370" s="90"/>
      <c r="R370" s="90">
        <v>1.0699149880000001</v>
      </c>
      <c r="S370" s="91">
        <v>2.7905E-7</v>
      </c>
      <c r="T370" s="91">
        <f t="shared" si="9"/>
        <v>7.4193721545966153E-4</v>
      </c>
      <c r="U370" s="91">
        <f>R370/'סכום נכסי הקרן'!$C$42</f>
        <v>2.5798439458074595E-4</v>
      </c>
    </row>
    <row r="371" spans="2:21">
      <c r="B371" s="86" t="s">
        <v>801</v>
      </c>
      <c r="C371" s="87" t="s">
        <v>802</v>
      </c>
      <c r="D371" s="88" t="s">
        <v>28</v>
      </c>
      <c r="E371" s="88" t="s">
        <v>593</v>
      </c>
      <c r="F371" s="87"/>
      <c r="G371" s="88" t="s">
        <v>726</v>
      </c>
      <c r="H371" s="87" t="s">
        <v>783</v>
      </c>
      <c r="I371" s="87" t="s">
        <v>595</v>
      </c>
      <c r="J371" s="101"/>
      <c r="K371" s="90">
        <v>4.5599999995214375</v>
      </c>
      <c r="L371" s="88" t="s">
        <v>122</v>
      </c>
      <c r="M371" s="89">
        <v>7.1249999999999994E-2</v>
      </c>
      <c r="N371" s="89">
        <v>6.6399999990778918E-2</v>
      </c>
      <c r="O371" s="90">
        <v>837.15</v>
      </c>
      <c r="P371" s="102">
        <v>104.10363</v>
      </c>
      <c r="Q371" s="90"/>
      <c r="R371" s="90">
        <v>3.4269262189999994</v>
      </c>
      <c r="S371" s="91">
        <v>1.1162E-6</v>
      </c>
      <c r="T371" s="91">
        <f t="shared" si="9"/>
        <v>2.3764169350159298E-3</v>
      </c>
      <c r="U371" s="91">
        <f>R371/'סכום נכסי הקרן'!$C$42</f>
        <v>8.2632124589098637E-4</v>
      </c>
    </row>
    <row r="372" spans="2:21">
      <c r="B372" s="86" t="s">
        <v>803</v>
      </c>
      <c r="C372" s="87" t="s">
        <v>804</v>
      </c>
      <c r="D372" s="88" t="s">
        <v>28</v>
      </c>
      <c r="E372" s="88" t="s">
        <v>593</v>
      </c>
      <c r="F372" s="110"/>
      <c r="G372" s="88" t="s">
        <v>677</v>
      </c>
      <c r="H372" s="87" t="s">
        <v>611</v>
      </c>
      <c r="I372" s="87" t="s">
        <v>595</v>
      </c>
      <c r="J372" s="101"/>
      <c r="K372" s="90">
        <v>4.5100000010033501</v>
      </c>
      <c r="L372" s="88" t="s">
        <v>120</v>
      </c>
      <c r="M372" s="89">
        <v>4.6249999999999999E-2</v>
      </c>
      <c r="N372" s="89">
        <v>6.1100000009190351E-2</v>
      </c>
      <c r="O372" s="90">
        <v>697.70871499999998</v>
      </c>
      <c r="P372" s="102">
        <v>94.046379999999999</v>
      </c>
      <c r="Q372" s="90"/>
      <c r="R372" s="90">
        <v>2.3720536619999999</v>
      </c>
      <c r="S372" s="91">
        <v>1.2685613E-6</v>
      </c>
      <c r="T372" s="91">
        <f t="shared" si="9"/>
        <v>1.644910958949173E-3</v>
      </c>
      <c r="U372" s="91">
        <f>R372/'סכום נכסי הקרן'!$C$42</f>
        <v>5.7196397355647793E-4</v>
      </c>
    </row>
    <row r="373" spans="2:21">
      <c r="B373" s="86" t="s">
        <v>805</v>
      </c>
      <c r="C373" s="87" t="s">
        <v>806</v>
      </c>
      <c r="D373" s="88" t="s">
        <v>28</v>
      </c>
      <c r="E373" s="88" t="s">
        <v>593</v>
      </c>
      <c r="F373" s="87"/>
      <c r="G373" s="88" t="s">
        <v>677</v>
      </c>
      <c r="H373" s="87" t="s">
        <v>807</v>
      </c>
      <c r="I373" s="87" t="s">
        <v>620</v>
      </c>
      <c r="J373" s="101"/>
      <c r="K373" s="90">
        <v>4.1900000008282969</v>
      </c>
      <c r="L373" s="88" t="s">
        <v>120</v>
      </c>
      <c r="M373" s="89">
        <v>6.3750000000000001E-2</v>
      </c>
      <c r="N373" s="89">
        <v>5.7700000010413859E-2</v>
      </c>
      <c r="O373" s="90">
        <v>781.34</v>
      </c>
      <c r="P373" s="102">
        <v>103.01075</v>
      </c>
      <c r="Q373" s="90"/>
      <c r="R373" s="90">
        <v>2.9095840609999999</v>
      </c>
      <c r="S373" s="91">
        <v>1.56268E-6</v>
      </c>
      <c r="T373" s="91">
        <f t="shared" si="9"/>
        <v>2.0176637588744141E-3</v>
      </c>
      <c r="U373" s="91">
        <f>R373/'סכום נכסי הקרן'!$C$42</f>
        <v>7.0157656531387252E-4</v>
      </c>
    </row>
    <row r="374" spans="2:21">
      <c r="B374" s="86" t="s">
        <v>808</v>
      </c>
      <c r="C374" s="87" t="s">
        <v>809</v>
      </c>
      <c r="D374" s="88" t="s">
        <v>28</v>
      </c>
      <c r="E374" s="88" t="s">
        <v>593</v>
      </c>
      <c r="F374" s="87"/>
      <c r="G374" s="88" t="s">
        <v>630</v>
      </c>
      <c r="H374" s="87" t="s">
        <v>611</v>
      </c>
      <c r="I374" s="87" t="s">
        <v>595</v>
      </c>
      <c r="J374" s="101"/>
      <c r="K374" s="90">
        <v>4.0699999991067148</v>
      </c>
      <c r="L374" s="88" t="s">
        <v>123</v>
      </c>
      <c r="M374" s="89">
        <v>8.5000000000000006E-2</v>
      </c>
      <c r="N374" s="89">
        <v>0.10239999996565623</v>
      </c>
      <c r="O374" s="90">
        <v>279.05</v>
      </c>
      <c r="P374" s="102">
        <v>92.497389999999996</v>
      </c>
      <c r="Q374" s="90"/>
      <c r="R374" s="90">
        <v>1.1530467289999999</v>
      </c>
      <c r="S374" s="91">
        <v>3.720666666666667E-7</v>
      </c>
      <c r="T374" s="91">
        <f t="shared" si="9"/>
        <v>7.9958528388157396E-4</v>
      </c>
      <c r="U374" s="91">
        <f>R374/'סכום נכסי הקרן'!$C$42</f>
        <v>2.7802962444748407E-4</v>
      </c>
    </row>
    <row r="375" spans="2:21">
      <c r="B375" s="86" t="s">
        <v>810</v>
      </c>
      <c r="C375" s="87" t="s">
        <v>811</v>
      </c>
      <c r="D375" s="88" t="s">
        <v>28</v>
      </c>
      <c r="E375" s="88" t="s">
        <v>593</v>
      </c>
      <c r="F375" s="87"/>
      <c r="G375" s="88" t="s">
        <v>630</v>
      </c>
      <c r="H375" s="87" t="s">
        <v>611</v>
      </c>
      <c r="I375" s="87" t="s">
        <v>595</v>
      </c>
      <c r="J375" s="101"/>
      <c r="K375" s="90">
        <v>4.3800000002429238</v>
      </c>
      <c r="L375" s="88" t="s">
        <v>123</v>
      </c>
      <c r="M375" s="89">
        <v>8.5000000000000006E-2</v>
      </c>
      <c r="N375" s="89">
        <v>0.10100000000520551</v>
      </c>
      <c r="O375" s="90">
        <v>279.05</v>
      </c>
      <c r="P375" s="102">
        <v>92.463390000000004</v>
      </c>
      <c r="Q375" s="90"/>
      <c r="R375" s="90">
        <v>1.1526228940000001</v>
      </c>
      <c r="S375" s="91">
        <v>3.720666666666667E-7</v>
      </c>
      <c r="T375" s="91">
        <f t="shared" si="9"/>
        <v>7.9929137365203134E-4</v>
      </c>
      <c r="U375" s="91">
        <f>R375/'סכום נכסי הקרן'!$C$42</f>
        <v>2.7792742678028296E-4</v>
      </c>
    </row>
    <row r="376" spans="2:21">
      <c r="B376" s="86" t="s">
        <v>812</v>
      </c>
      <c r="C376" s="87" t="s">
        <v>813</v>
      </c>
      <c r="D376" s="88" t="s">
        <v>28</v>
      </c>
      <c r="E376" s="88" t="s">
        <v>593</v>
      </c>
      <c r="F376" s="110"/>
      <c r="G376" s="88" t="s">
        <v>733</v>
      </c>
      <c r="H376" s="87" t="s">
        <v>807</v>
      </c>
      <c r="I376" s="87" t="s">
        <v>620</v>
      </c>
      <c r="J376" s="101"/>
      <c r="K376" s="90">
        <v>6.2600000009786685</v>
      </c>
      <c r="L376" s="88" t="s">
        <v>120</v>
      </c>
      <c r="M376" s="89">
        <v>4.1250000000000002E-2</v>
      </c>
      <c r="N376" s="89">
        <v>6.370000000769982E-2</v>
      </c>
      <c r="O376" s="90">
        <v>893.68552999999997</v>
      </c>
      <c r="P376" s="102">
        <v>86.028040000000004</v>
      </c>
      <c r="Q376" s="90"/>
      <c r="R376" s="90">
        <v>2.7792848779999999</v>
      </c>
      <c r="S376" s="91">
        <v>1.7873710599999999E-6</v>
      </c>
      <c r="T376" s="91">
        <f t="shared" si="9"/>
        <v>1.9273072220504913E-3</v>
      </c>
      <c r="U376" s="91">
        <f>R376/'סכום נכסי הקרן'!$C$42</f>
        <v>6.7015803560109804E-4</v>
      </c>
    </row>
    <row r="377" spans="2:21">
      <c r="B377" s="86" t="s">
        <v>814</v>
      </c>
      <c r="C377" s="87" t="s">
        <v>815</v>
      </c>
      <c r="D377" s="88" t="s">
        <v>28</v>
      </c>
      <c r="E377" s="88" t="s">
        <v>593</v>
      </c>
      <c r="F377" s="87"/>
      <c r="G377" s="88" t="s">
        <v>733</v>
      </c>
      <c r="H377" s="87" t="s">
        <v>807</v>
      </c>
      <c r="I377" s="87" t="s">
        <v>620</v>
      </c>
      <c r="J377" s="101"/>
      <c r="K377" s="90">
        <v>4.7200000009469054</v>
      </c>
      <c r="L377" s="88" t="s">
        <v>120</v>
      </c>
      <c r="M377" s="89">
        <v>0.04</v>
      </c>
      <c r="N377" s="89">
        <v>7.1700000016341747E-2</v>
      </c>
      <c r="O377" s="90">
        <v>418.57499999999999</v>
      </c>
      <c r="P377" s="102">
        <v>86.543329999999997</v>
      </c>
      <c r="Q377" s="90"/>
      <c r="R377" s="90">
        <v>1.309529258</v>
      </c>
      <c r="S377" s="91">
        <v>2.092875E-7</v>
      </c>
      <c r="T377" s="91">
        <f t="shared" si="9"/>
        <v>9.0809877620246643E-4</v>
      </c>
      <c r="U377" s="91">
        <f>R377/'סכום נכסי הקרן'!$C$42</f>
        <v>3.1576164143884623E-4</v>
      </c>
    </row>
    <row r="378" spans="2:21">
      <c r="B378" s="86" t="s">
        <v>816</v>
      </c>
      <c r="C378" s="87" t="s">
        <v>817</v>
      </c>
      <c r="D378" s="88" t="s">
        <v>28</v>
      </c>
      <c r="E378" s="88" t="s">
        <v>593</v>
      </c>
      <c r="F378" s="87"/>
      <c r="G378" s="88" t="s">
        <v>636</v>
      </c>
      <c r="H378" s="87" t="s">
        <v>611</v>
      </c>
      <c r="I378" s="87" t="s">
        <v>595</v>
      </c>
      <c r="J378" s="101"/>
      <c r="K378" s="90">
        <v>2.8099999988188222</v>
      </c>
      <c r="L378" s="88" t="s">
        <v>120</v>
      </c>
      <c r="M378" s="89">
        <v>4.3749999999999997E-2</v>
      </c>
      <c r="N378" s="89">
        <v>6.0799999981975085E-2</v>
      </c>
      <c r="O378" s="90">
        <v>418.57499999999999</v>
      </c>
      <c r="P378" s="102">
        <v>96.794210000000007</v>
      </c>
      <c r="Q378" s="90"/>
      <c r="R378" s="90">
        <v>1.4646402330000001</v>
      </c>
      <c r="S378" s="91">
        <v>2.092875E-7</v>
      </c>
      <c r="T378" s="91">
        <f t="shared" si="9"/>
        <v>1.0156611584192612E-3</v>
      </c>
      <c r="U378" s="91">
        <f>R378/'סכום נכסי הקרן'!$C$42</f>
        <v>3.5316294100658745E-4</v>
      </c>
    </row>
    <row r="379" spans="2:21">
      <c r="B379" s="86" t="s">
        <v>818</v>
      </c>
      <c r="C379" s="87" t="s">
        <v>819</v>
      </c>
      <c r="D379" s="88" t="s">
        <v>28</v>
      </c>
      <c r="E379" s="88" t="s">
        <v>593</v>
      </c>
      <c r="F379" s="87"/>
      <c r="G379" s="88" t="s">
        <v>648</v>
      </c>
      <c r="H379" s="87" t="s">
        <v>820</v>
      </c>
      <c r="I379" s="87" t="s">
        <v>620</v>
      </c>
      <c r="J379" s="101"/>
      <c r="K379" s="90">
        <v>4.1200000005962982</v>
      </c>
      <c r="L379" s="88" t="s">
        <v>122</v>
      </c>
      <c r="M379" s="89">
        <v>2.6249999999999999E-2</v>
      </c>
      <c r="N379" s="89">
        <v>0.10460000001721133</v>
      </c>
      <c r="O379" s="90">
        <v>503.68525</v>
      </c>
      <c r="P379" s="102">
        <v>74.511700000000005</v>
      </c>
      <c r="Q379" s="90"/>
      <c r="R379" s="90">
        <v>1.475772101</v>
      </c>
      <c r="S379" s="91">
        <v>1.6789508333333333E-6</v>
      </c>
      <c r="T379" s="91">
        <f t="shared" si="9"/>
        <v>1.0233806008417131E-3</v>
      </c>
      <c r="U379" s="91">
        <f>R379/'סכום נכסי הקרן'!$C$42</f>
        <v>3.5584712457139677E-4</v>
      </c>
    </row>
    <row r="380" spans="2:21">
      <c r="B380" s="86" t="s">
        <v>821</v>
      </c>
      <c r="C380" s="87" t="s">
        <v>822</v>
      </c>
      <c r="D380" s="88" t="s">
        <v>28</v>
      </c>
      <c r="E380" s="88" t="s">
        <v>593</v>
      </c>
      <c r="F380" s="87"/>
      <c r="G380" s="88" t="s">
        <v>630</v>
      </c>
      <c r="H380" s="87" t="s">
        <v>823</v>
      </c>
      <c r="I380" s="87" t="s">
        <v>595</v>
      </c>
      <c r="J380" s="101"/>
      <c r="K380" s="90">
        <v>3.9800000009485852</v>
      </c>
      <c r="L380" s="88" t="s">
        <v>123</v>
      </c>
      <c r="M380" s="89">
        <v>8.8749999999999996E-2</v>
      </c>
      <c r="N380" s="89">
        <v>0.11230000002362761</v>
      </c>
      <c r="O380" s="90">
        <v>566.47149999999999</v>
      </c>
      <c r="P380" s="102">
        <v>90.816869999999994</v>
      </c>
      <c r="Q380" s="90"/>
      <c r="R380" s="90">
        <v>2.298158559</v>
      </c>
      <c r="S380" s="91">
        <v>4.5317719999999999E-7</v>
      </c>
      <c r="T380" s="91">
        <f t="shared" si="9"/>
        <v>1.5936680774391097E-3</v>
      </c>
      <c r="U380" s="91">
        <f>R380/'סכום נכסי הקרן'!$C$42</f>
        <v>5.5414593789593174E-4</v>
      </c>
    </row>
    <row r="381" spans="2:21">
      <c r="B381" s="86" t="s">
        <v>824</v>
      </c>
      <c r="C381" s="87" t="s">
        <v>825</v>
      </c>
      <c r="D381" s="88" t="s">
        <v>28</v>
      </c>
      <c r="E381" s="88" t="s">
        <v>593</v>
      </c>
      <c r="F381" s="87"/>
      <c r="G381" s="88" t="s">
        <v>733</v>
      </c>
      <c r="H381" s="87" t="s">
        <v>820</v>
      </c>
      <c r="I381" s="87" t="s">
        <v>620</v>
      </c>
      <c r="J381" s="101"/>
      <c r="K381" s="90">
        <v>6.1999999973115347</v>
      </c>
      <c r="L381" s="88" t="s">
        <v>120</v>
      </c>
      <c r="M381" s="89">
        <v>4.4999999999999998E-2</v>
      </c>
      <c r="N381" s="89">
        <v>7.2399999957656669E-2</v>
      </c>
      <c r="O381" s="90">
        <v>195.33500000000001</v>
      </c>
      <c r="P381" s="102">
        <v>84.280500000000004</v>
      </c>
      <c r="Q381" s="90"/>
      <c r="R381" s="90">
        <v>0.59513497299999996</v>
      </c>
      <c r="S381" s="91">
        <v>7.1030909090909092E-8</v>
      </c>
      <c r="T381" s="91">
        <f t="shared" si="9"/>
        <v>4.1269894304002473E-4</v>
      </c>
      <c r="U381" s="91">
        <f>R381/'סכום נכסי הקרן'!$C$42</f>
        <v>1.4350255620798312E-4</v>
      </c>
    </row>
    <row r="382" spans="2:21">
      <c r="B382" s="86" t="s">
        <v>826</v>
      </c>
      <c r="C382" s="87" t="s">
        <v>827</v>
      </c>
      <c r="D382" s="88" t="s">
        <v>28</v>
      </c>
      <c r="E382" s="88" t="s">
        <v>593</v>
      </c>
      <c r="F382" s="87"/>
      <c r="G382" s="88" t="s">
        <v>733</v>
      </c>
      <c r="H382" s="87" t="s">
        <v>820</v>
      </c>
      <c r="I382" s="87" t="s">
        <v>620</v>
      </c>
      <c r="J382" s="101"/>
      <c r="K382" s="90">
        <v>5.8599999995409471</v>
      </c>
      <c r="L382" s="88" t="s">
        <v>120</v>
      </c>
      <c r="M382" s="89">
        <v>4.7500000000000001E-2</v>
      </c>
      <c r="N382" s="89">
        <v>7.2199999990818928E-2</v>
      </c>
      <c r="O382" s="90">
        <v>892.96</v>
      </c>
      <c r="P382" s="102">
        <v>86.378640000000004</v>
      </c>
      <c r="Q382" s="90"/>
      <c r="R382" s="90">
        <v>2.7883459979999996</v>
      </c>
      <c r="S382" s="91">
        <v>2.9277377049180328E-7</v>
      </c>
      <c r="T382" s="91">
        <f t="shared" si="9"/>
        <v>1.9335906952396207E-3</v>
      </c>
      <c r="U382" s="91">
        <f>R382/'סכום נכסי הקרן'!$C$42</f>
        <v>6.7234290784201612E-4</v>
      </c>
    </row>
    <row r="383" spans="2:21">
      <c r="B383" s="86" t="s">
        <v>828</v>
      </c>
      <c r="C383" s="87" t="s">
        <v>829</v>
      </c>
      <c r="D383" s="88" t="s">
        <v>28</v>
      </c>
      <c r="E383" s="88" t="s">
        <v>593</v>
      </c>
      <c r="F383" s="87"/>
      <c r="G383" s="88" t="s">
        <v>685</v>
      </c>
      <c r="H383" s="87" t="s">
        <v>823</v>
      </c>
      <c r="I383" s="87" t="s">
        <v>595</v>
      </c>
      <c r="J383" s="101"/>
      <c r="K383" s="90">
        <v>2.6000000000754766</v>
      </c>
      <c r="L383" s="88" t="s">
        <v>123</v>
      </c>
      <c r="M383" s="89">
        <v>0.06</v>
      </c>
      <c r="N383" s="89">
        <v>0.10380000001003843</v>
      </c>
      <c r="O383" s="90">
        <v>661.34849999999994</v>
      </c>
      <c r="P383" s="102">
        <v>89.691329999999994</v>
      </c>
      <c r="Q383" s="90"/>
      <c r="R383" s="90">
        <v>2.649819243</v>
      </c>
      <c r="S383" s="91">
        <v>5.2907879999999991E-7</v>
      </c>
      <c r="T383" s="91">
        <f t="shared" si="9"/>
        <v>1.8375287127231532E-3</v>
      </c>
      <c r="U383" s="91">
        <f>R383/'סכום נכסי הקרן'!$C$42</f>
        <v>6.3894049604038775E-4</v>
      </c>
    </row>
    <row r="384" spans="2:21">
      <c r="B384" s="86" t="s">
        <v>830</v>
      </c>
      <c r="C384" s="87" t="s">
        <v>831</v>
      </c>
      <c r="D384" s="88" t="s">
        <v>28</v>
      </c>
      <c r="E384" s="88" t="s">
        <v>593</v>
      </c>
      <c r="F384" s="87"/>
      <c r="G384" s="88" t="s">
        <v>685</v>
      </c>
      <c r="H384" s="87" t="s">
        <v>823</v>
      </c>
      <c r="I384" s="87" t="s">
        <v>595</v>
      </c>
      <c r="J384" s="101"/>
      <c r="K384" s="90">
        <v>2.6600000010580449</v>
      </c>
      <c r="L384" s="88" t="s">
        <v>122</v>
      </c>
      <c r="M384" s="89">
        <v>0.05</v>
      </c>
      <c r="N384" s="89">
        <v>8.0300000020964962E-2</v>
      </c>
      <c r="O384" s="90">
        <v>279.05</v>
      </c>
      <c r="P384" s="102">
        <v>93.025509999999997</v>
      </c>
      <c r="Q384" s="90"/>
      <c r="R384" s="90">
        <v>1.020750662</v>
      </c>
      <c r="S384" s="91">
        <v>2.7905E-7</v>
      </c>
      <c r="T384" s="91">
        <f t="shared" si="9"/>
        <v>7.0784399913732777E-4</v>
      </c>
      <c r="U384" s="91">
        <f>R384/'סכום נכסי הקרן'!$C$42</f>
        <v>2.4612959394673483E-4</v>
      </c>
    </row>
    <row r="385" spans="2:21">
      <c r="B385" s="86" t="s">
        <v>832</v>
      </c>
      <c r="C385" s="87" t="s">
        <v>833</v>
      </c>
      <c r="D385" s="88" t="s">
        <v>28</v>
      </c>
      <c r="E385" s="88" t="s">
        <v>593</v>
      </c>
      <c r="F385" s="87"/>
      <c r="G385" s="88" t="s">
        <v>677</v>
      </c>
      <c r="H385" s="87" t="s">
        <v>820</v>
      </c>
      <c r="I385" s="87" t="s">
        <v>620</v>
      </c>
      <c r="J385" s="101"/>
      <c r="K385" s="90">
        <v>6.4500000002937625</v>
      </c>
      <c r="L385" s="88" t="s">
        <v>120</v>
      </c>
      <c r="M385" s="89">
        <v>5.1249999999999997E-2</v>
      </c>
      <c r="N385" s="89">
        <v>6.9999999999999993E-2</v>
      </c>
      <c r="O385" s="90">
        <v>837.15</v>
      </c>
      <c r="P385" s="102">
        <v>89.98742</v>
      </c>
      <c r="Q385" s="90"/>
      <c r="R385" s="90">
        <v>2.7232867160000001</v>
      </c>
      <c r="S385" s="91">
        <v>4.18575E-7</v>
      </c>
      <c r="T385" s="91">
        <f t="shared" si="9"/>
        <v>1.8884750523443699E-3</v>
      </c>
      <c r="U385" s="91">
        <f>R385/'סכום נכסי הקרן'!$C$42</f>
        <v>6.5665541896030332E-4</v>
      </c>
    </row>
    <row r="386" spans="2:21">
      <c r="B386" s="86" t="s">
        <v>834</v>
      </c>
      <c r="C386" s="87" t="s">
        <v>835</v>
      </c>
      <c r="D386" s="88" t="s">
        <v>28</v>
      </c>
      <c r="E386" s="88" t="s">
        <v>593</v>
      </c>
      <c r="F386" s="87"/>
      <c r="G386" s="88" t="s">
        <v>648</v>
      </c>
      <c r="H386" s="87" t="s">
        <v>836</v>
      </c>
      <c r="I386" s="87" t="s">
        <v>620</v>
      </c>
      <c r="J386" s="101"/>
      <c r="K386" s="90">
        <v>3.2000000001630564</v>
      </c>
      <c r="L386" s="88" t="s">
        <v>122</v>
      </c>
      <c r="M386" s="89">
        <v>3.6249999999999998E-2</v>
      </c>
      <c r="N386" s="89">
        <v>0.39609999999396694</v>
      </c>
      <c r="O386" s="90">
        <v>865.05499999999995</v>
      </c>
      <c r="P386" s="102">
        <v>36.058929999999997</v>
      </c>
      <c r="Q386" s="90"/>
      <c r="R386" s="90">
        <v>1.226569534</v>
      </c>
      <c r="S386" s="91">
        <v>2.4715857142857142E-6</v>
      </c>
      <c r="T386" s="91">
        <f t="shared" si="9"/>
        <v>8.5056999371955198E-4</v>
      </c>
      <c r="U386" s="91">
        <f>R386/'סכום נכסי הקרן'!$C$42</f>
        <v>2.957578893550164E-4</v>
      </c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5" t="s">
        <v>198</v>
      </c>
      <c r="C390" s="105"/>
      <c r="D390" s="105"/>
      <c r="E390" s="105"/>
      <c r="F390" s="105"/>
      <c r="G390" s="105"/>
      <c r="H390" s="105"/>
      <c r="I390" s="105"/>
      <c r="J390" s="105"/>
      <c r="K390" s="105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5" t="s">
        <v>104</v>
      </c>
      <c r="C391" s="105"/>
      <c r="D391" s="105"/>
      <c r="E391" s="105"/>
      <c r="F391" s="105"/>
      <c r="G391" s="105"/>
      <c r="H391" s="105"/>
      <c r="I391" s="105"/>
      <c r="J391" s="105"/>
      <c r="K391" s="105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5" t="s">
        <v>181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5" t="s">
        <v>189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142" t="s">
        <v>194</v>
      </c>
      <c r="C394" s="142"/>
      <c r="D394" s="142"/>
      <c r="E394" s="142"/>
      <c r="F394" s="142"/>
      <c r="G394" s="142"/>
      <c r="H394" s="142"/>
      <c r="I394" s="142"/>
      <c r="J394" s="142"/>
      <c r="K394" s="142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4:K394"/>
  </mergeCells>
  <phoneticPr fontId="3" type="noConversion"/>
  <conditionalFormatting sqref="B12:B386">
    <cfRule type="cellIs" dxfId="14" priority="4" operator="equal">
      <formula>"NR3"</formula>
    </cfRule>
  </conditionalFormatting>
  <conditionalFormatting sqref="B12:B368">
    <cfRule type="containsText" dxfId="13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2 B394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205</v>
      </c>
    </row>
    <row r="2" spans="2:15">
      <c r="B2" s="46" t="s">
        <v>133</v>
      </c>
      <c r="C2" s="46" t="s">
        <v>206</v>
      </c>
    </row>
    <row r="3" spans="2:15">
      <c r="B3" s="46" t="s">
        <v>135</v>
      </c>
      <c r="C3" s="46" t="s">
        <v>207</v>
      </c>
    </row>
    <row r="4" spans="2:15">
      <c r="B4" s="46" t="s">
        <v>136</v>
      </c>
      <c r="C4" s="46">
        <v>2148</v>
      </c>
    </row>
    <row r="6" spans="2:15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ht="26.2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2:15" s="3" customFormat="1" ht="63">
      <c r="B8" s="21" t="s">
        <v>107</v>
      </c>
      <c r="C8" s="29" t="s">
        <v>43</v>
      </c>
      <c r="D8" s="29" t="s">
        <v>111</v>
      </c>
      <c r="E8" s="29" t="s">
        <v>174</v>
      </c>
      <c r="F8" s="29" t="s">
        <v>109</v>
      </c>
      <c r="G8" s="29" t="s">
        <v>61</v>
      </c>
      <c r="H8" s="29" t="s">
        <v>95</v>
      </c>
      <c r="I8" s="12" t="s">
        <v>183</v>
      </c>
      <c r="J8" s="12" t="s">
        <v>182</v>
      </c>
      <c r="K8" s="29" t="s">
        <v>197</v>
      </c>
      <c r="L8" s="12" t="s">
        <v>57</v>
      </c>
      <c r="M8" s="12" t="s">
        <v>54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29</v>
      </c>
      <c r="C11" s="87"/>
      <c r="D11" s="87"/>
      <c r="E11" s="87"/>
      <c r="F11" s="87"/>
      <c r="G11" s="87"/>
      <c r="H11" s="87"/>
      <c r="I11" s="87"/>
      <c r="J11" s="87"/>
      <c r="K11" s="87"/>
      <c r="L11" s="107">
        <v>0</v>
      </c>
      <c r="M11" s="87"/>
      <c r="N11" s="108">
        <v>0</v>
      </c>
      <c r="O11" s="108">
        <v>0</v>
      </c>
    </row>
    <row r="12" spans="2:15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109" t="s">
        <v>195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2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1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1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112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1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1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112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1.425781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134</v>
      </c>
      <c r="C1" s="46" t="s" vm="1">
        <v>205</v>
      </c>
    </row>
    <row r="2" spans="2:14">
      <c r="B2" s="46" t="s">
        <v>133</v>
      </c>
      <c r="C2" s="46" t="s">
        <v>206</v>
      </c>
    </row>
    <row r="3" spans="2:14">
      <c r="B3" s="46" t="s">
        <v>135</v>
      </c>
      <c r="C3" s="46" t="s">
        <v>207</v>
      </c>
    </row>
    <row r="4" spans="2:14">
      <c r="B4" s="46" t="s">
        <v>136</v>
      </c>
      <c r="C4" s="46">
        <v>2148</v>
      </c>
    </row>
    <row r="6" spans="2:14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2:14" ht="26.25" customHeight="1">
      <c r="B7" s="133" t="s">
        <v>203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2:14" s="3" customFormat="1" ht="74.25" customHeight="1">
      <c r="B8" s="21" t="s">
        <v>107</v>
      </c>
      <c r="C8" s="29" t="s">
        <v>43</v>
      </c>
      <c r="D8" s="29" t="s">
        <v>111</v>
      </c>
      <c r="E8" s="29" t="s">
        <v>109</v>
      </c>
      <c r="F8" s="29" t="s">
        <v>61</v>
      </c>
      <c r="G8" s="29" t="s">
        <v>95</v>
      </c>
      <c r="H8" s="29" t="s">
        <v>183</v>
      </c>
      <c r="I8" s="29" t="s">
        <v>182</v>
      </c>
      <c r="J8" s="29" t="s">
        <v>197</v>
      </c>
      <c r="K8" s="29" t="s">
        <v>57</v>
      </c>
      <c r="L8" s="29" t="s">
        <v>54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7" t="s">
        <v>200</v>
      </c>
      <c r="C11" s="87"/>
      <c r="D11" s="88"/>
      <c r="E11" s="87"/>
      <c r="F11" s="88"/>
      <c r="G11" s="88"/>
      <c r="H11" s="90"/>
      <c r="I11" s="102"/>
      <c r="J11" s="90"/>
      <c r="K11" s="90">
        <v>300.25370765599996</v>
      </c>
      <c r="L11" s="91"/>
      <c r="M11" s="91">
        <f>IFERROR(K11/$K$11,0)</f>
        <v>1</v>
      </c>
      <c r="N11" s="91">
        <f>K11/'סכום נכסי הקרן'!$C$42</f>
        <v>7.2398996050195938E-2</v>
      </c>
    </row>
    <row r="12" spans="2:14">
      <c r="B12" s="113" t="s">
        <v>179</v>
      </c>
      <c r="C12" s="87"/>
      <c r="D12" s="88"/>
      <c r="E12" s="87"/>
      <c r="F12" s="88"/>
      <c r="G12" s="88"/>
      <c r="H12" s="90"/>
      <c r="I12" s="102"/>
      <c r="J12" s="90"/>
      <c r="K12" s="90">
        <v>290.93663165999993</v>
      </c>
      <c r="L12" s="91"/>
      <c r="M12" s="91">
        <f t="shared" ref="M12:M26" si="0">IFERROR(K12/$K$11,0)</f>
        <v>0.96896932241491396</v>
      </c>
      <c r="N12" s="91">
        <f>K12/'סכום נכסי הקרן'!$C$42</f>
        <v>7.0152406146278393E-2</v>
      </c>
    </row>
    <row r="13" spans="2:14">
      <c r="B13" s="85" t="s">
        <v>201</v>
      </c>
      <c r="C13" s="80"/>
      <c r="D13" s="81"/>
      <c r="E13" s="80"/>
      <c r="F13" s="81"/>
      <c r="G13" s="81"/>
      <c r="H13" s="83"/>
      <c r="I13" s="100"/>
      <c r="J13" s="83"/>
      <c r="K13" s="83">
        <v>290.93663165999993</v>
      </c>
      <c r="L13" s="84"/>
      <c r="M13" s="84">
        <f t="shared" si="0"/>
        <v>0.96896932241491396</v>
      </c>
      <c r="N13" s="84">
        <f>K13/'סכום נכסי הקרן'!$C$42</f>
        <v>7.0152406146278393E-2</v>
      </c>
    </row>
    <row r="14" spans="2:14">
      <c r="B14" s="86" t="s">
        <v>837</v>
      </c>
      <c r="C14" s="87" t="s">
        <v>838</v>
      </c>
      <c r="D14" s="88" t="s">
        <v>112</v>
      </c>
      <c r="E14" s="87" t="s">
        <v>839</v>
      </c>
      <c r="F14" s="88" t="s">
        <v>840</v>
      </c>
      <c r="G14" s="88" t="s">
        <v>121</v>
      </c>
      <c r="H14" s="90">
        <v>165.65780000000004</v>
      </c>
      <c r="I14" s="102">
        <v>340.49</v>
      </c>
      <c r="J14" s="90"/>
      <c r="K14" s="90">
        <v>0.564048243</v>
      </c>
      <c r="L14" s="91">
        <v>2.9318411504325094E-6</v>
      </c>
      <c r="M14" s="91">
        <f t="shared" si="0"/>
        <v>1.8785721162392069E-3</v>
      </c>
      <c r="N14" s="91">
        <f>K14/'סכום נכסי הקרן'!$C$42</f>
        <v>1.3600673522361057E-4</v>
      </c>
    </row>
    <row r="15" spans="2:14">
      <c r="B15" s="86" t="s">
        <v>841</v>
      </c>
      <c r="C15" s="87" t="s">
        <v>842</v>
      </c>
      <c r="D15" s="88" t="s">
        <v>112</v>
      </c>
      <c r="E15" s="87" t="s">
        <v>839</v>
      </c>
      <c r="F15" s="88" t="s">
        <v>840</v>
      </c>
      <c r="G15" s="88" t="s">
        <v>121</v>
      </c>
      <c r="H15" s="90">
        <v>8817.2220730000008</v>
      </c>
      <c r="I15" s="102">
        <v>336.91</v>
      </c>
      <c r="J15" s="90"/>
      <c r="K15" s="90">
        <v>29.706106387999998</v>
      </c>
      <c r="L15" s="91">
        <v>5.089288279603686E-5</v>
      </c>
      <c r="M15" s="91">
        <f t="shared" si="0"/>
        <v>9.8936684645487286E-2</v>
      </c>
      <c r="N15" s="91">
        <f>K15/'סכום נכסי הקרן'!$C$42</f>
        <v>7.1629166408681147E-3</v>
      </c>
    </row>
    <row r="16" spans="2:14">
      <c r="B16" s="86" t="s">
        <v>843</v>
      </c>
      <c r="C16" s="87" t="s">
        <v>844</v>
      </c>
      <c r="D16" s="88" t="s">
        <v>112</v>
      </c>
      <c r="E16" s="87" t="s">
        <v>845</v>
      </c>
      <c r="F16" s="88" t="s">
        <v>840</v>
      </c>
      <c r="G16" s="88" t="s">
        <v>121</v>
      </c>
      <c r="H16" s="90">
        <v>3860.000027</v>
      </c>
      <c r="I16" s="102">
        <v>338.17</v>
      </c>
      <c r="J16" s="90"/>
      <c r="K16" s="90">
        <v>13.053360093000002</v>
      </c>
      <c r="L16" s="91">
        <v>1.2064824071111698E-5</v>
      </c>
      <c r="M16" s="91">
        <f t="shared" si="0"/>
        <v>4.347443432057535E-2</v>
      </c>
      <c r="N16" s="91">
        <f>K16/'סכום נכסי הקרן'!$C$42</f>
        <v>3.1475053986598374E-3</v>
      </c>
    </row>
    <row r="17" spans="2:14">
      <c r="B17" s="86" t="s">
        <v>846</v>
      </c>
      <c r="C17" s="87" t="s">
        <v>847</v>
      </c>
      <c r="D17" s="88" t="s">
        <v>112</v>
      </c>
      <c r="E17" s="87" t="s">
        <v>845</v>
      </c>
      <c r="F17" s="88" t="s">
        <v>840</v>
      </c>
      <c r="G17" s="88" t="s">
        <v>121</v>
      </c>
      <c r="H17" s="90">
        <v>6241.0000689999988</v>
      </c>
      <c r="I17" s="102">
        <v>357.78</v>
      </c>
      <c r="J17" s="90"/>
      <c r="K17" s="90">
        <v>22.329050247999998</v>
      </c>
      <c r="L17" s="91">
        <v>3.3600142666817931E-5</v>
      </c>
      <c r="M17" s="91">
        <f t="shared" si="0"/>
        <v>7.4367275669356081E-2</v>
      </c>
      <c r="N17" s="91">
        <f>K17/'סכום נכסי הקרן'!$C$42</f>
        <v>5.3841160974495428E-3</v>
      </c>
    </row>
    <row r="18" spans="2:14">
      <c r="B18" s="86" t="s">
        <v>848</v>
      </c>
      <c r="C18" s="87" t="s">
        <v>849</v>
      </c>
      <c r="D18" s="88" t="s">
        <v>112</v>
      </c>
      <c r="E18" s="87" t="s">
        <v>850</v>
      </c>
      <c r="F18" s="88" t="s">
        <v>840</v>
      </c>
      <c r="G18" s="88" t="s">
        <v>121</v>
      </c>
      <c r="H18" s="90">
        <v>660</v>
      </c>
      <c r="I18" s="102">
        <v>3359.64</v>
      </c>
      <c r="J18" s="90"/>
      <c r="K18" s="90">
        <v>22.17362</v>
      </c>
      <c r="L18" s="91">
        <v>2.3079548173783544E-5</v>
      </c>
      <c r="M18" s="91">
        <f t="shared" si="0"/>
        <v>7.3849612626280273E-2</v>
      </c>
      <c r="N18" s="91">
        <f>K18/'סכום נכסי הקרן'!$C$42</f>
        <v>5.3466378128385651E-3</v>
      </c>
    </row>
    <row r="19" spans="2:14">
      <c r="B19" s="86" t="s">
        <v>851</v>
      </c>
      <c r="C19" s="87" t="s">
        <v>852</v>
      </c>
      <c r="D19" s="88" t="s">
        <v>112</v>
      </c>
      <c r="E19" s="87" t="s">
        <v>853</v>
      </c>
      <c r="F19" s="88" t="s">
        <v>840</v>
      </c>
      <c r="G19" s="88" t="s">
        <v>121</v>
      </c>
      <c r="H19" s="90">
        <v>3443.2511599999998</v>
      </c>
      <c r="I19" s="102">
        <v>3428.69</v>
      </c>
      <c r="J19" s="90"/>
      <c r="K19" s="90">
        <v>118.058406198</v>
      </c>
      <c r="L19" s="91">
        <v>3.9330679724611657E-4</v>
      </c>
      <c r="M19" s="91">
        <f t="shared" si="0"/>
        <v>0.39319549829925587</v>
      </c>
      <c r="N19" s="91">
        <f>K19/'סכום נכסי הקרן'!$C$42</f>
        <v>2.846695932832265E-2</v>
      </c>
    </row>
    <row r="20" spans="2:14">
      <c r="B20" s="86" t="s">
        <v>854</v>
      </c>
      <c r="C20" s="87" t="s">
        <v>855</v>
      </c>
      <c r="D20" s="88" t="s">
        <v>112</v>
      </c>
      <c r="E20" s="87" t="s">
        <v>853</v>
      </c>
      <c r="F20" s="88" t="s">
        <v>840</v>
      </c>
      <c r="G20" s="88" t="s">
        <v>121</v>
      </c>
      <c r="H20" s="90">
        <v>9776</v>
      </c>
      <c r="I20" s="102">
        <v>326.19</v>
      </c>
      <c r="J20" s="90"/>
      <c r="K20" s="90">
        <v>31.888330000000003</v>
      </c>
      <c r="L20" s="91">
        <v>2.5085543216327427E-4</v>
      </c>
      <c r="M20" s="91">
        <f t="shared" si="0"/>
        <v>0.10620461691861735</v>
      </c>
      <c r="N20" s="91">
        <f>K20/'סכום נכסי הקרן'!$C$42</f>
        <v>7.6891076408035514E-3</v>
      </c>
    </row>
    <row r="21" spans="2:14">
      <c r="B21" s="86" t="s">
        <v>856</v>
      </c>
      <c r="C21" s="87" t="s">
        <v>857</v>
      </c>
      <c r="D21" s="88" t="s">
        <v>112</v>
      </c>
      <c r="E21" s="87" t="s">
        <v>853</v>
      </c>
      <c r="F21" s="88" t="s">
        <v>840</v>
      </c>
      <c r="G21" s="88" t="s">
        <v>121</v>
      </c>
      <c r="H21" s="90">
        <v>2797.000035</v>
      </c>
      <c r="I21" s="102">
        <v>337.56</v>
      </c>
      <c r="J21" s="90"/>
      <c r="K21" s="90">
        <v>9.4415501169999985</v>
      </c>
      <c r="L21" s="91">
        <v>6.172642748811386E-6</v>
      </c>
      <c r="M21" s="91">
        <f t="shared" si="0"/>
        <v>3.1445240728941018E-2</v>
      </c>
      <c r="N21" s="91">
        <f>K21/'סכום נכסי הקרן'!$C$42</f>
        <v>2.2766038593320611E-3</v>
      </c>
    </row>
    <row r="22" spans="2:14">
      <c r="B22" s="86" t="s">
        <v>858</v>
      </c>
      <c r="C22" s="87" t="s">
        <v>859</v>
      </c>
      <c r="D22" s="88" t="s">
        <v>112</v>
      </c>
      <c r="E22" s="87" t="s">
        <v>853</v>
      </c>
      <c r="F22" s="88" t="s">
        <v>840</v>
      </c>
      <c r="G22" s="88" t="s">
        <v>121</v>
      </c>
      <c r="H22" s="90">
        <v>12099.000103</v>
      </c>
      <c r="I22" s="102">
        <v>361.37</v>
      </c>
      <c r="J22" s="90"/>
      <c r="K22" s="90">
        <v>43.722160373000008</v>
      </c>
      <c r="L22" s="91">
        <v>5.3722294745913438E-5</v>
      </c>
      <c r="M22" s="91">
        <f t="shared" si="0"/>
        <v>0.14561738709016175</v>
      </c>
      <c r="N22" s="91">
        <f>K22/'סכום נכסי הקרן'!$C$42</f>
        <v>1.0542552632780474E-2</v>
      </c>
    </row>
    <row r="23" spans="2:14">
      <c r="B23" s="92"/>
      <c r="C23" s="87"/>
      <c r="D23" s="87"/>
      <c r="E23" s="87"/>
      <c r="F23" s="87"/>
      <c r="G23" s="87"/>
      <c r="H23" s="90"/>
      <c r="I23" s="102"/>
      <c r="J23" s="87"/>
      <c r="K23" s="87"/>
      <c r="L23" s="87"/>
      <c r="M23" s="91"/>
      <c r="N23" s="87"/>
    </row>
    <row r="24" spans="2:14">
      <c r="B24" s="113" t="s">
        <v>178</v>
      </c>
      <c r="C24" s="87"/>
      <c r="D24" s="88"/>
      <c r="E24" s="87"/>
      <c r="F24" s="88"/>
      <c r="G24" s="88"/>
      <c r="H24" s="90"/>
      <c r="I24" s="102"/>
      <c r="J24" s="90"/>
      <c r="K24" s="90">
        <v>9.3170759959999998</v>
      </c>
      <c r="L24" s="91"/>
      <c r="M24" s="91">
        <f t="shared" si="0"/>
        <v>3.103067758508599E-2</v>
      </c>
      <c r="N24" s="91">
        <f>K24/'סכום נכסי הקרן'!$C$42</f>
        <v>2.2465899039175443E-3</v>
      </c>
    </row>
    <row r="25" spans="2:14">
      <c r="B25" s="85" t="s">
        <v>202</v>
      </c>
      <c r="C25" s="80"/>
      <c r="D25" s="81"/>
      <c r="E25" s="80"/>
      <c r="F25" s="81"/>
      <c r="G25" s="81"/>
      <c r="H25" s="83"/>
      <c r="I25" s="100"/>
      <c r="J25" s="83"/>
      <c r="K25" s="83">
        <v>9.3170759959999998</v>
      </c>
      <c r="L25" s="84"/>
      <c r="M25" s="84">
        <f t="shared" si="0"/>
        <v>3.103067758508599E-2</v>
      </c>
      <c r="N25" s="84">
        <f>K25/'סכום נכסי הקרן'!$C$42</f>
        <v>2.2465899039175443E-3</v>
      </c>
    </row>
    <row r="26" spans="2:14">
      <c r="B26" s="86" t="s">
        <v>860</v>
      </c>
      <c r="C26" s="87" t="s">
        <v>861</v>
      </c>
      <c r="D26" s="88" t="s">
        <v>113</v>
      </c>
      <c r="E26" s="87"/>
      <c r="F26" s="88" t="s">
        <v>840</v>
      </c>
      <c r="G26" s="88" t="s">
        <v>120</v>
      </c>
      <c r="H26" s="90">
        <v>28.060290999999996</v>
      </c>
      <c r="I26" s="102">
        <v>9185</v>
      </c>
      <c r="J26" s="90"/>
      <c r="K26" s="90">
        <v>9.3170759959999998</v>
      </c>
      <c r="L26" s="91">
        <v>8.8298513472495287E-7</v>
      </c>
      <c r="M26" s="91">
        <f t="shared" si="0"/>
        <v>3.103067758508599E-2</v>
      </c>
      <c r="N26" s="91">
        <f>K26/'סכום נכסי הקרן'!$C$42</f>
        <v>2.2465899039175443E-3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2:14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2:14">
      <c r="B30" s="109" t="s">
        <v>198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2:14">
      <c r="B31" s="109" t="s">
        <v>104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4">
      <c r="B32" s="109" t="s">
        <v>181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2:14">
      <c r="B33" s="109" t="s">
        <v>189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2:14">
      <c r="B34" s="109" t="s">
        <v>196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2:14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2:14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2:14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2:14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2:14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4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2:14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2:14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2:14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2:14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2:14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2:14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2:14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2:14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2:14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2:14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2:14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4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2:14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2:1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2:1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2:1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2:14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2:14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2:14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2:14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2:14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2:14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2:14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2:14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2:14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2:14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4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2:14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2:14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2:14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2:14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2:14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2:14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2:14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2:14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2:14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2:14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2:14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2:14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2:14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2:14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2:14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2:14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2:14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2:14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2:14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2:14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2:14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2:14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2:14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2:14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2:14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2:14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2:14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2:14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2:14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2:14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2:14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2:14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2:14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</row>
    <row r="106" spans="2:14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2:14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</row>
    <row r="108" spans="2:14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2:14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</row>
    <row r="110" spans="2:14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2:14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2:14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2:14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2:14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2:14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2:14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2:14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2:14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</row>
    <row r="119" spans="2:14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spans="2:14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</row>
    <row r="121" spans="2:14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</row>
    <row r="122" spans="2:14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</row>
    <row r="123" spans="2:14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</row>
    <row r="124" spans="2:14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2:14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2:14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1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6.140625" style="1" bestFit="1" customWidth="1"/>
    <col min="13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134</v>
      </c>
      <c r="C1" s="46" t="s" vm="1">
        <v>205</v>
      </c>
    </row>
    <row r="2" spans="2:15">
      <c r="B2" s="46" t="s">
        <v>133</v>
      </c>
      <c r="C2" s="46" t="s">
        <v>206</v>
      </c>
    </row>
    <row r="3" spans="2:15">
      <c r="B3" s="46" t="s">
        <v>135</v>
      </c>
      <c r="C3" s="46" t="s">
        <v>207</v>
      </c>
    </row>
    <row r="4" spans="2:15">
      <c r="B4" s="46" t="s">
        <v>136</v>
      </c>
      <c r="C4" s="46">
        <v>2148</v>
      </c>
    </row>
    <row r="6" spans="2:15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ht="26.25" customHeight="1">
      <c r="B7" s="133" t="s">
        <v>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2:15" s="3" customFormat="1" ht="63">
      <c r="B8" s="21" t="s">
        <v>107</v>
      </c>
      <c r="C8" s="29" t="s">
        <v>43</v>
      </c>
      <c r="D8" s="29" t="s">
        <v>111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183</v>
      </c>
      <c r="K8" s="29" t="s">
        <v>182</v>
      </c>
      <c r="L8" s="29" t="s">
        <v>57</v>
      </c>
      <c r="M8" s="29" t="s">
        <v>54</v>
      </c>
      <c r="N8" s="29" t="s">
        <v>137</v>
      </c>
      <c r="O8" s="19" t="s">
        <v>139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30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52.137688580999992</v>
      </c>
      <c r="M11" s="91"/>
      <c r="N11" s="91">
        <f>IFERROR(L11/$L$11,0)</f>
        <v>1</v>
      </c>
      <c r="O11" s="91">
        <f>L11/'סכום נכסי הקרן'!$C$42</f>
        <v>1.257175586310111E-2</v>
      </c>
    </row>
    <row r="12" spans="2:15" s="4" customFormat="1" ht="18" customHeight="1">
      <c r="B12" s="113" t="s">
        <v>178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52.137688580999992</v>
      </c>
      <c r="M12" s="91"/>
      <c r="N12" s="91">
        <f t="shared" ref="N12:N20" si="0">IFERROR(L12/$L$11,0)</f>
        <v>1</v>
      </c>
      <c r="O12" s="91">
        <f>L12/'סכום נכסי הקרן'!$C$42</f>
        <v>1.257175586310111E-2</v>
      </c>
    </row>
    <row r="13" spans="2:15">
      <c r="B13" s="85" t="s">
        <v>48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52.137688580999992</v>
      </c>
      <c r="M13" s="84"/>
      <c r="N13" s="84">
        <f t="shared" si="0"/>
        <v>1</v>
      </c>
      <c r="O13" s="84">
        <f>L13/'סכום נכסי הקרן'!$C$42</f>
        <v>1.257175586310111E-2</v>
      </c>
    </row>
    <row r="14" spans="2:15">
      <c r="B14" s="86" t="s">
        <v>862</v>
      </c>
      <c r="C14" s="87" t="s">
        <v>863</v>
      </c>
      <c r="D14" s="88" t="s">
        <v>28</v>
      </c>
      <c r="E14" s="87"/>
      <c r="F14" s="88" t="s">
        <v>840</v>
      </c>
      <c r="G14" s="87" t="s">
        <v>594</v>
      </c>
      <c r="H14" s="87" t="s">
        <v>595</v>
      </c>
      <c r="I14" s="88" t="s">
        <v>122</v>
      </c>
      <c r="J14" s="90">
        <v>0.93869699999999989</v>
      </c>
      <c r="K14" s="102">
        <v>101083.0267</v>
      </c>
      <c r="L14" s="90">
        <v>3.7311198389999998</v>
      </c>
      <c r="M14" s="91">
        <v>2.9291550166820342E-9</v>
      </c>
      <c r="N14" s="91">
        <f t="shared" si="0"/>
        <v>7.156281646823319E-2</v>
      </c>
      <c r="O14" s="91">
        <f>L14/'סכום נכסי הקרן'!$C$42</f>
        <v>8.996702575145393E-4</v>
      </c>
    </row>
    <row r="15" spans="2:15">
      <c r="B15" s="86" t="s">
        <v>864</v>
      </c>
      <c r="C15" s="87" t="s">
        <v>865</v>
      </c>
      <c r="D15" s="88" t="s">
        <v>28</v>
      </c>
      <c r="E15" s="87"/>
      <c r="F15" s="88" t="s">
        <v>840</v>
      </c>
      <c r="G15" s="87" t="s">
        <v>605</v>
      </c>
      <c r="H15" s="87" t="s">
        <v>595</v>
      </c>
      <c r="I15" s="88" t="s">
        <v>120</v>
      </c>
      <c r="J15" s="90">
        <v>0.159416</v>
      </c>
      <c r="K15" s="102">
        <v>1015461</v>
      </c>
      <c r="L15" s="90">
        <v>5.8519742560000001</v>
      </c>
      <c r="M15" s="91">
        <v>1.1314234884632641E-6</v>
      </c>
      <c r="N15" s="91">
        <f t="shared" si="0"/>
        <v>0.11224076891917636</v>
      </c>
      <c r="O15" s="91">
        <f>L15/'סכום נכסי הקרן'!$C$42</f>
        <v>1.4110635447386324E-3</v>
      </c>
    </row>
    <row r="16" spans="2:15">
      <c r="B16" s="86" t="s">
        <v>866</v>
      </c>
      <c r="C16" s="87" t="s">
        <v>867</v>
      </c>
      <c r="D16" s="88" t="s">
        <v>28</v>
      </c>
      <c r="E16" s="87"/>
      <c r="F16" s="88" t="s">
        <v>840</v>
      </c>
      <c r="G16" s="87" t="s">
        <v>611</v>
      </c>
      <c r="H16" s="87" t="s">
        <v>595</v>
      </c>
      <c r="I16" s="88" t="s">
        <v>120</v>
      </c>
      <c r="J16" s="90">
        <v>5.8169370000000002</v>
      </c>
      <c r="K16" s="102">
        <v>33919.440000000002</v>
      </c>
      <c r="L16" s="90">
        <v>7.1326566510000005</v>
      </c>
      <c r="M16" s="91">
        <v>6.0880290513085457E-7</v>
      </c>
      <c r="N16" s="91">
        <f t="shared" si="0"/>
        <v>0.13680423595915378</v>
      </c>
      <c r="O16" s="91">
        <f>L16/'סכום נכסי הקרן'!$C$42</f>
        <v>1.7198694555165593E-3</v>
      </c>
    </row>
    <row r="17" spans="2:15">
      <c r="B17" s="86" t="s">
        <v>868</v>
      </c>
      <c r="C17" s="87" t="s">
        <v>869</v>
      </c>
      <c r="D17" s="88" t="s">
        <v>28</v>
      </c>
      <c r="E17" s="87"/>
      <c r="F17" s="88" t="s">
        <v>840</v>
      </c>
      <c r="G17" s="87" t="s">
        <v>870</v>
      </c>
      <c r="H17" s="87" t="s">
        <v>595</v>
      </c>
      <c r="I17" s="88" t="s">
        <v>122</v>
      </c>
      <c r="J17" s="90">
        <v>0.90231300000000003</v>
      </c>
      <c r="K17" s="102">
        <v>220566.59909999999</v>
      </c>
      <c r="L17" s="90">
        <v>7.8258728920000005</v>
      </c>
      <c r="M17" s="91">
        <v>3.5662283436060926E-6</v>
      </c>
      <c r="N17" s="91">
        <f t="shared" si="0"/>
        <v>0.15010011193422762</v>
      </c>
      <c r="O17" s="91">
        <f>L17/'סכום נכסי הקרן'!$C$42</f>
        <v>1.8870219622612592E-3</v>
      </c>
    </row>
    <row r="18" spans="2:15">
      <c r="B18" s="86" t="s">
        <v>871</v>
      </c>
      <c r="C18" s="87" t="s">
        <v>872</v>
      </c>
      <c r="D18" s="88" t="s">
        <v>28</v>
      </c>
      <c r="E18" s="87"/>
      <c r="F18" s="88" t="s">
        <v>840</v>
      </c>
      <c r="G18" s="87" t="s">
        <v>870</v>
      </c>
      <c r="H18" s="87" t="s">
        <v>595</v>
      </c>
      <c r="I18" s="88" t="s">
        <v>120</v>
      </c>
      <c r="J18" s="90">
        <v>2.2128489999999998</v>
      </c>
      <c r="K18" s="102">
        <v>113350.9</v>
      </c>
      <c r="L18" s="90">
        <v>9.0674479469999998</v>
      </c>
      <c r="M18" s="91">
        <v>3.7547795499933802E-6</v>
      </c>
      <c r="N18" s="91">
        <f t="shared" si="0"/>
        <v>0.17391350084331045</v>
      </c>
      <c r="O18" s="91">
        <f>L18/'סכום נכסי הקרן'!$C$42</f>
        <v>2.1863980738993281E-3</v>
      </c>
    </row>
    <row r="19" spans="2:15">
      <c r="B19" s="86" t="s">
        <v>873</v>
      </c>
      <c r="C19" s="87" t="s">
        <v>874</v>
      </c>
      <c r="D19" s="88" t="s">
        <v>28</v>
      </c>
      <c r="E19" s="87"/>
      <c r="F19" s="88" t="s">
        <v>840</v>
      </c>
      <c r="G19" s="87" t="s">
        <v>875</v>
      </c>
      <c r="H19" s="87" t="s">
        <v>595</v>
      </c>
      <c r="I19" s="88" t="s">
        <v>123</v>
      </c>
      <c r="J19" s="90">
        <v>507.89245899999992</v>
      </c>
      <c r="K19" s="102">
        <v>133.5</v>
      </c>
      <c r="L19" s="90">
        <v>3.0289243530000003</v>
      </c>
      <c r="M19" s="91">
        <v>2.1811826059672198E-9</v>
      </c>
      <c r="N19" s="91">
        <f t="shared" si="0"/>
        <v>5.8094718723372796E-2</v>
      </c>
      <c r="O19" s="91">
        <f>L19/'סכום נכסי הקרן'!$C$42</f>
        <v>7.3035262072577187E-4</v>
      </c>
    </row>
    <row r="20" spans="2:15">
      <c r="B20" s="86" t="s">
        <v>876</v>
      </c>
      <c r="C20" s="87" t="s">
        <v>877</v>
      </c>
      <c r="D20" s="88" t="s">
        <v>28</v>
      </c>
      <c r="E20" s="87"/>
      <c r="F20" s="88" t="s">
        <v>840</v>
      </c>
      <c r="G20" s="87" t="s">
        <v>481</v>
      </c>
      <c r="H20" s="87"/>
      <c r="I20" s="88" t="s">
        <v>123</v>
      </c>
      <c r="J20" s="90">
        <v>21.254439999999999</v>
      </c>
      <c r="K20" s="102">
        <v>16324.43</v>
      </c>
      <c r="L20" s="90">
        <v>15.499692642999998</v>
      </c>
      <c r="M20" s="91">
        <v>4.1849636843250069E-8</v>
      </c>
      <c r="N20" s="91">
        <f t="shared" si="0"/>
        <v>0.29728384715252593</v>
      </c>
      <c r="O20" s="91">
        <f>L20/'סכום נכסי הקרן'!$C$42</f>
        <v>3.737379948445022E-3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109" t="s">
        <v>198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109" t="s">
        <v>104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109" t="s">
        <v>181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109" t="s">
        <v>189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134</v>
      </c>
      <c r="C1" s="46" t="s" vm="1">
        <v>205</v>
      </c>
    </row>
    <row r="2" spans="2:12">
      <c r="B2" s="46" t="s">
        <v>133</v>
      </c>
      <c r="C2" s="46" t="s">
        <v>206</v>
      </c>
    </row>
    <row r="3" spans="2:12">
      <c r="B3" s="46" t="s">
        <v>135</v>
      </c>
      <c r="C3" s="46" t="s">
        <v>207</v>
      </c>
    </row>
    <row r="4" spans="2:12">
      <c r="B4" s="46" t="s">
        <v>136</v>
      </c>
      <c r="C4" s="46">
        <v>2148</v>
      </c>
    </row>
    <row r="6" spans="2:12" ht="26.25" customHeight="1">
      <c r="B6" s="133" t="s">
        <v>158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86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63">
      <c r="B8" s="21" t="s">
        <v>108</v>
      </c>
      <c r="C8" s="29" t="s">
        <v>43</v>
      </c>
      <c r="D8" s="29" t="s">
        <v>111</v>
      </c>
      <c r="E8" s="29" t="s">
        <v>61</v>
      </c>
      <c r="F8" s="29" t="s">
        <v>95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6" t="s">
        <v>1342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s="4" customFormat="1" ht="18" customHeight="1">
      <c r="B12" s="109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