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06A8E215-5AEC-4746-A175-5111BF9C4C39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יוזמה" sheetId="3" r:id="rId1"/>
    <sheet name="מקפת משלימה" sheetId="1" r:id="rId2"/>
    <sheet name="מקפת אישית" sheetId="2" r:id="rId3"/>
    <sheet name="מרכז פנסיה" sheetId="9" r:id="rId4"/>
    <sheet name="מגדל מרכזית לפיצויים- נספח 1" sheetId="5" r:id="rId5"/>
    <sheet name="מגדל מרכזית לפיצויים- נספח 2" sheetId="13" r:id="rId6"/>
    <sheet name="מגדל מרכזית לפיצויים- נספח 3" sheetId="14" r:id="rId7"/>
  </sheets>
  <definedNames>
    <definedName name="_xlnm.Print_Area" localSheetId="0">יוזמה!$A$1:$E$51</definedName>
    <definedName name="_xlnm.Print_Area" localSheetId="4">'מגדל מרכזית לפיצויים- נספח 1'!$A$1:$D$49</definedName>
    <definedName name="_xlnm.Print_Area" localSheetId="2">'מקפת אישית'!$A$1:$N$51</definedName>
    <definedName name="_xlnm.Print_Area" localSheetId="1">'מקפת משלימה'!$A$1:$L$50</definedName>
    <definedName name="_xlnm.Print_Area" localSheetId="3">'מרכז פנסיה'!$A$1:$D$51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4" l="1"/>
  <c r="C15" i="14"/>
  <c r="C38" i="14"/>
  <c r="D12" i="13"/>
  <c r="D30" i="13"/>
  <c r="D35" i="13"/>
  <c r="D65" i="13"/>
  <c r="D61" i="13"/>
  <c r="D57" i="13"/>
  <c r="D46" i="13"/>
  <c r="D19" i="13"/>
  <c r="C43" i="5"/>
  <c r="D69" i="13"/>
  <c r="C63" i="14"/>
  <c r="C61" i="14" l="1"/>
  <c r="D67" i="13"/>
  <c r="C30" i="5" l="1"/>
  <c r="C34" i="5" s="1"/>
  <c r="C20" i="5"/>
  <c r="C37" i="5" s="1"/>
  <c r="C15" i="5"/>
  <c r="C11" i="5"/>
  <c r="C7" i="5"/>
  <c r="C38" i="5" l="1"/>
  <c r="D36" i="9"/>
  <c r="D32" i="9"/>
  <c r="D30" i="9"/>
  <c r="D28" i="9"/>
  <c r="D27" i="9"/>
  <c r="D24" i="9"/>
  <c r="D23" i="9"/>
  <c r="D22" i="9"/>
  <c r="D21" i="9"/>
  <c r="D20" i="9"/>
  <c r="D18" i="9"/>
  <c r="D17" i="9"/>
  <c r="D16" i="9"/>
  <c r="D15" i="9"/>
  <c r="D13" i="9"/>
  <c r="D12" i="9"/>
  <c r="D11" i="9"/>
  <c r="D9" i="9"/>
  <c r="D8" i="9"/>
  <c r="D7" i="9"/>
  <c r="C44" i="9" l="1"/>
</calcChain>
</file>

<file path=xl/sharedStrings.xml><?xml version="1.0" encoding="utf-8"?>
<sst xmlns="http://schemas.openxmlformats.org/spreadsheetml/2006/main" count="441" uniqueCount="141">
  <si>
    <t>נספח 1 - סך התשלומים ששולמו בעד כל סוג של הוצאה ישירה לתקופה המסתיימת ביום</t>
  </si>
  <si>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</si>
  <si>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</si>
  <si>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</si>
  <si>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</si>
  <si>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</si>
  <si>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</si>
  <si>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</si>
  <si>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</si>
  <si>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</si>
  <si>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</si>
  <si>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</si>
  <si>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</si>
  <si>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</si>
  <si>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</si>
  <si>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</si>
  <si>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</si>
  <si>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</si>
  <si>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</si>
  <si>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</si>
  <si>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</si>
  <si>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</si>
  <si>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</si>
  <si>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</si>
  <si>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</si>
  <si>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</si>
  <si>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תשלומים הנובעים מהשקעה בקרנות השקעה בחו"ל</t>
  </si>
  <si>
    <t>תשלומים הנובעים מהשקעה בקרנות גידור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</si>
  <si>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</si>
  <si>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</si>
  <si>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</si>
  <si>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</si>
  <si>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</si>
  <si>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</si>
  <si>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</si>
  <si>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</si>
  <si>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</si>
  <si>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</si>
  <si>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</si>
  <si>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</si>
  <si>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</si>
  <si>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</si>
  <si>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סה"כ</t>
  </si>
  <si>
    <t>פנסיה</t>
  </si>
  <si>
    <t>שעור ההוצאה</t>
  </si>
  <si>
    <t>נתוני שיעור הוצאות ישירות לתקופה מקבילה אשתקד</t>
  </si>
  <si>
    <t>יוזמה קרן פנסיה לעצמאים</t>
  </si>
  <si>
    <t>יוזמה עמיתי ביניים</t>
  </si>
  <si>
    <t>מגדל מקפת - משלימה</t>
  </si>
  <si>
    <t>מקפת כשר</t>
  </si>
  <si>
    <t>מבוטחים</t>
  </si>
  <si>
    <t>זכאים</t>
  </si>
  <si>
    <t>פנסיונר</t>
  </si>
  <si>
    <t xml:space="preserve"> כשר - אישית</t>
  </si>
  <si>
    <t xml:space="preserve"> מסלול מנייתי</t>
  </si>
  <si>
    <t>מסלול אגח ופקדונות</t>
  </si>
  <si>
    <t>מסלול טווח קצר</t>
  </si>
  <si>
    <t>השקעות עד גיל 50</t>
  </si>
  <si>
    <t>השקעות גיל 50-60</t>
  </si>
  <si>
    <t xml:space="preserve"> השקעות מעל גיל 60</t>
  </si>
  <si>
    <t xml:space="preserve"> פנס כשר מ-2018</t>
  </si>
  <si>
    <t xml:space="preserve"> פנסיונר 2018</t>
  </si>
  <si>
    <t xml:space="preserve"> פנסיונרים</t>
  </si>
  <si>
    <t xml:space="preserve"> מסלול כשר </t>
  </si>
  <si>
    <t xml:space="preserve"> השקעות עד גיל 50</t>
  </si>
  <si>
    <t xml:space="preserve"> השקעות מגיל 60</t>
  </si>
  <si>
    <t>פנסיונר מ2018</t>
  </si>
  <si>
    <t>שיעור סך הוצאות ישירות מתוך יתרת נכסים ממוצעת (באחוזים)</t>
  </si>
  <si>
    <t xml:space="preserve"> פנס מניות מ2018</t>
  </si>
  <si>
    <t>פנס אגח מ2018</t>
  </si>
  <si>
    <t>משלימה מחקה מדד S&amp;P500</t>
  </si>
  <si>
    <t>אישית מחקה מדד S&amp;P500</t>
  </si>
  <si>
    <t>מקפת משלימה פנס כשר מ-2018</t>
  </si>
  <si>
    <t>.</t>
  </si>
  <si>
    <t>מקפת אישית מבטיח תשואה</t>
  </si>
  <si>
    <t>מ.אישית - עוקב מדדים גמיש</t>
  </si>
  <si>
    <t>מקפת משלימה - משולב סחיר</t>
  </si>
  <si>
    <t>מ.משלימה- עוקב מדדים גמיש פ</t>
  </si>
  <si>
    <t>מקפת אישית - משולב סחיר</t>
  </si>
  <si>
    <t>מגדל מקפת קרנות פנסיה וקופות גמל בע"מ</t>
  </si>
  <si>
    <t>נספח 3- פירוט עמלות ניהול חיצוני לשנה המסתיימת ביום:</t>
  </si>
  <si>
    <t xml:space="preserve">שם הקופה: </t>
  </si>
  <si>
    <t>מגדל קופת גמל מרכזית לפיצויים- מספר באוצר 745</t>
  </si>
  <si>
    <t>תשלום הנובע מהשקעה בקרנות השקעה</t>
  </si>
  <si>
    <t/>
  </si>
  <si>
    <t>סך תשלומים הנובעים מהשקעה בקרנות השקעה</t>
  </si>
  <si>
    <t>תשלום למנהל תיקים ישראלי</t>
  </si>
  <si>
    <t>אחרים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</si>
  <si>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</si>
  <si>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</si>
  <si>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</si>
  <si>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</si>
  <si>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</si>
  <si>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</si>
  <si>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</si>
  <si>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</si>
  <si>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</si>
  <si>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</si>
  <si>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>אחר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</si>
  <si>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</si>
  <si>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</si>
  <si>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</si>
  <si>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</si>
  <si>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</si>
  <si>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</si>
  <si>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</si>
  <si>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</si>
  <si>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>ברוקראז'- עמלות קניה ומכירה בגין עיסקאות בניירות ערך סחירים</t>
  </si>
  <si>
    <t>צדדים קשורים</t>
  </si>
  <si>
    <t>צדדים שאינם קשורים</t>
  </si>
  <si>
    <t>LEUMI</t>
  </si>
  <si>
    <t>סך עמלות ברוקראז'</t>
  </si>
  <si>
    <t>עמלות קסטודיאן</t>
  </si>
  <si>
    <t>פועלים</t>
  </si>
  <si>
    <t>לאומי</t>
  </si>
  <si>
    <t>דיסקונט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</si>
  <si>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</si>
  <si>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</si>
  <si>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</si>
  <si>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</si>
  <si>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</si>
  <si>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</si>
  <si>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גוף 5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</si>
  <si>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</si>
  <si>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</si>
  <si>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</si>
  <si>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</si>
  <si>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</si>
  <si>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</si>
  <si>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</si>
  <si>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 xml:space="preserve">נספח 1 - סך התשלומים ששולמו בעד כל סוג של הוצאה ישירה לשנה המסתיימת ביום </t>
  </si>
  <si>
    <t>יתרה ממוצעת</t>
  </si>
  <si>
    <t>גוף 6</t>
  </si>
  <si>
    <t>NOKED CAPITAL</t>
  </si>
  <si>
    <t>LUCID ALTERNATIVE FUND LP</t>
  </si>
  <si>
    <t>VANGUARD FUNDS PLC</t>
  </si>
  <si>
    <t>NOMURA ASSET MANAGEMENT</t>
  </si>
  <si>
    <t>AMUNDI INVESTMENT SOLUTIONS</t>
  </si>
  <si>
    <t>State Street Global Advisors</t>
  </si>
  <si>
    <t>Lyxor Intl Asset Management</t>
  </si>
  <si>
    <t>BlackRock Inc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</si>
</sst>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1" fillId="13" borderId="2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2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22" applyNumberFormat="0" applyAlignment="0" applyProtection="0"/>
    <xf numFmtId="0" fontId="31" fillId="64" borderId="25" applyNumberFormat="0" applyAlignment="0" applyProtection="0"/>
    <xf numFmtId="0" fontId="32" fillId="0" borderId="0" applyNumberFormat="0" applyFill="0" applyBorder="0" applyAlignment="0" applyProtection="0"/>
    <xf numFmtId="0" fontId="33" fillId="65" borderId="0" applyNumberFormat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66" borderId="22" applyNumberFormat="0" applyAlignment="0" applyProtection="0"/>
    <xf numFmtId="0" fontId="38" fillId="0" borderId="24" applyNumberFormat="0" applyFill="0" applyAlignment="0" applyProtection="0"/>
    <xf numFmtId="0" fontId="39" fillId="67" borderId="0" applyNumberFormat="0" applyBorder="0" applyAlignment="0" applyProtection="0"/>
    <xf numFmtId="0" fontId="25" fillId="38" borderId="26" applyNumberFormat="0" applyFont="0" applyAlignment="0" applyProtection="0"/>
    <xf numFmtId="0" fontId="40" fillId="63" borderId="23" applyNumberFormat="0" applyAlignment="0" applyProtection="0"/>
    <xf numFmtId="0" fontId="41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43" fillId="69" borderId="0" applyNumberFormat="0" applyBorder="0" applyAlignment="0" applyProtection="0"/>
    <xf numFmtId="0" fontId="24" fillId="70" borderId="0" applyNumberFormat="0" applyBorder="0" applyAlignment="0" applyProtection="0"/>
    <xf numFmtId="0" fontId="43" fillId="6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/>
    <xf numFmtId="0" fontId="24" fillId="73" borderId="0" applyNumberFormat="0" applyBorder="0" applyAlignment="0" applyProtection="0"/>
    <xf numFmtId="0" fontId="43" fillId="72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/>
    <xf numFmtId="0" fontId="24" fillId="68" borderId="0" applyNumberFormat="0" applyBorder="0" applyAlignment="0" applyProtection="0"/>
    <xf numFmtId="0" fontId="43" fillId="75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24" fillId="77" borderId="0" applyNumberFormat="0" applyBorder="0" applyAlignment="0" applyProtection="0"/>
    <xf numFmtId="0" fontId="43" fillId="76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24" fillId="72" borderId="0" applyNumberFormat="0" applyBorder="0" applyAlignment="0" applyProtection="0"/>
    <xf numFmtId="0" fontId="43" fillId="78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8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24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0" borderId="0"/>
    <xf numFmtId="0" fontId="43" fillId="73" borderId="0" applyNumberFormat="0" applyBorder="0" applyAlignment="0" applyProtection="0"/>
    <xf numFmtId="0" fontId="24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/>
    <xf numFmtId="0" fontId="43" fillId="83" borderId="0" applyNumberFormat="0" applyBorder="0" applyAlignment="0" applyProtection="0"/>
    <xf numFmtId="0" fontId="24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/>
    <xf numFmtId="0" fontId="43" fillId="76" borderId="0" applyNumberFormat="0" applyBorder="0" applyAlignment="0" applyProtection="0"/>
    <xf numFmtId="0" fontId="24" fillId="85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4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24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24" fillId="7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1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5" fillId="8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5" fillId="78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48" fillId="93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3" fillId="0" borderId="0"/>
    <xf numFmtId="0" fontId="49" fillId="97" borderId="0" applyNumberFormat="0" applyBorder="0" applyAlignment="0" applyProtection="0"/>
    <xf numFmtId="0" fontId="49" fillId="98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9" fillId="99" borderId="0" applyNumberFormat="0" applyBorder="0" applyAlignment="0" applyProtection="0"/>
    <xf numFmtId="0" fontId="47" fillId="101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48" fillId="102" borderId="0" applyNumberFormat="0" applyBorder="0" applyAlignment="0" applyProtection="0"/>
    <xf numFmtId="0" fontId="43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9" fillId="106" borderId="0" applyNumberFormat="0" applyBorder="0" applyAlignment="0" applyProtection="0"/>
    <xf numFmtId="0" fontId="49" fillId="105" borderId="0" applyNumberFormat="0" applyBorder="0" applyAlignment="0" applyProtection="0"/>
    <xf numFmtId="0" fontId="43" fillId="0" borderId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9" fillId="107" borderId="0" applyNumberFormat="0" applyBorder="0" applyAlignment="0" applyProtection="0"/>
    <xf numFmtId="0" fontId="47" fillId="109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112" borderId="0" applyNumberFormat="0" applyBorder="0" applyAlignment="0" applyProtection="0"/>
    <xf numFmtId="0" fontId="48" fillId="104" borderId="0" applyNumberFormat="0" applyBorder="0" applyAlignment="0" applyProtection="0"/>
    <xf numFmtId="0" fontId="48" fillId="112" borderId="0" applyNumberFormat="0" applyBorder="0" applyAlignment="0" applyProtection="0"/>
    <xf numFmtId="0" fontId="43" fillId="0" borderId="0"/>
    <xf numFmtId="0" fontId="49" fillId="113" borderId="0" applyNumberFormat="0" applyBorder="0" applyAlignment="0" applyProtection="0"/>
    <xf numFmtId="0" fontId="49" fillId="95" borderId="0" applyNumberFormat="0" applyBorder="0" applyAlignment="0" applyProtection="0"/>
    <xf numFmtId="0" fontId="49" fillId="113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14" borderId="0" applyNumberFormat="0" applyBorder="0" applyAlignment="0" applyProtection="0"/>
    <xf numFmtId="0" fontId="49" fillId="106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8" fillId="102" borderId="0" applyNumberFormat="0" applyBorder="0" applyAlignment="0" applyProtection="0"/>
    <xf numFmtId="0" fontId="48" fillId="104" borderId="0" applyNumberFormat="0" applyBorder="0" applyAlignment="0" applyProtection="0"/>
    <xf numFmtId="0" fontId="48" fillId="102" borderId="0" applyNumberFormat="0" applyBorder="0" applyAlignment="0" applyProtection="0"/>
    <xf numFmtId="0" fontId="43" fillId="0" borderId="0"/>
    <xf numFmtId="0" fontId="48" fillId="106" borderId="0" applyNumberFormat="0" applyBorder="0" applyAlignment="0" applyProtection="0"/>
    <xf numFmtId="0" fontId="48" fillId="95" borderId="0" applyNumberFormat="0" applyBorder="0" applyAlignment="0" applyProtection="0"/>
    <xf numFmtId="0" fontId="48" fillId="106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9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92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94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8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9" fillId="11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9" fillId="116" borderId="0" applyNumberFormat="0" applyBorder="0" applyAlignment="0" applyProtection="0"/>
    <xf numFmtId="0" fontId="47" fillId="101" borderId="0" applyNumberFormat="0" applyBorder="0" applyAlignment="0" applyProtection="0"/>
    <xf numFmtId="0" fontId="49" fillId="11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05" borderId="0" applyNumberFormat="0" applyBorder="0" applyAlignment="0" applyProtection="0"/>
    <xf numFmtId="0" fontId="48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9" fillId="118" borderId="0" applyNumberFormat="0" applyBorder="0" applyAlignment="0" applyProtection="0"/>
    <xf numFmtId="0" fontId="49" fillId="119" borderId="0" applyNumberFormat="0" applyBorder="0" applyAlignment="0" applyProtection="0"/>
    <xf numFmtId="0" fontId="43" fillId="0" borderId="0"/>
    <xf numFmtId="0" fontId="49" fillId="120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9" fillId="120" borderId="0" applyNumberFormat="0" applyBorder="0" applyAlignment="0" applyProtection="0"/>
    <xf numFmtId="0" fontId="47" fillId="91" borderId="0" applyNumberFormat="0" applyBorder="0" applyAlignment="0" applyProtection="0"/>
    <xf numFmtId="0" fontId="49" fillId="120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50" fillId="105" borderId="0" applyNumberFormat="0" applyBorder="0" applyAlignment="0" applyProtection="0"/>
    <xf numFmtId="0" fontId="51" fillId="72" borderId="0" applyNumberFormat="0" applyBorder="0" applyAlignment="0" applyProtection="0"/>
    <xf numFmtId="0" fontId="43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2" borderId="0" applyNumberFormat="0" applyBorder="0" applyAlignment="0" applyProtection="0"/>
    <xf numFmtId="0" fontId="43" fillId="0" borderId="0"/>
    <xf numFmtId="0" fontId="53" fillId="85" borderId="29" applyNumberFormat="0" applyAlignment="0" applyProtection="0"/>
    <xf numFmtId="0" fontId="54" fillId="121" borderId="29" applyNumberFormat="0" applyAlignment="0" applyProtection="0"/>
    <xf numFmtId="0" fontId="53" fillId="85" borderId="29" applyNumberFormat="0" applyAlignment="0" applyProtection="0"/>
    <xf numFmtId="0" fontId="43" fillId="0" borderId="0"/>
    <xf numFmtId="0" fontId="55" fillId="77" borderId="29" applyNumberFormat="0" applyAlignment="0" applyProtection="0"/>
    <xf numFmtId="0" fontId="55" fillId="77" borderId="29" applyNumberFormat="0" applyAlignment="0" applyProtection="0"/>
    <xf numFmtId="0" fontId="53" fillId="85" borderId="29" applyNumberFormat="0" applyAlignment="0" applyProtection="0"/>
    <xf numFmtId="0" fontId="43" fillId="0" borderId="0"/>
    <xf numFmtId="0" fontId="56" fillId="106" borderId="30" applyNumberFormat="0" applyAlignment="0" applyProtection="0"/>
    <xf numFmtId="0" fontId="57" fillId="122" borderId="30" applyNumberFormat="0" applyAlignment="0" applyProtection="0"/>
    <xf numFmtId="0" fontId="43" fillId="0" borderId="0"/>
    <xf numFmtId="0" fontId="58" fillId="123" borderId="31" applyNumberFormat="0" applyAlignment="0" applyProtection="0"/>
    <xf numFmtId="0" fontId="58" fillId="123" borderId="31" applyNumberFormat="0" applyAlignment="0" applyProtection="0"/>
    <xf numFmtId="0" fontId="57" fillId="122" borderId="30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4" borderId="0" applyNumberFormat="0" applyBorder="0" applyAlignment="0" applyProtection="0"/>
    <xf numFmtId="0" fontId="60" fillId="125" borderId="0" applyNumberFormat="0" applyBorder="0" applyAlignment="0" applyProtection="0"/>
    <xf numFmtId="0" fontId="60" fillId="124" borderId="0" applyNumberFormat="0" applyBorder="0" applyAlignment="0" applyProtection="0"/>
    <xf numFmtId="0" fontId="43" fillId="0" borderId="0"/>
    <xf numFmtId="0" fontId="60" fillId="126" borderId="0" applyNumberFormat="0" applyBorder="0" applyAlignment="0" applyProtection="0"/>
    <xf numFmtId="0" fontId="60" fillId="127" borderId="0" applyNumberFormat="0" applyBorder="0" applyAlignment="0" applyProtection="0"/>
    <xf numFmtId="0" fontId="60" fillId="126" borderId="0" applyNumberFormat="0" applyBorder="0" applyAlignment="0" applyProtection="0"/>
    <xf numFmtId="0" fontId="43" fillId="0" borderId="0"/>
    <xf numFmtId="0" fontId="60" fillId="128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9" borderId="0" applyNumberFormat="0" applyBorder="0" applyAlignment="0" applyProtection="0"/>
    <xf numFmtId="0" fontId="65" fillId="75" borderId="0" applyNumberFormat="0" applyBorder="0" applyAlignment="0" applyProtection="0"/>
    <xf numFmtId="0" fontId="43" fillId="0" borderId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5" borderId="0" applyNumberFormat="0" applyBorder="0" applyAlignment="0" applyProtection="0"/>
    <xf numFmtId="0" fontId="67" fillId="0" borderId="32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43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34" applyNumberFormat="0" applyFill="0" applyAlignment="0" applyProtection="0"/>
    <xf numFmtId="0" fontId="43" fillId="0" borderId="0"/>
    <xf numFmtId="0" fontId="71" fillId="0" borderId="35" applyNumberFormat="0" applyFill="0" applyAlignment="0" applyProtection="0"/>
    <xf numFmtId="0" fontId="72" fillId="0" borderId="35" applyNumberFormat="0" applyFill="0" applyAlignment="0" applyProtection="0"/>
    <xf numFmtId="0" fontId="43" fillId="0" borderId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2" fillId="0" borderId="35" applyNumberFormat="0" applyFill="0" applyAlignment="0" applyProtection="0"/>
    <xf numFmtId="0" fontId="43" fillId="0" borderId="0"/>
    <xf numFmtId="0" fontId="74" fillId="0" borderId="37" applyNumberFormat="0" applyFill="0" applyAlignment="0" applyProtection="0"/>
    <xf numFmtId="0" fontId="75" fillId="0" borderId="38" applyNumberFormat="0" applyFill="0" applyAlignment="0" applyProtection="0"/>
    <xf numFmtId="0" fontId="43" fillId="0" borderId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5" fillId="0" borderId="38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8" borderId="29" applyNumberFormat="0" applyAlignment="0" applyProtection="0"/>
    <xf numFmtId="0" fontId="79" fillId="118" borderId="29" applyNumberFormat="0" applyAlignment="0" applyProtection="0"/>
    <xf numFmtId="0" fontId="78" fillId="78" borderId="29" applyNumberFormat="0" applyAlignment="0" applyProtection="0"/>
    <xf numFmtId="0" fontId="43" fillId="0" borderId="0"/>
    <xf numFmtId="0" fontId="80" fillId="82" borderId="29" applyNumberFormat="0" applyAlignment="0" applyProtection="0"/>
    <xf numFmtId="0" fontId="80" fillId="82" borderId="29" applyNumberFormat="0" applyAlignment="0" applyProtection="0"/>
    <xf numFmtId="0" fontId="78" fillId="78" borderId="29" applyNumberFormat="0" applyAlignment="0" applyProtection="0"/>
    <xf numFmtId="0" fontId="43" fillId="0" borderId="0"/>
    <xf numFmtId="0" fontId="81" fillId="0" borderId="40" applyNumberFormat="0" applyFill="0" applyAlignment="0" applyProtection="0"/>
    <xf numFmtId="0" fontId="82" fillId="0" borderId="41" applyNumberFormat="0" applyFill="0" applyAlignment="0" applyProtection="0"/>
    <xf numFmtId="0" fontId="43" fillId="0" borderId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2" fillId="0" borderId="41" applyNumberFormat="0" applyFill="0" applyAlignment="0" applyProtection="0"/>
    <xf numFmtId="0" fontId="43" fillId="0" borderId="0"/>
    <xf numFmtId="0" fontId="84" fillId="118" borderId="0" applyNumberFormat="0" applyBorder="0" applyAlignment="0" applyProtection="0"/>
    <xf numFmtId="0" fontId="85" fillId="87" borderId="0" applyNumberFormat="0" applyBorder="0" applyAlignment="0" applyProtection="0"/>
    <xf numFmtId="0" fontId="43" fillId="0" borderId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85" fillId="87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3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22" fillId="0" borderId="0"/>
    <xf numFmtId="0" fontId="43" fillId="0" borderId="0"/>
    <xf numFmtId="0" fontId="1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88" fillId="13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117" borderId="43" applyNumberFormat="0" applyFont="0" applyAlignment="0" applyProtection="0"/>
    <xf numFmtId="0" fontId="22" fillId="117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117" borderId="43" applyNumberFormat="0" applyFont="0" applyAlignment="0" applyProtection="0"/>
    <xf numFmtId="0" fontId="43" fillId="0" borderId="0"/>
    <xf numFmtId="0" fontId="22" fillId="117" borderId="43" applyNumberFormat="0" applyFont="0" applyAlignment="0" applyProtection="0"/>
    <xf numFmtId="0" fontId="22" fillId="117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92" fillId="85" borderId="44" applyNumberFormat="0" applyAlignment="0" applyProtection="0"/>
    <xf numFmtId="0" fontId="93" fillId="121" borderId="44" applyNumberFormat="0" applyAlignment="0" applyProtection="0"/>
    <xf numFmtId="0" fontId="92" fillId="85" borderId="44" applyNumberFormat="0" applyAlignment="0" applyProtection="0"/>
    <xf numFmtId="0" fontId="43" fillId="0" borderId="0"/>
    <xf numFmtId="0" fontId="94" fillId="77" borderId="45" applyNumberFormat="0" applyAlignment="0" applyProtection="0"/>
    <xf numFmtId="0" fontId="94" fillId="77" borderId="45" applyNumberFormat="0" applyAlignment="0" applyProtection="0"/>
    <xf numFmtId="0" fontId="92" fillId="85" borderId="44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27" fillId="87" borderId="47" applyNumberFormat="0" applyProtection="0">
      <alignment vertical="center"/>
    </xf>
    <xf numFmtId="0" fontId="43" fillId="0" borderId="0"/>
    <xf numFmtId="4" fontId="27" fillId="87" borderId="47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96" fillId="5" borderId="46" applyNumberFormat="0" applyProtection="0">
      <alignment vertical="center"/>
    </xf>
    <xf numFmtId="4" fontId="97" fillId="87" borderId="47" applyNumberFormat="0" applyProtection="0">
      <alignment vertical="center"/>
    </xf>
    <xf numFmtId="4" fontId="96" fillId="5" borderId="46" applyNumberFormat="0" applyProtection="0">
      <alignment vertical="center"/>
    </xf>
    <xf numFmtId="4" fontId="97" fillId="87" borderId="47" applyNumberFormat="0" applyProtection="0">
      <alignment vertical="center"/>
    </xf>
    <xf numFmtId="0" fontId="43" fillId="0" borderId="0"/>
    <xf numFmtId="4" fontId="96" fillId="5" borderId="46" applyNumberFormat="0" applyProtection="0">
      <alignment vertical="center"/>
    </xf>
    <xf numFmtId="0" fontId="43" fillId="0" borderId="0"/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27" fillId="87" borderId="47" applyNumberFormat="0" applyProtection="0">
      <alignment horizontal="left" vertical="center" indent="1"/>
    </xf>
    <xf numFmtId="0" fontId="43" fillId="0" borderId="0"/>
    <xf numFmtId="4" fontId="27" fillId="87" borderId="47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0" fontId="98" fillId="87" borderId="47" applyNumberFormat="0" applyProtection="0">
      <alignment horizontal="left" vertical="top" indent="1"/>
    </xf>
    <xf numFmtId="0" fontId="27" fillId="87" borderId="47" applyNumberFormat="0" applyProtection="0">
      <alignment horizontal="left" vertical="top" indent="1"/>
    </xf>
    <xf numFmtId="0" fontId="98" fillId="87" borderId="47" applyNumberFormat="0" applyProtection="0">
      <alignment horizontal="left" vertical="top" indent="1"/>
    </xf>
    <xf numFmtId="0" fontId="27" fillId="87" borderId="47" applyNumberFormat="0" applyProtection="0">
      <alignment horizontal="left" vertical="top" indent="1"/>
    </xf>
    <xf numFmtId="0" fontId="43" fillId="0" borderId="0"/>
    <xf numFmtId="0" fontId="98" fillId="87" borderId="47" applyNumberFormat="0" applyProtection="0">
      <alignment horizontal="left" vertical="top" indent="1"/>
    </xf>
    <xf numFmtId="0" fontId="43" fillId="0" borderId="0"/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27" fillId="70" borderId="0" applyNumberFormat="0" applyProtection="0">
      <alignment horizontal="left" vertical="center" indent="1"/>
    </xf>
    <xf numFmtId="0" fontId="43" fillId="0" borderId="0"/>
    <xf numFmtId="4" fontId="27" fillId="70" borderId="0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24" fillId="72" borderId="47" applyNumberFormat="0" applyProtection="0">
      <alignment horizontal="right" vertical="center"/>
    </xf>
    <xf numFmtId="0" fontId="43" fillId="0" borderId="0"/>
    <xf numFmtId="4" fontId="24" fillId="72" borderId="47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24" fillId="73" borderId="47" applyNumberFormat="0" applyProtection="0">
      <alignment horizontal="right" vertical="center"/>
    </xf>
    <xf numFmtId="0" fontId="43" fillId="0" borderId="0"/>
    <xf numFmtId="4" fontId="24" fillId="73" borderId="47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24" fillId="108" borderId="47" applyNumberFormat="0" applyProtection="0">
      <alignment horizontal="right" vertical="center"/>
    </xf>
    <xf numFmtId="0" fontId="43" fillId="0" borderId="0"/>
    <xf numFmtId="4" fontId="24" fillId="108" borderId="47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24" fillId="86" borderId="47" applyNumberFormat="0" applyProtection="0">
      <alignment horizontal="right" vertical="center"/>
    </xf>
    <xf numFmtId="0" fontId="43" fillId="0" borderId="0"/>
    <xf numFmtId="4" fontId="24" fillId="86" borderId="47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24" fillId="91" borderId="47" applyNumberFormat="0" applyProtection="0">
      <alignment horizontal="right" vertical="center"/>
    </xf>
    <xf numFmtId="0" fontId="43" fillId="0" borderId="0"/>
    <xf numFmtId="4" fontId="24" fillId="91" borderId="47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24" fillId="92" borderId="47" applyNumberFormat="0" applyProtection="0">
      <alignment horizontal="right" vertical="center"/>
    </xf>
    <xf numFmtId="0" fontId="43" fillId="0" borderId="0"/>
    <xf numFmtId="4" fontId="24" fillId="92" borderId="47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24" fillId="84" borderId="47" applyNumberFormat="0" applyProtection="0">
      <alignment horizontal="right" vertical="center"/>
    </xf>
    <xf numFmtId="0" fontId="43" fillId="0" borderId="0"/>
    <xf numFmtId="4" fontId="24" fillId="84" borderId="47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24" fillId="131" borderId="47" applyNumberFormat="0" applyProtection="0">
      <alignment horizontal="right" vertical="center"/>
    </xf>
    <xf numFmtId="0" fontId="43" fillId="0" borderId="0"/>
    <xf numFmtId="4" fontId="24" fillId="131" borderId="47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24" fillId="83" borderId="47" applyNumberFormat="0" applyProtection="0">
      <alignment horizontal="right" vertical="center"/>
    </xf>
    <xf numFmtId="0" fontId="43" fillId="0" borderId="0"/>
    <xf numFmtId="4" fontId="24" fillId="83" borderId="47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27" fillId="132" borderId="48" applyNumberFormat="0" applyProtection="0">
      <alignment horizontal="left" vertical="center" indent="1"/>
    </xf>
    <xf numFmtId="0" fontId="43" fillId="0" borderId="0"/>
    <xf numFmtId="4" fontId="27" fillId="132" borderId="4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0" fontId="43" fillId="0" borderId="0"/>
    <xf numFmtId="4" fontId="22" fillId="81" borderId="28" applyNumberFormat="0" applyProtection="0">
      <alignment horizontal="left" vertical="center" indent="1"/>
    </xf>
    <xf numFmtId="0" fontId="43" fillId="0" borderId="0"/>
    <xf numFmtId="4" fontId="22" fillId="81" borderId="28" applyNumberFormat="0" applyProtection="0">
      <alignment horizontal="left" vertical="center" indent="1"/>
    </xf>
    <xf numFmtId="4" fontId="99" fillId="81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99" fillId="81" borderId="0" applyNumberFormat="0" applyProtection="0">
      <alignment horizontal="left" vertical="center" indent="1"/>
    </xf>
    <xf numFmtId="0" fontId="43" fillId="0" borderId="0"/>
    <xf numFmtId="4" fontId="99" fillId="81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0" fontId="43" fillId="0" borderId="0"/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24" fillId="70" borderId="47" applyNumberFormat="0" applyProtection="0">
      <alignment horizontal="right" vertical="center"/>
    </xf>
    <xf numFmtId="0" fontId="43" fillId="0" borderId="0"/>
    <xf numFmtId="4" fontId="24" fillId="70" borderId="47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0" fontId="43" fillId="0" borderId="0"/>
    <xf numFmtId="4" fontId="24" fillId="133" borderId="0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0" fontId="43" fillId="0" borderId="0"/>
    <xf numFmtId="4" fontId="24" fillId="70" borderId="0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22" fillId="81" borderId="47" applyNumberFormat="0" applyProtection="0">
      <alignment horizontal="left" vertical="center" indent="1"/>
    </xf>
    <xf numFmtId="0" fontId="43" fillId="0" borderId="0"/>
    <xf numFmtId="0" fontId="22" fillId="81" borderId="47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22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22" fillId="70" borderId="47" applyNumberFormat="0" applyProtection="0">
      <alignment horizontal="left" vertical="center" indent="1"/>
    </xf>
    <xf numFmtId="0" fontId="43" fillId="0" borderId="0"/>
    <xf numFmtId="0" fontId="22" fillId="70" borderId="47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22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22" fillId="80" borderId="47" applyNumberFormat="0" applyProtection="0">
      <alignment horizontal="left" vertical="center" indent="1"/>
    </xf>
    <xf numFmtId="0" fontId="43" fillId="0" borderId="0"/>
    <xf numFmtId="0" fontId="22" fillId="80" borderId="47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22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22" fillId="133" borderId="47" applyNumberFormat="0" applyProtection="0">
      <alignment horizontal="left" vertical="center" indent="1"/>
    </xf>
    <xf numFmtId="0" fontId="43" fillId="0" borderId="0"/>
    <xf numFmtId="0" fontId="22" fillId="133" borderId="47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22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22" fillId="77" borderId="18" applyNumberFormat="0">
      <protection locked="0"/>
    </xf>
    <xf numFmtId="0" fontId="88" fillId="77" borderId="49" applyNumberFormat="0">
      <protection locked="0"/>
    </xf>
    <xf numFmtId="0" fontId="100" fillId="81" borderId="50" applyBorder="0"/>
    <xf numFmtId="4" fontId="101" fillId="68" borderId="47" applyNumberFormat="0" applyProtection="0">
      <alignment vertical="center"/>
    </xf>
    <xf numFmtId="4" fontId="24" fillId="68" borderId="47" applyNumberFormat="0" applyProtection="0">
      <alignment vertical="center"/>
    </xf>
    <xf numFmtId="4" fontId="101" fillId="68" borderId="47" applyNumberFormat="0" applyProtection="0">
      <alignment vertical="center"/>
    </xf>
    <xf numFmtId="4" fontId="24" fillId="68" borderId="47" applyNumberFormat="0" applyProtection="0">
      <alignment vertical="center"/>
    </xf>
    <xf numFmtId="0" fontId="43" fillId="0" borderId="0"/>
    <xf numFmtId="4" fontId="101" fillId="68" borderId="47" applyNumberFormat="0" applyProtection="0">
      <alignment vertical="center"/>
    </xf>
    <xf numFmtId="0" fontId="43" fillId="0" borderId="0"/>
    <xf numFmtId="4" fontId="96" fillId="135" borderId="18" applyNumberFormat="0" applyProtection="0">
      <alignment vertical="center"/>
    </xf>
    <xf numFmtId="4" fontId="102" fillId="68" borderId="47" applyNumberFormat="0" applyProtection="0">
      <alignment vertical="center"/>
    </xf>
    <xf numFmtId="4" fontId="96" fillId="135" borderId="18" applyNumberFormat="0" applyProtection="0">
      <alignment vertical="center"/>
    </xf>
    <xf numFmtId="4" fontId="102" fillId="68" borderId="47" applyNumberFormat="0" applyProtection="0">
      <alignment vertical="center"/>
    </xf>
    <xf numFmtId="0" fontId="43" fillId="0" borderId="0"/>
    <xf numFmtId="4" fontId="96" fillId="135" borderId="18" applyNumberFormat="0" applyProtection="0">
      <alignment vertical="center"/>
    </xf>
    <xf numFmtId="0" fontId="43" fillId="0" borderId="0"/>
    <xf numFmtId="4" fontId="101" fillId="85" borderId="47" applyNumberFormat="0" applyProtection="0">
      <alignment horizontal="left" vertical="center" indent="1"/>
    </xf>
    <xf numFmtId="4" fontId="24" fillId="68" borderId="47" applyNumberFormat="0" applyProtection="0">
      <alignment horizontal="left" vertical="center" indent="1"/>
    </xf>
    <xf numFmtId="4" fontId="101" fillId="85" borderId="47" applyNumberFormat="0" applyProtection="0">
      <alignment horizontal="left" vertical="center" indent="1"/>
    </xf>
    <xf numFmtId="4" fontId="24" fillId="68" borderId="47" applyNumberFormat="0" applyProtection="0">
      <alignment horizontal="left" vertical="center" indent="1"/>
    </xf>
    <xf numFmtId="0" fontId="43" fillId="0" borderId="0"/>
    <xf numFmtId="4" fontId="101" fillId="85" borderId="47" applyNumberFormat="0" applyProtection="0">
      <alignment horizontal="left" vertical="center" indent="1"/>
    </xf>
    <xf numFmtId="0" fontId="43" fillId="0" borderId="0"/>
    <xf numFmtId="0" fontId="101" fillId="68" borderId="47" applyNumberFormat="0" applyProtection="0">
      <alignment horizontal="left" vertical="top" indent="1"/>
    </xf>
    <xf numFmtId="0" fontId="24" fillId="68" borderId="47" applyNumberFormat="0" applyProtection="0">
      <alignment horizontal="left" vertical="top" indent="1"/>
    </xf>
    <xf numFmtId="0" fontId="101" fillId="68" borderId="47" applyNumberFormat="0" applyProtection="0">
      <alignment horizontal="left" vertical="top" indent="1"/>
    </xf>
    <xf numFmtId="0" fontId="24" fillId="68" borderId="47" applyNumberFormat="0" applyProtection="0">
      <alignment horizontal="left" vertical="top" indent="1"/>
    </xf>
    <xf numFmtId="0" fontId="43" fillId="0" borderId="0"/>
    <xf numFmtId="0" fontId="101" fillId="68" borderId="47" applyNumberFormat="0" applyProtection="0">
      <alignment horizontal="left" vertical="top" indent="1"/>
    </xf>
    <xf numFmtId="0" fontId="43" fillId="0" borderId="0"/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24" fillId="133" borderId="47" applyNumberFormat="0" applyProtection="0">
      <alignment horizontal="right" vertical="center"/>
    </xf>
    <xf numFmtId="0" fontId="43" fillId="0" borderId="0"/>
    <xf numFmtId="4" fontId="24" fillId="133" borderId="47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96" fillId="136" borderId="46" applyNumberFormat="0" applyProtection="0">
      <alignment horizontal="right" vertical="center"/>
    </xf>
    <xf numFmtId="4" fontId="102" fillId="133" borderId="47" applyNumberFormat="0" applyProtection="0">
      <alignment horizontal="right" vertical="center"/>
    </xf>
    <xf numFmtId="4" fontId="96" fillId="136" borderId="46" applyNumberFormat="0" applyProtection="0">
      <alignment horizontal="right" vertical="center"/>
    </xf>
    <xf numFmtId="4" fontId="102" fillId="133" borderId="47" applyNumberFormat="0" applyProtection="0">
      <alignment horizontal="right" vertical="center"/>
    </xf>
    <xf numFmtId="0" fontId="43" fillId="0" borderId="0"/>
    <xf numFmtId="4" fontId="96" fillId="136" borderId="46" applyNumberFormat="0" applyProtection="0">
      <alignment horizontal="right" vertical="center"/>
    </xf>
    <xf numFmtId="0" fontId="43" fillId="0" borderId="0"/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24" fillId="70" borderId="47" applyNumberFormat="0" applyProtection="0">
      <alignment horizontal="left" vertical="center" indent="1"/>
    </xf>
    <xf numFmtId="0" fontId="43" fillId="0" borderId="0"/>
    <xf numFmtId="4" fontId="24" fillId="70" borderId="47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0" fontId="101" fillId="70" borderId="47" applyNumberFormat="0" applyProtection="0">
      <alignment horizontal="left" vertical="top" indent="1"/>
    </xf>
    <xf numFmtId="0" fontId="24" fillId="70" borderId="47" applyNumberFormat="0" applyProtection="0">
      <alignment horizontal="left" vertical="top" indent="1"/>
    </xf>
    <xf numFmtId="0" fontId="101" fillId="70" borderId="47" applyNumberFormat="0" applyProtection="0">
      <alignment horizontal="left" vertical="top" indent="1"/>
    </xf>
    <xf numFmtId="0" fontId="24" fillId="70" borderId="47" applyNumberFormat="0" applyProtection="0">
      <alignment horizontal="left" vertical="top" indent="1"/>
    </xf>
    <xf numFmtId="0" fontId="43" fillId="0" borderId="0"/>
    <xf numFmtId="0" fontId="101" fillId="70" borderId="47" applyNumberFormat="0" applyProtection="0">
      <alignment horizontal="left" vertical="top" indent="1"/>
    </xf>
    <xf numFmtId="0" fontId="43" fillId="0" borderId="0"/>
    <xf numFmtId="4" fontId="103" fillId="82" borderId="28" applyNumberFormat="0" applyProtection="0">
      <alignment horizontal="left" vertical="center" indent="1"/>
    </xf>
    <xf numFmtId="4" fontId="104" fillId="82" borderId="0" applyNumberFormat="0" applyProtection="0">
      <alignment horizontal="left" vertical="center" indent="1"/>
    </xf>
    <xf numFmtId="4" fontId="103" fillId="82" borderId="28" applyNumberFormat="0" applyProtection="0">
      <alignment horizontal="left" vertical="center" indent="1"/>
    </xf>
    <xf numFmtId="4" fontId="104" fillId="82" borderId="0" applyNumberFormat="0" applyProtection="0">
      <alignment horizontal="left" vertical="center" indent="1"/>
    </xf>
    <xf numFmtId="0" fontId="43" fillId="0" borderId="0"/>
    <xf numFmtId="4" fontId="104" fillId="82" borderId="0" applyNumberFormat="0" applyProtection="0">
      <alignment horizontal="left" vertical="center" indent="1"/>
    </xf>
    <xf numFmtId="4" fontId="103" fillId="82" borderId="28" applyNumberFormat="0" applyProtection="0">
      <alignment horizontal="left" vertical="center" indent="1"/>
    </xf>
    <xf numFmtId="0" fontId="43" fillId="0" borderId="0"/>
    <xf numFmtId="0" fontId="88" fillId="137" borderId="18"/>
    <xf numFmtId="0" fontId="88" fillId="137" borderId="18"/>
    <xf numFmtId="0" fontId="88" fillId="137" borderId="18"/>
    <xf numFmtId="0" fontId="88" fillId="137" borderId="18"/>
    <xf numFmtId="0" fontId="88" fillId="137" borderId="18"/>
    <xf numFmtId="4" fontId="105" fillId="77" borderId="46" applyNumberFormat="0" applyProtection="0">
      <alignment horizontal="right" vertical="center"/>
    </xf>
    <xf numFmtId="4" fontId="106" fillId="133" borderId="47" applyNumberFormat="0" applyProtection="0">
      <alignment horizontal="right" vertical="center"/>
    </xf>
    <xf numFmtId="4" fontId="105" fillId="77" borderId="46" applyNumberFormat="0" applyProtection="0">
      <alignment horizontal="right" vertical="center"/>
    </xf>
    <xf numFmtId="4" fontId="106" fillId="133" borderId="47" applyNumberFormat="0" applyProtection="0">
      <alignment horizontal="right" vertical="center"/>
    </xf>
    <xf numFmtId="0" fontId="43" fillId="0" borderId="0"/>
    <xf numFmtId="4" fontId="105" fillId="77" borderId="46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51" applyNumberFormat="0" applyFill="0" applyAlignment="0" applyProtection="0"/>
    <xf numFmtId="0" fontId="60" fillId="0" borderId="52" applyNumberFormat="0" applyFill="0" applyAlignment="0" applyProtection="0"/>
    <xf numFmtId="0" fontId="110" fillId="0" borderId="51" applyNumberFormat="0" applyFill="0" applyAlignment="0" applyProtection="0"/>
    <xf numFmtId="0" fontId="43" fillId="0" borderId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0" fillId="0" borderId="51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1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2" fillId="14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2" fillId="18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2" fillId="22" borderId="0" applyNumberFormat="0" applyBorder="0" applyAlignment="0" applyProtection="0"/>
    <xf numFmtId="0" fontId="49" fillId="138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6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6" borderId="0" applyNumberFormat="0" applyBorder="0" applyAlignment="0" applyProtection="0"/>
    <xf numFmtId="0" fontId="49" fillId="13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1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0" borderId="0" applyNumberFormat="0" applyBorder="0" applyAlignment="0" applyProtection="0"/>
    <xf numFmtId="0" fontId="49" fillId="97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2" fillId="34" borderId="0" applyNumberFormat="0" applyBorder="0" applyAlignment="0" applyProtection="0"/>
    <xf numFmtId="0" fontId="49" fillId="140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22" fillId="68" borderId="43" applyNumberFormat="0" applyFont="0" applyAlignment="0" applyProtection="0"/>
    <xf numFmtId="0" fontId="88" fillId="117" borderId="46" applyNumberFormat="0" applyFont="0" applyAlignment="0" applyProtection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88" fillId="117" borderId="46" applyNumberFormat="0" applyFont="0" applyAlignment="0" applyProtection="0"/>
    <xf numFmtId="0" fontId="1" fillId="13" borderId="26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5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2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22" applyNumberFormat="0" applyAlignment="0" applyProtection="0"/>
    <xf numFmtId="0" fontId="31" fillId="64" borderId="25" applyNumberFormat="0" applyAlignment="0" applyProtection="0"/>
    <xf numFmtId="0" fontId="32" fillId="0" borderId="0" applyNumberFormat="0" applyFill="0" applyBorder="0" applyAlignment="0" applyProtection="0"/>
    <xf numFmtId="0" fontId="33" fillId="65" borderId="0" applyNumberFormat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66" borderId="22" applyNumberFormat="0" applyAlignment="0" applyProtection="0"/>
    <xf numFmtId="0" fontId="38" fillId="0" borderId="24" applyNumberFormat="0" applyFill="0" applyAlignment="0" applyProtection="0"/>
    <xf numFmtId="0" fontId="39" fillId="67" borderId="0" applyNumberFormat="0" applyBorder="0" applyAlignment="0" applyProtection="0"/>
    <xf numFmtId="0" fontId="25" fillId="38" borderId="26" applyNumberFormat="0" applyFont="0" applyAlignment="0" applyProtection="0"/>
    <xf numFmtId="0" fontId="40" fillId="63" borderId="23" applyNumberFormat="0" applyAlignment="0" applyProtection="0"/>
    <xf numFmtId="0" fontId="41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2" borderId="48" applyNumberFormat="0" applyProtection="0">
      <alignment horizontal="left" vertical="center" indent="1"/>
    </xf>
    <xf numFmtId="4" fontId="27" fillId="132" borderId="48" applyNumberFormat="0" applyProtection="0">
      <alignment horizontal="left" vertical="center" indent="1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0" fillId="2" borderId="0" xfId="0" applyFill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1" applyNumberFormat="1" applyFont="1" applyProtection="1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2" fillId="0" borderId="0" xfId="0" applyFont="1"/>
    <xf numFmtId="0" fontId="4" fillId="3" borderId="8" xfId="0" applyFont="1" applyFill="1" applyBorder="1"/>
    <xf numFmtId="0" fontId="4" fillId="3" borderId="9" xfId="0" applyFont="1" applyFill="1" applyBorder="1"/>
    <xf numFmtId="164" fontId="0" fillId="3" borderId="7" xfId="1" applyNumberFormat="1" applyFont="1" applyFill="1" applyBorder="1" applyProtection="1"/>
    <xf numFmtId="0" fontId="4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9" xfId="0" applyFont="1" applyFill="1" applyBorder="1" applyAlignment="1">
      <alignment wrapText="1"/>
    </xf>
    <xf numFmtId="0" fontId="0" fillId="3" borderId="8" xfId="0" applyFill="1" applyBorder="1"/>
    <xf numFmtId="0" fontId="6" fillId="3" borderId="8" xfId="0" applyFont="1" applyFill="1" applyBorder="1"/>
    <xf numFmtId="0" fontId="4" fillId="6" borderId="8" xfId="0" applyFont="1" applyFill="1" applyBorder="1"/>
    <xf numFmtId="0" fontId="4" fillId="6" borderId="9" xfId="0" applyFont="1" applyFill="1" applyBorder="1" applyAlignment="1">
      <alignment horizontal="center"/>
    </xf>
    <xf numFmtId="10" fontId="5" fillId="4" borderId="7" xfId="2" applyNumberFormat="1" applyFont="1" applyFill="1" applyBorder="1" applyProtection="1"/>
    <xf numFmtId="0" fontId="4" fillId="3" borderId="11" xfId="0" applyFont="1" applyFill="1" applyBorder="1"/>
    <xf numFmtId="0" fontId="4" fillId="3" borderId="12" xfId="0" applyFont="1" applyFill="1" applyBorder="1"/>
    <xf numFmtId="164" fontId="5" fillId="4" borderId="13" xfId="1" applyNumberFormat="1" applyFont="1" applyFill="1" applyBorder="1" applyProtection="1"/>
    <xf numFmtId="164" fontId="0" fillId="3" borderId="7" xfId="1" applyNumberFormat="1" applyFont="1" applyFill="1" applyBorder="1"/>
    <xf numFmtId="164" fontId="5" fillId="0" borderId="0" xfId="1" applyNumberFormat="1" applyFont="1" applyProtection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0" fontId="0" fillId="5" borderId="7" xfId="2" applyNumberFormat="1" applyFont="1" applyFill="1" applyBorder="1" applyProtection="1"/>
    <xf numFmtId="10" fontId="0" fillId="3" borderId="7" xfId="2" applyNumberFormat="1" applyFont="1" applyFill="1" applyBorder="1" applyProtection="1"/>
    <xf numFmtId="10" fontId="0" fillId="6" borderId="7" xfId="2" applyNumberFormat="1" applyFont="1" applyFill="1" applyBorder="1" applyProtection="1"/>
    <xf numFmtId="0" fontId="0" fillId="0" borderId="18" xfId="0" applyBorder="1" applyAlignment="1">
      <alignment horizontal="center" wrapText="1"/>
    </xf>
    <xf numFmtId="164" fontId="5" fillId="0" borderId="0" xfId="1" applyNumberFormat="1" applyFont="1" applyAlignment="1" applyProtection="1">
      <alignment horizontal="center"/>
    </xf>
    <xf numFmtId="164" fontId="0" fillId="3" borderId="7" xfId="1" applyNumberFormat="1" applyFont="1" applyFill="1" applyBorder="1" applyAlignment="1">
      <alignment horizontal="center" vertical="top" wrapText="1"/>
    </xf>
    <xf numFmtId="43" fontId="0" fillId="0" borderId="0" xfId="0" applyNumberFormat="1"/>
    <xf numFmtId="164" fontId="5" fillId="4" borderId="13" xfId="1" applyNumberFormat="1" applyFont="1" applyFill="1" applyBorder="1"/>
    <xf numFmtId="10" fontId="5" fillId="4" borderId="7" xfId="2" applyNumberFormat="1" applyFont="1" applyFill="1" applyBorder="1"/>
    <xf numFmtId="164" fontId="0" fillId="6" borderId="7" xfId="1" applyNumberFormat="1" applyFont="1" applyFill="1" applyBorder="1" applyProtection="1"/>
    <xf numFmtId="164" fontId="5" fillId="4" borderId="7" xfId="1" applyNumberFormat="1" applyFont="1" applyFill="1" applyBorder="1" applyProtection="1"/>
    <xf numFmtId="164" fontId="0" fillId="5" borderId="7" xfId="1" applyNumberFormat="1" applyFont="1" applyFill="1" applyBorder="1" applyProtection="1"/>
    <xf numFmtId="164" fontId="0" fillId="5" borderId="7" xfId="1" applyNumberFormat="1" applyFont="1" applyFill="1" applyBorder="1"/>
    <xf numFmtId="164" fontId="5" fillId="4" borderId="7" xfId="1" applyNumberFormat="1" applyFont="1" applyFill="1" applyBorder="1"/>
    <xf numFmtId="164" fontId="0" fillId="6" borderId="7" xfId="1" applyNumberFormat="1" applyFont="1" applyFill="1" applyBorder="1"/>
    <xf numFmtId="0" fontId="115" fillId="0" borderId="0" xfId="0" applyFont="1"/>
    <xf numFmtId="0" fontId="2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16" fillId="0" borderId="0" xfId="0" applyFont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 readingOrder="2"/>
    </xf>
    <xf numFmtId="0" fontId="22" fillId="3" borderId="57" xfId="0" applyFont="1" applyFill="1" applyBorder="1" applyAlignment="1">
      <alignment horizontal="right"/>
    </xf>
    <xf numFmtId="164" fontId="0" fillId="5" borderId="58" xfId="1" applyNumberFormat="1" applyFont="1" applyFill="1" applyBorder="1" applyAlignment="1">
      <alignment horizontal="right"/>
    </xf>
    <xf numFmtId="0" fontId="4" fillId="3" borderId="56" xfId="0" applyFont="1" applyFill="1" applyBorder="1" applyAlignment="1">
      <alignment horizontal="right"/>
    </xf>
    <xf numFmtId="164" fontId="4" fillId="3" borderId="58" xfId="0" applyNumberFormat="1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22" fillId="3" borderId="58" xfId="0" applyFont="1" applyFill="1" applyBorder="1" applyAlignment="1">
      <alignment horizontal="right"/>
    </xf>
    <xf numFmtId="0" fontId="22" fillId="3" borderId="59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9" xfId="0" applyFont="1" applyFill="1" applyBorder="1" applyAlignment="1">
      <alignment horizontal="right" readingOrder="2"/>
    </xf>
    <xf numFmtId="164" fontId="0" fillId="0" borderId="0" xfId="0" applyNumberFormat="1"/>
    <xf numFmtId="0" fontId="22" fillId="3" borderId="61" xfId="0" applyFont="1" applyFill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4" fillId="3" borderId="63" xfId="0" applyFont="1" applyFill="1" applyBorder="1" applyAlignment="1">
      <alignment horizontal="right"/>
    </xf>
    <xf numFmtId="0" fontId="22" fillId="3" borderId="64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65" xfId="0" applyFont="1" applyFill="1" applyBorder="1" applyAlignment="1">
      <alignment horizontal="right"/>
    </xf>
    <xf numFmtId="0" fontId="22" fillId="3" borderId="18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5" xfId="0" applyFont="1" applyFill="1" applyBorder="1" applyAlignment="1">
      <alignment horizontal="right" readingOrder="2"/>
    </xf>
    <xf numFmtId="0" fontId="22" fillId="3" borderId="9" xfId="0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2" fillId="3" borderId="65" xfId="0" applyFont="1" applyFill="1" applyBorder="1" applyAlignment="1">
      <alignment horizontal="right" readingOrder="2"/>
    </xf>
    <xf numFmtId="0" fontId="22" fillId="3" borderId="0" xfId="0" applyFont="1" applyFill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7" fillId="3" borderId="7" xfId="1" applyNumberFormat="1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66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15" xfId="0" applyFill="1" applyBorder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16" xfId="1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5" xfId="0" applyFill="1" applyBorder="1"/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rightToLeft="1" topLeftCell="A22" zoomScaleNormal="100" workbookViewId="0">
      <selection activeCell="B55" sqref="B55"/>
    </sheetView>
  </sheetViews>
  <sheetFormatPr defaultRowHeight="14.25" outlineLevelRow="1"/>
  <cols>
    <col min="2" max="2" width="59.625" customWidth="1"/>
    <col min="3" max="3" width="12.125" customWidth="1"/>
    <col min="4" max="4" width="10.875" customWidth="1"/>
    <col min="12" max="12" width="20.5" hidden="1" customWidth="1"/>
  </cols>
  <sheetData>
    <row r="1" spans="1:12" ht="15">
      <c r="A1" s="1" t="s">
        <v>0</v>
      </c>
      <c r="C1" s="2">
        <v>45291</v>
      </c>
      <c r="L1" t="s">
        <v>2</v>
      </c>
    </row>
    <row r="2" spans="1:12">
      <c r="A2" s="4"/>
    </row>
    <row r="3" spans="1:12" ht="43.5">
      <c r="A3" s="5" t="s">
        <v>3</v>
      </c>
      <c r="C3" s="6"/>
      <c r="D3" s="33" t="s">
        <v>46</v>
      </c>
      <c r="E3" s="33" t="s">
        <v>47</v>
      </c>
      <c r="L3" t="s">
        <v>4</v>
      </c>
    </row>
    <row r="4" spans="1:12" ht="15.75" thickBot="1">
      <c r="A4" s="7" t="s">
        <v>1</v>
      </c>
      <c r="C4" s="27" t="s">
        <v>42</v>
      </c>
      <c r="D4" s="5">
        <v>140</v>
      </c>
      <c r="E4" s="5">
        <v>144</v>
      </c>
      <c r="L4" t="s">
        <v>1</v>
      </c>
    </row>
    <row r="5" spans="1:12">
      <c r="A5" s="95"/>
      <c r="B5" s="97"/>
      <c r="C5" s="99" t="s">
        <v>5</v>
      </c>
      <c r="D5" s="101" t="s">
        <v>5</v>
      </c>
      <c r="E5" s="101" t="s">
        <v>5</v>
      </c>
      <c r="L5" t="s">
        <v>6</v>
      </c>
    </row>
    <row r="6" spans="1:12">
      <c r="A6" s="96"/>
      <c r="B6" s="98"/>
      <c r="C6" s="100"/>
      <c r="D6" s="102"/>
      <c r="E6" s="102"/>
      <c r="L6" t="s">
        <v>7</v>
      </c>
    </row>
    <row r="7" spans="1:12" ht="15">
      <c r="A7" s="8">
        <v>1</v>
      </c>
      <c r="B7" s="9" t="s">
        <v>8</v>
      </c>
      <c r="C7" s="40">
        <v>165.50521053555613</v>
      </c>
      <c r="D7" s="43">
        <v>161.14346747703857</v>
      </c>
      <c r="E7" s="43">
        <v>4.3617430585175603</v>
      </c>
      <c r="L7" t="s">
        <v>9</v>
      </c>
    </row>
    <row r="8" spans="1:12">
      <c r="A8" s="11"/>
      <c r="B8" s="12" t="s">
        <v>10</v>
      </c>
      <c r="C8" s="41">
        <v>0</v>
      </c>
      <c r="D8" s="42">
        <v>0</v>
      </c>
      <c r="E8" s="42">
        <v>0</v>
      </c>
      <c r="L8" t="s">
        <v>11</v>
      </c>
    </row>
    <row r="9" spans="1:12">
      <c r="A9" s="11"/>
      <c r="B9" s="12" t="s">
        <v>12</v>
      </c>
      <c r="C9" s="41">
        <v>165.50521053555613</v>
      </c>
      <c r="D9" s="42">
        <v>161.14346747703857</v>
      </c>
      <c r="E9" s="42">
        <v>4.3617430585175603</v>
      </c>
      <c r="L9">
        <v>164</v>
      </c>
    </row>
    <row r="10" spans="1:12">
      <c r="A10" s="11"/>
      <c r="B10" s="12"/>
      <c r="C10" s="13"/>
      <c r="D10" s="26"/>
      <c r="E10" s="26"/>
      <c r="L10">
        <v>167</v>
      </c>
    </row>
    <row r="11" spans="1:12" ht="15">
      <c r="A11" s="8">
        <v>2</v>
      </c>
      <c r="B11" s="9" t="s">
        <v>13</v>
      </c>
      <c r="C11" s="40">
        <v>46.627368734885302</v>
      </c>
      <c r="D11" s="43">
        <v>45.57737270008797</v>
      </c>
      <c r="E11" s="43">
        <v>1.0499960347973298</v>
      </c>
      <c r="L11">
        <v>394</v>
      </c>
    </row>
    <row r="12" spans="1:12">
      <c r="A12" s="11"/>
      <c r="B12" s="14" t="s">
        <v>14</v>
      </c>
      <c r="C12" s="41">
        <v>0</v>
      </c>
      <c r="D12" s="42">
        <v>0</v>
      </c>
      <c r="E12" s="42">
        <v>0</v>
      </c>
    </row>
    <row r="13" spans="1:12">
      <c r="A13" s="11"/>
      <c r="B13" s="14" t="s">
        <v>15</v>
      </c>
      <c r="C13" s="41">
        <v>46.627368734885302</v>
      </c>
      <c r="D13" s="42">
        <v>45.57737270008797</v>
      </c>
      <c r="E13" s="42">
        <v>1.0499960347973298</v>
      </c>
    </row>
    <row r="14" spans="1:12">
      <c r="A14" s="15"/>
      <c r="B14" s="16"/>
      <c r="C14" s="13"/>
      <c r="D14" s="26"/>
      <c r="E14" s="26"/>
    </row>
    <row r="15" spans="1:12" ht="15">
      <c r="A15" s="8">
        <v>3</v>
      </c>
      <c r="B15" s="9" t="s">
        <v>16</v>
      </c>
      <c r="C15" s="40">
        <v>27.700942792985103</v>
      </c>
      <c r="D15" s="43">
        <v>27.351043599681972</v>
      </c>
      <c r="E15" s="43">
        <v>0.34989919330313307</v>
      </c>
    </row>
    <row r="16" spans="1:12" ht="25.5">
      <c r="A16" s="11" t="s">
        <v>17</v>
      </c>
      <c r="B16" s="17" t="s">
        <v>18</v>
      </c>
      <c r="C16" s="41">
        <v>27.700942792985103</v>
      </c>
      <c r="D16" s="42">
        <v>27.351043599681972</v>
      </c>
      <c r="E16" s="42">
        <v>0.34989919330313307</v>
      </c>
    </row>
    <row r="17" spans="1:7">
      <c r="A17" s="11" t="s">
        <v>19</v>
      </c>
      <c r="B17" s="17" t="s">
        <v>20</v>
      </c>
      <c r="C17" s="41">
        <v>0</v>
      </c>
      <c r="D17" s="42">
        <v>0</v>
      </c>
      <c r="E17" s="42">
        <v>0</v>
      </c>
    </row>
    <row r="18" spans="1:7">
      <c r="A18" s="11" t="s">
        <v>21</v>
      </c>
      <c r="B18" s="12" t="s">
        <v>22</v>
      </c>
      <c r="C18" s="41">
        <v>0</v>
      </c>
      <c r="D18" s="42">
        <v>0</v>
      </c>
      <c r="E18" s="42">
        <v>0</v>
      </c>
    </row>
    <row r="19" spans="1:7">
      <c r="A19" s="18"/>
      <c r="B19" s="16"/>
      <c r="C19" s="13"/>
      <c r="D19" s="26"/>
      <c r="E19" s="26"/>
    </row>
    <row r="20" spans="1:7" ht="15">
      <c r="A20" s="19">
        <v>4</v>
      </c>
      <c r="B20" s="9" t="s">
        <v>23</v>
      </c>
      <c r="C20" s="40">
        <v>2494.1959270955281</v>
      </c>
      <c r="D20" s="43">
        <v>2490.6864756473219</v>
      </c>
      <c r="E20" s="43">
        <v>3.5094514482061796</v>
      </c>
    </row>
    <row r="21" spans="1:7">
      <c r="A21" s="11"/>
      <c r="B21" s="12" t="s">
        <v>24</v>
      </c>
      <c r="C21" s="41">
        <v>216.55659356841304</v>
      </c>
      <c r="D21" s="42">
        <v>216.55659356841304</v>
      </c>
      <c r="E21" s="42">
        <v>0</v>
      </c>
      <c r="G21" t="s">
        <v>73</v>
      </c>
    </row>
    <row r="22" spans="1:7">
      <c r="A22" s="11"/>
      <c r="B22" s="12" t="s">
        <v>25</v>
      </c>
      <c r="C22" s="41">
        <v>2137.2452734767426</v>
      </c>
      <c r="D22" s="42">
        <v>2137.2217886330627</v>
      </c>
      <c r="E22" s="42">
        <v>2.3484843680060003E-2</v>
      </c>
    </row>
    <row r="23" spans="1:7" outlineLevel="1">
      <c r="A23" s="20"/>
      <c r="B23" s="21" t="s">
        <v>26</v>
      </c>
      <c r="C23" s="39">
        <v>2136.3309782537867</v>
      </c>
      <c r="D23" s="44">
        <v>2136.3309782537867</v>
      </c>
      <c r="E23" s="44">
        <v>0</v>
      </c>
    </row>
    <row r="24" spans="1:7" outlineLevel="1">
      <c r="A24" s="20"/>
      <c r="B24" s="21" t="s">
        <v>27</v>
      </c>
      <c r="C24" s="39">
        <v>0.9142952229559701</v>
      </c>
      <c r="D24" s="44">
        <v>0.89081037927591</v>
      </c>
      <c r="E24" s="44">
        <v>2.3484843680060003E-2</v>
      </c>
    </row>
    <row r="25" spans="1:7">
      <c r="A25" s="11"/>
      <c r="B25" s="12" t="s">
        <v>28</v>
      </c>
      <c r="C25" s="41"/>
      <c r="D25" s="42"/>
      <c r="E25" s="42"/>
    </row>
    <row r="26" spans="1:7">
      <c r="A26" s="11"/>
      <c r="B26" s="12" t="s">
        <v>29</v>
      </c>
      <c r="C26" s="41"/>
      <c r="D26" s="42"/>
      <c r="E26" s="42"/>
    </row>
    <row r="27" spans="1:7">
      <c r="A27" s="11"/>
      <c r="B27" s="12" t="s">
        <v>30</v>
      </c>
      <c r="C27" s="41">
        <v>11.480700000000002</v>
      </c>
      <c r="D27" s="42">
        <v>11.19895</v>
      </c>
      <c r="E27" s="42">
        <v>0.28175</v>
      </c>
    </row>
    <row r="28" spans="1:7">
      <c r="A28" s="11"/>
      <c r="B28" s="12" t="s">
        <v>31</v>
      </c>
      <c r="C28" s="41">
        <v>117.57120087014924</v>
      </c>
      <c r="D28" s="42">
        <v>114.65350574451853</v>
      </c>
      <c r="E28" s="42">
        <v>2.9176951256307597</v>
      </c>
    </row>
    <row r="29" spans="1:7">
      <c r="A29" s="11"/>
      <c r="B29" s="12" t="s">
        <v>32</v>
      </c>
      <c r="C29" s="41">
        <v>0</v>
      </c>
      <c r="D29" s="42">
        <v>0</v>
      </c>
      <c r="E29" s="42">
        <v>0</v>
      </c>
    </row>
    <row r="30" spans="1:7">
      <c r="A30" s="11"/>
      <c r="B30" s="12" t="s">
        <v>33</v>
      </c>
      <c r="C30" s="41">
        <v>11.342159180223186</v>
      </c>
      <c r="D30" s="42">
        <v>11.055637701327829</v>
      </c>
      <c r="E30" s="42">
        <v>0.28652147889535995</v>
      </c>
    </row>
    <row r="31" spans="1:7">
      <c r="A31" s="11"/>
      <c r="B31" s="12"/>
      <c r="C31" s="13"/>
      <c r="D31" s="26"/>
      <c r="E31" s="26"/>
    </row>
    <row r="32" spans="1:7" ht="15">
      <c r="A32" s="11">
        <v>5</v>
      </c>
      <c r="B32" s="9" t="s">
        <v>34</v>
      </c>
      <c r="C32" s="40">
        <v>1.1767483416215836</v>
      </c>
      <c r="D32" s="43">
        <v>1.1521345373652614</v>
      </c>
      <c r="E32" s="43">
        <v>2.4613804256322182E-2</v>
      </c>
    </row>
    <row r="33" spans="1:5">
      <c r="A33" s="11" t="s">
        <v>17</v>
      </c>
      <c r="B33" s="12" t="s">
        <v>35</v>
      </c>
      <c r="C33" s="41">
        <v>1.1767483416215836</v>
      </c>
      <c r="D33" s="42">
        <v>1.1521345373652614</v>
      </c>
      <c r="E33" s="42">
        <v>2.4613804256322182E-2</v>
      </c>
    </row>
    <row r="34" spans="1:5">
      <c r="A34" s="11" t="s">
        <v>19</v>
      </c>
      <c r="B34" s="12" t="s">
        <v>36</v>
      </c>
      <c r="C34" s="41"/>
      <c r="D34" s="42"/>
      <c r="E34" s="42"/>
    </row>
    <row r="35" spans="1:5">
      <c r="A35" s="11"/>
      <c r="B35" s="12"/>
      <c r="C35" s="13"/>
      <c r="D35" s="26"/>
      <c r="E35" s="26"/>
    </row>
    <row r="36" spans="1:5" ht="15">
      <c r="A36" s="11">
        <v>6</v>
      </c>
      <c r="B36" s="9" t="s">
        <v>37</v>
      </c>
      <c r="C36" s="40">
        <v>2735.2061975005763</v>
      </c>
      <c r="D36" s="43">
        <v>2725.9104939614958</v>
      </c>
      <c r="E36" s="43">
        <v>9.2957035390805256</v>
      </c>
    </row>
    <row r="37" spans="1:5">
      <c r="A37" s="11"/>
      <c r="B37" s="12"/>
      <c r="C37" s="13"/>
      <c r="D37" s="26"/>
      <c r="E37" s="26"/>
    </row>
    <row r="38" spans="1:5" ht="15">
      <c r="A38" s="11">
        <v>7</v>
      </c>
      <c r="B38" s="9" t="s">
        <v>38</v>
      </c>
      <c r="C38" s="13"/>
      <c r="D38" s="26"/>
      <c r="E38" s="26"/>
    </row>
    <row r="39" spans="1:5" ht="26.25">
      <c r="A39" s="11" t="s">
        <v>17</v>
      </c>
      <c r="B39" s="17" t="s">
        <v>39</v>
      </c>
      <c r="C39" s="22">
        <v>1.2663812103366006E-3</v>
      </c>
      <c r="D39" s="38">
        <v>1.2937381638578737E-3</v>
      </c>
      <c r="E39" s="38">
        <v>8.5586468886729929E-5</v>
      </c>
    </row>
    <row r="40" spans="1:5" ht="15">
      <c r="A40" s="11" t="s">
        <v>19</v>
      </c>
      <c r="B40" s="12" t="s">
        <v>67</v>
      </c>
      <c r="C40" s="22">
        <v>1.3739852602843087E-3</v>
      </c>
      <c r="D40" s="38">
        <v>1.4012982709187625E-3</v>
      </c>
      <c r="E40" s="38">
        <v>2.0459345304458073E-4</v>
      </c>
    </row>
    <row r="41" spans="1:5">
      <c r="A41" s="11"/>
      <c r="B41" s="12"/>
      <c r="C41" s="13"/>
      <c r="D41" s="26"/>
      <c r="E41" s="26"/>
    </row>
    <row r="42" spans="1:5" ht="15.75" thickBot="1">
      <c r="A42" s="23"/>
      <c r="B42" s="24" t="s">
        <v>41</v>
      </c>
      <c r="C42" s="25">
        <v>1991420</v>
      </c>
      <c r="D42" s="37">
        <v>1946327</v>
      </c>
      <c r="E42" s="37">
        <v>45093</v>
      </c>
    </row>
    <row r="45" spans="1:5" ht="15">
      <c r="B45" s="27" t="s">
        <v>45</v>
      </c>
    </row>
    <row r="46" spans="1:5" ht="15">
      <c r="A46" s="11">
        <v>7</v>
      </c>
      <c r="B46" s="9" t="s">
        <v>38</v>
      </c>
      <c r="C46" s="13"/>
      <c r="D46" s="26"/>
      <c r="E46" s="26"/>
    </row>
    <row r="47" spans="1:5" ht="26.25">
      <c r="A47" s="11" t="s">
        <v>17</v>
      </c>
      <c r="B47" s="17" t="s">
        <v>39</v>
      </c>
      <c r="C47" s="22">
        <v>1.0616466495545272E-3</v>
      </c>
      <c r="D47" s="38">
        <v>1.0843630902773785E-3</v>
      </c>
      <c r="E47" s="38">
        <v>8.100847668130243E-5</v>
      </c>
    </row>
    <row r="48" spans="1:5" ht="15">
      <c r="A48" s="11" t="s">
        <v>19</v>
      </c>
      <c r="B48" s="12" t="s">
        <v>40</v>
      </c>
      <c r="C48" s="22">
        <v>1.2446527824949555E-3</v>
      </c>
      <c r="D48" s="38">
        <v>1.2685108482337463E-3</v>
      </c>
      <c r="E48" s="38">
        <v>2.1480059022584302E-4</v>
      </c>
    </row>
    <row r="49" spans="1:5">
      <c r="A49" s="11"/>
      <c r="B49" s="12"/>
      <c r="C49" s="13"/>
      <c r="D49" s="26"/>
      <c r="E49" s="26"/>
    </row>
    <row r="50" spans="1:5" ht="15.75" thickBot="1">
      <c r="A50" s="23"/>
      <c r="B50" s="24" t="s">
        <v>41</v>
      </c>
      <c r="C50" s="25">
        <v>2277910</v>
      </c>
      <c r="D50" s="37">
        <v>2226337</v>
      </c>
      <c r="E50" s="37">
        <v>51573</v>
      </c>
    </row>
  </sheetData>
  <mergeCells count="5"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rightToLeft="1" topLeftCell="E1" zoomScaleNormal="100" workbookViewId="0">
      <selection activeCell="K54" sqref="K54"/>
    </sheetView>
  </sheetViews>
  <sheetFormatPr defaultRowHeight="14.25" outlineLevelRow="1"/>
  <cols>
    <col min="2" max="2" width="59.625" customWidth="1"/>
    <col min="3" max="3" width="12.125" customWidth="1"/>
    <col min="4" max="5" width="10" customWidth="1"/>
    <col min="6" max="6" width="10.75" customWidth="1"/>
    <col min="7" max="7" width="9" customWidth="1"/>
    <col min="8" max="9" width="9.125" bestFit="1" customWidth="1"/>
    <col min="10" max="11" width="9.375" bestFit="1" customWidth="1"/>
    <col min="12" max="13" width="9.125" bestFit="1" customWidth="1"/>
    <col min="14" max="14" width="10.25" customWidth="1"/>
    <col min="15" max="15" width="10.125" customWidth="1"/>
  </cols>
  <sheetData>
    <row r="1" spans="1:17" ht="15">
      <c r="A1" s="1" t="s">
        <v>0</v>
      </c>
      <c r="C1" s="2">
        <v>45291</v>
      </c>
      <c r="F1" s="3" t="s">
        <v>9</v>
      </c>
    </row>
    <row r="2" spans="1:17">
      <c r="A2" s="4"/>
    </row>
    <row r="3" spans="1:17" ht="57.75">
      <c r="A3" s="5" t="s">
        <v>3</v>
      </c>
      <c r="C3" s="6"/>
      <c r="D3" s="33" t="s">
        <v>48</v>
      </c>
      <c r="E3" s="33" t="s">
        <v>62</v>
      </c>
      <c r="F3" s="33" t="s">
        <v>63</v>
      </c>
      <c r="G3" s="33" t="s">
        <v>54</v>
      </c>
      <c r="H3" s="33" t="s">
        <v>55</v>
      </c>
      <c r="I3" s="33" t="s">
        <v>56</v>
      </c>
      <c r="J3" s="33" t="s">
        <v>64</v>
      </c>
      <c r="K3" s="33" t="s">
        <v>58</v>
      </c>
      <c r="L3" s="33" t="s">
        <v>65</v>
      </c>
      <c r="M3" s="33" t="s">
        <v>66</v>
      </c>
      <c r="N3" s="33" t="s">
        <v>70</v>
      </c>
      <c r="O3" s="33" t="s">
        <v>72</v>
      </c>
      <c r="P3" s="33" t="s">
        <v>76</v>
      </c>
      <c r="Q3" s="33" t="s">
        <v>77</v>
      </c>
    </row>
    <row r="4" spans="1:17" ht="15.75" thickBot="1">
      <c r="A4" s="7" t="s">
        <v>9</v>
      </c>
      <c r="C4" s="27" t="s">
        <v>42</v>
      </c>
      <c r="D4" s="34">
        <v>375</v>
      </c>
      <c r="E4" s="34">
        <v>376</v>
      </c>
      <c r="F4" s="34">
        <v>378</v>
      </c>
      <c r="G4" s="34">
        <v>386</v>
      </c>
      <c r="H4" s="34">
        <v>387</v>
      </c>
      <c r="I4" s="34">
        <v>388</v>
      </c>
      <c r="J4" s="34">
        <v>390</v>
      </c>
      <c r="K4" s="34">
        <v>395</v>
      </c>
      <c r="L4" s="34">
        <v>396</v>
      </c>
      <c r="M4" s="34">
        <v>389</v>
      </c>
      <c r="N4" s="34">
        <v>364</v>
      </c>
      <c r="O4" s="34">
        <v>368</v>
      </c>
      <c r="P4" s="34">
        <v>358</v>
      </c>
      <c r="Q4" s="34">
        <v>359</v>
      </c>
    </row>
    <row r="5" spans="1:17">
      <c r="A5" s="95"/>
      <c r="B5" s="105"/>
      <c r="C5" s="99" t="s">
        <v>5</v>
      </c>
      <c r="D5" s="101" t="s">
        <v>5</v>
      </c>
      <c r="E5" s="101" t="s">
        <v>5</v>
      </c>
      <c r="F5" s="101" t="s">
        <v>5</v>
      </c>
      <c r="G5" s="101" t="s">
        <v>5</v>
      </c>
      <c r="H5" s="101" t="s">
        <v>5</v>
      </c>
      <c r="I5" s="101" t="s">
        <v>5</v>
      </c>
      <c r="J5" s="101" t="s">
        <v>5</v>
      </c>
      <c r="K5" s="101" t="s">
        <v>5</v>
      </c>
      <c r="L5" s="103" t="s">
        <v>5</v>
      </c>
      <c r="M5" s="103" t="s">
        <v>5</v>
      </c>
      <c r="N5" s="103" t="s">
        <v>5</v>
      </c>
      <c r="O5" s="103" t="s">
        <v>5</v>
      </c>
      <c r="P5" s="103" t="s">
        <v>5</v>
      </c>
      <c r="Q5" s="103" t="s">
        <v>5</v>
      </c>
    </row>
    <row r="6" spans="1:17">
      <c r="A6" s="96"/>
      <c r="B6" s="106"/>
      <c r="C6" s="100"/>
      <c r="D6" s="102"/>
      <c r="E6" s="102"/>
      <c r="F6" s="102"/>
      <c r="G6" s="102"/>
      <c r="H6" s="102"/>
      <c r="I6" s="102"/>
      <c r="J6" s="102"/>
      <c r="K6" s="102"/>
      <c r="L6" s="104"/>
      <c r="M6" s="104"/>
      <c r="N6" s="104"/>
      <c r="O6" s="104"/>
      <c r="P6" s="104"/>
      <c r="Q6" s="104"/>
    </row>
    <row r="7" spans="1:17" ht="15">
      <c r="A7" s="8">
        <v>1</v>
      </c>
      <c r="B7" s="9" t="s">
        <v>8</v>
      </c>
      <c r="C7" s="40">
        <v>529.08668528945043</v>
      </c>
      <c r="D7" s="43">
        <v>150.28061997118215</v>
      </c>
      <c r="E7" s="43">
        <v>13.449866985776211</v>
      </c>
      <c r="F7" s="43">
        <v>4.7824453129318307</v>
      </c>
      <c r="G7" s="43">
        <v>44.129020938902045</v>
      </c>
      <c r="H7" s="43">
        <v>0.72644916452473007</v>
      </c>
      <c r="I7" s="43">
        <v>1.2489100131687798</v>
      </c>
      <c r="J7" s="43">
        <v>137.14775984882399</v>
      </c>
      <c r="K7" s="43">
        <v>43.471905987741792</v>
      </c>
      <c r="L7" s="43">
        <v>21.032602819590178</v>
      </c>
      <c r="M7" s="43">
        <v>27.507666458839875</v>
      </c>
      <c r="N7" s="43">
        <v>83.293189537676184</v>
      </c>
      <c r="O7" s="43">
        <v>0.41503700371207991</v>
      </c>
      <c r="P7" s="43">
        <v>0.12319064807655</v>
      </c>
      <c r="Q7" s="43">
        <v>1.4780205985038501</v>
      </c>
    </row>
    <row r="8" spans="1:17">
      <c r="A8" s="11"/>
      <c r="B8" s="12" t="s">
        <v>10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</row>
    <row r="9" spans="1:17">
      <c r="A9" s="11"/>
      <c r="B9" s="12" t="s">
        <v>12</v>
      </c>
      <c r="C9" s="41">
        <v>529.08668528945043</v>
      </c>
      <c r="D9" s="42">
        <v>150.28061997118215</v>
      </c>
      <c r="E9" s="42">
        <v>13.449866985776211</v>
      </c>
      <c r="F9" s="42">
        <v>4.7824453129318307</v>
      </c>
      <c r="G9" s="42">
        <v>44.129020938902045</v>
      </c>
      <c r="H9" s="42">
        <v>0.72644916452473007</v>
      </c>
      <c r="I9" s="42">
        <v>1.2489100131687798</v>
      </c>
      <c r="J9" s="42">
        <v>137.14775984882399</v>
      </c>
      <c r="K9" s="42">
        <v>43.471905987741792</v>
      </c>
      <c r="L9" s="42">
        <v>21.032602819590178</v>
      </c>
      <c r="M9" s="42">
        <v>27.507666458839875</v>
      </c>
      <c r="N9" s="42">
        <v>83.293189537676184</v>
      </c>
      <c r="O9" s="42">
        <v>0.41503700371207991</v>
      </c>
      <c r="P9" s="42">
        <v>0.12319064807655</v>
      </c>
      <c r="Q9" s="42">
        <v>1.4780205985038501</v>
      </c>
    </row>
    <row r="10" spans="1:17">
      <c r="A10" s="11"/>
      <c r="B10" s="12"/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15">
      <c r="A11" s="8">
        <v>2</v>
      </c>
      <c r="B11" s="9" t="s">
        <v>13</v>
      </c>
      <c r="C11" s="40">
        <v>21.74943356112945</v>
      </c>
      <c r="D11" s="43">
        <v>4.0909864720633635</v>
      </c>
      <c r="E11" s="43">
        <v>2.0731102982322405</v>
      </c>
      <c r="F11" s="43">
        <v>0.42107859483490018</v>
      </c>
      <c r="G11" s="43">
        <v>1.003405607658246</v>
      </c>
      <c r="H11" s="43">
        <v>0.30713579776486005</v>
      </c>
      <c r="I11" s="43">
        <v>8.5449376420640002E-2</v>
      </c>
      <c r="J11" s="43">
        <v>4.3752831243310881</v>
      </c>
      <c r="K11" s="43">
        <v>5.1708719862147987</v>
      </c>
      <c r="L11" s="43">
        <v>0.9335220757883006</v>
      </c>
      <c r="M11" s="43">
        <v>1.5194495940791786</v>
      </c>
      <c r="N11" s="43">
        <v>8.3845950315940082E-2</v>
      </c>
      <c r="O11" s="43">
        <v>0.8310401669045</v>
      </c>
      <c r="P11" s="43">
        <v>4.9024514738490003E-2</v>
      </c>
      <c r="Q11" s="43">
        <v>0.80523000178289994</v>
      </c>
    </row>
    <row r="12" spans="1:17">
      <c r="A12" s="11"/>
      <c r="B12" s="14" t="s">
        <v>14</v>
      </c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</row>
    <row r="13" spans="1:17">
      <c r="A13" s="11"/>
      <c r="B13" s="14" t="s">
        <v>15</v>
      </c>
      <c r="C13" s="41">
        <v>21.74943356112945</v>
      </c>
      <c r="D13" s="42">
        <v>4.0909864720633635</v>
      </c>
      <c r="E13" s="42">
        <v>2.0731102982322405</v>
      </c>
      <c r="F13" s="42">
        <v>0.42107859483490018</v>
      </c>
      <c r="G13" s="42">
        <v>1.003405607658246</v>
      </c>
      <c r="H13" s="42">
        <v>0.30713579776486005</v>
      </c>
      <c r="I13" s="42">
        <v>8.5449376420640002E-2</v>
      </c>
      <c r="J13" s="42">
        <v>4.3752831243310881</v>
      </c>
      <c r="K13" s="42">
        <v>5.1708719862147987</v>
      </c>
      <c r="L13" s="42">
        <v>0.9335220757883006</v>
      </c>
      <c r="M13" s="42">
        <v>1.5194495940791786</v>
      </c>
      <c r="N13" s="42">
        <v>8.3845950315940082E-2</v>
      </c>
      <c r="O13" s="42">
        <v>0.8310401669045</v>
      </c>
      <c r="P13" s="42">
        <v>4.9024514738490003E-2</v>
      </c>
      <c r="Q13" s="42">
        <v>0.80523000178289994</v>
      </c>
    </row>
    <row r="14" spans="1:17">
      <c r="A14" s="15"/>
      <c r="B14" s="1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">
      <c r="A15" s="8">
        <v>3</v>
      </c>
      <c r="B15" s="9" t="s">
        <v>16</v>
      </c>
      <c r="C15" s="40">
        <v>137.65363524972116</v>
      </c>
      <c r="D15" s="43">
        <v>23.894272965696874</v>
      </c>
      <c r="E15" s="43">
        <v>1.807018108767948</v>
      </c>
      <c r="F15" s="43">
        <v>0</v>
      </c>
      <c r="G15" s="43">
        <v>0.1593179197363091</v>
      </c>
      <c r="H15" s="43">
        <v>0.1911344965196772</v>
      </c>
      <c r="I15" s="43">
        <v>0</v>
      </c>
      <c r="J15" s="43">
        <v>66.950844952606133</v>
      </c>
      <c r="K15" s="43">
        <v>20.756563765232865</v>
      </c>
      <c r="L15" s="43">
        <v>9.5912729853638758</v>
      </c>
      <c r="M15" s="43">
        <v>14.303210055797507</v>
      </c>
      <c r="N15" s="43">
        <v>0</v>
      </c>
      <c r="O15" s="43">
        <v>0</v>
      </c>
      <c r="P15" s="43">
        <v>0</v>
      </c>
      <c r="Q15" s="43">
        <v>0</v>
      </c>
    </row>
    <row r="16" spans="1:17" ht="25.5">
      <c r="A16" s="11" t="s">
        <v>17</v>
      </c>
      <c r="B16" s="17" t="s">
        <v>18</v>
      </c>
      <c r="C16" s="41">
        <v>71.931151615828654</v>
      </c>
      <c r="D16" s="42">
        <v>23.894272965696874</v>
      </c>
      <c r="E16" s="42">
        <v>1.337560203069484</v>
      </c>
      <c r="F16" s="42">
        <v>0</v>
      </c>
      <c r="G16" s="42">
        <v>0.1593179197363091</v>
      </c>
      <c r="H16" s="42">
        <v>0.1911344965196772</v>
      </c>
      <c r="I16" s="42">
        <v>0</v>
      </c>
      <c r="J16" s="42">
        <v>27.184012814732423</v>
      </c>
      <c r="K16" s="42">
        <v>8.9653425476517707</v>
      </c>
      <c r="L16" s="42">
        <v>4.3473502042558536</v>
      </c>
      <c r="M16" s="42">
        <v>5.8521604641662908</v>
      </c>
      <c r="N16" s="42">
        <v>0</v>
      </c>
      <c r="O16" s="42">
        <v>0</v>
      </c>
      <c r="P16" s="42">
        <v>0</v>
      </c>
      <c r="Q16" s="42">
        <v>0</v>
      </c>
    </row>
    <row r="17" spans="1:17">
      <c r="A17" s="11" t="s">
        <v>19</v>
      </c>
      <c r="B17" s="17" t="s">
        <v>20</v>
      </c>
      <c r="C17" s="41">
        <v>0.31351000000000001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0.17986000000000002</v>
      </c>
      <c r="K17" s="42">
        <v>5.8979999999999998E-2</v>
      </c>
      <c r="L17" s="42">
        <v>3.022E-2</v>
      </c>
      <c r="M17" s="42">
        <v>4.4450000000000003E-2</v>
      </c>
      <c r="N17" s="42">
        <v>0</v>
      </c>
      <c r="O17" s="42">
        <v>0</v>
      </c>
      <c r="P17" s="42">
        <v>0</v>
      </c>
      <c r="Q17" s="42">
        <v>0</v>
      </c>
    </row>
    <row r="18" spans="1:17">
      <c r="A18" s="11" t="s">
        <v>21</v>
      </c>
      <c r="B18" s="12" t="s">
        <v>22</v>
      </c>
      <c r="C18" s="41">
        <v>65.408973633892529</v>
      </c>
      <c r="D18" s="42">
        <v>0</v>
      </c>
      <c r="E18" s="42">
        <v>0.46945790569846407</v>
      </c>
      <c r="F18" s="42">
        <v>0</v>
      </c>
      <c r="G18" s="42">
        <v>0</v>
      </c>
      <c r="H18" s="42">
        <v>0</v>
      </c>
      <c r="I18" s="42">
        <v>0</v>
      </c>
      <c r="J18" s="42">
        <v>39.586972137873715</v>
      </c>
      <c r="K18" s="42">
        <v>11.732241217581095</v>
      </c>
      <c r="L18" s="42">
        <v>5.2137027811080223</v>
      </c>
      <c r="M18" s="42">
        <v>8.4065995916312151</v>
      </c>
      <c r="N18" s="42">
        <v>0</v>
      </c>
      <c r="O18" s="42">
        <v>0</v>
      </c>
      <c r="P18" s="42">
        <v>0</v>
      </c>
      <c r="Q18" s="42">
        <v>0</v>
      </c>
    </row>
    <row r="19" spans="1:17">
      <c r="A19" s="18"/>
      <c r="B19" s="16"/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5">
      <c r="A20" s="19">
        <v>4</v>
      </c>
      <c r="B20" s="9" t="s">
        <v>23</v>
      </c>
      <c r="C20" s="40">
        <v>3339.1712883439036</v>
      </c>
      <c r="D20" s="43">
        <v>1695.9516830083503</v>
      </c>
      <c r="E20" s="43">
        <v>40.183856905980434</v>
      </c>
      <c r="F20" s="43">
        <v>6.8697699999999982</v>
      </c>
      <c r="G20" s="43">
        <v>71.813230398370692</v>
      </c>
      <c r="H20" s="43">
        <v>0.27832261022883997</v>
      </c>
      <c r="I20" s="43">
        <v>0</v>
      </c>
      <c r="J20" s="43">
        <v>964.68972440836535</v>
      </c>
      <c r="K20" s="43">
        <v>268.30085091811446</v>
      </c>
      <c r="L20" s="43">
        <v>104.74840424155758</v>
      </c>
      <c r="M20" s="43">
        <v>140.88315532003389</v>
      </c>
      <c r="N20" s="43">
        <v>44.622093663972528</v>
      </c>
      <c r="O20" s="43">
        <v>0.27579999999999999</v>
      </c>
      <c r="P20" s="43">
        <v>0.13340561739890006</v>
      </c>
      <c r="Q20" s="43">
        <v>0.42099125153233996</v>
      </c>
    </row>
    <row r="21" spans="1:17">
      <c r="A21" s="11"/>
      <c r="B21" s="12" t="s">
        <v>24</v>
      </c>
      <c r="C21" s="41">
        <v>281.55932776357037</v>
      </c>
      <c r="D21" s="42">
        <v>139.96898940145542</v>
      </c>
      <c r="E21" s="42">
        <v>4.1297670566088893</v>
      </c>
      <c r="F21" s="42">
        <v>0</v>
      </c>
      <c r="G21" s="42">
        <v>3.2523696101175452</v>
      </c>
      <c r="H21" s="42">
        <v>0</v>
      </c>
      <c r="I21" s="42">
        <v>0</v>
      </c>
      <c r="J21" s="42">
        <v>87.819151041728205</v>
      </c>
      <c r="K21" s="42">
        <v>22.843785251757527</v>
      </c>
      <c r="L21" s="42">
        <v>9.7664046870761396</v>
      </c>
      <c r="M21" s="42">
        <v>13.778860714826623</v>
      </c>
      <c r="N21" s="42">
        <v>0</v>
      </c>
      <c r="O21" s="42">
        <v>0</v>
      </c>
      <c r="P21" s="42">
        <v>0</v>
      </c>
      <c r="Q21" s="42">
        <v>0</v>
      </c>
    </row>
    <row r="22" spans="1:17">
      <c r="A22" s="11"/>
      <c r="B22" s="12" t="s">
        <v>25</v>
      </c>
      <c r="C22" s="41">
        <v>2500.9372974521748</v>
      </c>
      <c r="D22" s="42">
        <v>1371.3038009738264</v>
      </c>
      <c r="E22" s="42">
        <v>35.232524158549872</v>
      </c>
      <c r="F22" s="42">
        <v>0</v>
      </c>
      <c r="G22" s="42">
        <v>9.2994771249064474</v>
      </c>
      <c r="H22" s="42">
        <v>0</v>
      </c>
      <c r="I22" s="42">
        <v>0</v>
      </c>
      <c r="J22" s="42">
        <v>701.75803254286689</v>
      </c>
      <c r="K22" s="42">
        <v>197.28245873702269</v>
      </c>
      <c r="L22" s="42">
        <v>77.877950084705162</v>
      </c>
      <c r="M22" s="42">
        <v>108.18169148922159</v>
      </c>
      <c r="N22" s="42">
        <v>0</v>
      </c>
      <c r="O22" s="42">
        <v>0</v>
      </c>
      <c r="P22" s="42">
        <v>1.36234107675E-3</v>
      </c>
      <c r="Q22" s="42">
        <v>0</v>
      </c>
    </row>
    <row r="23" spans="1:17" outlineLevel="1">
      <c r="A23" s="20"/>
      <c r="B23" s="21" t="s">
        <v>26</v>
      </c>
      <c r="C23" s="39">
        <v>2497.5632872037927</v>
      </c>
      <c r="D23" s="44">
        <v>1370.2294453326351</v>
      </c>
      <c r="E23" s="44">
        <v>35.227159230763029</v>
      </c>
      <c r="F23" s="44">
        <v>0</v>
      </c>
      <c r="G23" s="44">
        <v>8.7726291035389874</v>
      </c>
      <c r="H23" s="44">
        <v>0</v>
      </c>
      <c r="I23" s="44">
        <v>0</v>
      </c>
      <c r="J23" s="44">
        <v>700.52388158456131</v>
      </c>
      <c r="K23" s="44">
        <v>196.94550567464921</v>
      </c>
      <c r="L23" s="44">
        <v>77.787205286489325</v>
      </c>
      <c r="M23" s="44">
        <v>108.07746099115646</v>
      </c>
      <c r="N23" s="44">
        <v>0</v>
      </c>
      <c r="O23" s="44">
        <v>0</v>
      </c>
      <c r="P23" s="44">
        <v>0</v>
      </c>
      <c r="Q23" s="44">
        <v>0</v>
      </c>
    </row>
    <row r="24" spans="1:17" outlineLevel="1">
      <c r="A24" s="20"/>
      <c r="B24" s="21" t="s">
        <v>27</v>
      </c>
      <c r="C24" s="39">
        <v>3.3740102483822696</v>
      </c>
      <c r="D24" s="44">
        <v>1.0743556411912598</v>
      </c>
      <c r="E24" s="44">
        <v>5.3649277868399996E-3</v>
      </c>
      <c r="F24" s="44">
        <v>0</v>
      </c>
      <c r="G24" s="44">
        <v>0.52684802136746001</v>
      </c>
      <c r="H24" s="44">
        <v>0</v>
      </c>
      <c r="I24" s="44">
        <v>0</v>
      </c>
      <c r="J24" s="44">
        <v>1.2341509583055199</v>
      </c>
      <c r="K24" s="44">
        <v>0.33695306237347006</v>
      </c>
      <c r="L24" s="44">
        <v>9.0744798215839986E-2</v>
      </c>
      <c r="M24" s="44">
        <v>0.10423049806512999</v>
      </c>
      <c r="N24" s="44">
        <v>0</v>
      </c>
      <c r="O24" s="44">
        <v>0</v>
      </c>
      <c r="P24" s="44">
        <v>1.36234107675E-3</v>
      </c>
      <c r="Q24" s="44">
        <v>0</v>
      </c>
    </row>
    <row r="25" spans="1:17">
      <c r="A25" s="11"/>
      <c r="B25" s="12" t="s">
        <v>28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11"/>
      <c r="B26" s="12" t="s">
        <v>29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>
      <c r="A27" s="11"/>
      <c r="B27" s="12" t="s">
        <v>30</v>
      </c>
      <c r="C27" s="41">
        <v>29.347028094588264</v>
      </c>
      <c r="D27" s="42">
        <v>12.38077</v>
      </c>
      <c r="E27" s="42">
        <v>8.231999999999999E-2</v>
      </c>
      <c r="F27" s="42">
        <v>-2.0000000000000002E-5</v>
      </c>
      <c r="G27" s="42">
        <v>2.1361599999999998</v>
      </c>
      <c r="H27" s="42">
        <v>-2.9999999999999997E-5</v>
      </c>
      <c r="I27" s="42">
        <v>0</v>
      </c>
      <c r="J27" s="42">
        <v>7.6733199999999995</v>
      </c>
      <c r="K27" s="42">
        <v>2.2061899999999999</v>
      </c>
      <c r="L27" s="42">
        <v>0.61517000000000011</v>
      </c>
      <c r="M27" s="42">
        <v>0.56596999999999997</v>
      </c>
      <c r="N27" s="42">
        <v>3.6650780945882735</v>
      </c>
      <c r="O27" s="42">
        <v>0</v>
      </c>
      <c r="P27" s="42">
        <v>6.2399999999999999E-3</v>
      </c>
      <c r="Q27" s="42">
        <v>1.5859999999999999E-2</v>
      </c>
    </row>
    <row r="28" spans="1:17">
      <c r="A28" s="11"/>
      <c r="B28" s="12" t="s">
        <v>31</v>
      </c>
      <c r="C28" s="41">
        <v>422.69365528538367</v>
      </c>
      <c r="D28" s="42">
        <v>130.37737493142976</v>
      </c>
      <c r="E28" s="42">
        <v>0.67330012456493993</v>
      </c>
      <c r="F28" s="42">
        <v>6.8697899999999983</v>
      </c>
      <c r="G28" s="42">
        <v>51.694959949794224</v>
      </c>
      <c r="H28" s="42">
        <v>5.0063594043539994E-2</v>
      </c>
      <c r="I28" s="42">
        <v>0</v>
      </c>
      <c r="J28" s="42">
        <v>133.91507977361357</v>
      </c>
      <c r="K28" s="42">
        <v>34.177095224538533</v>
      </c>
      <c r="L28" s="42">
        <v>11.100146957501488</v>
      </c>
      <c r="M28" s="42">
        <v>12.107260966513479</v>
      </c>
      <c r="N28" s="42">
        <v>40.957015569384254</v>
      </c>
      <c r="O28" s="42">
        <v>0.27579999999999999</v>
      </c>
      <c r="P28" s="42">
        <v>9.0636942467650056E-2</v>
      </c>
      <c r="Q28" s="42">
        <v>0.40513125153233998</v>
      </c>
    </row>
    <row r="29" spans="1:17">
      <c r="A29" s="11"/>
      <c r="B29" s="12" t="s">
        <v>32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</row>
    <row r="30" spans="1:17">
      <c r="A30" s="11"/>
      <c r="B30" s="12" t="s">
        <v>33</v>
      </c>
      <c r="C30" s="41">
        <v>104.63397974818704</v>
      </c>
      <c r="D30" s="42">
        <v>41.920747701638682</v>
      </c>
      <c r="E30" s="42">
        <v>6.5945566256730009E-2</v>
      </c>
      <c r="F30" s="42">
        <v>0</v>
      </c>
      <c r="G30" s="42">
        <v>5.4302637135524803</v>
      </c>
      <c r="H30" s="42">
        <v>0.22828901618530001</v>
      </c>
      <c r="I30" s="42">
        <v>0</v>
      </c>
      <c r="J30" s="42">
        <v>33.524141050156665</v>
      </c>
      <c r="K30" s="42">
        <v>11.791321704795692</v>
      </c>
      <c r="L30" s="42">
        <v>5.3887325122747898</v>
      </c>
      <c r="M30" s="42">
        <v>6.2493721494722001</v>
      </c>
      <c r="N30" s="42">
        <v>0</v>
      </c>
      <c r="O30" s="42">
        <v>0</v>
      </c>
      <c r="P30" s="42">
        <v>3.5166333854499993E-2</v>
      </c>
      <c r="Q30" s="42">
        <v>0</v>
      </c>
    </row>
    <row r="31" spans="1:17">
      <c r="A31" s="11"/>
      <c r="B31" s="12"/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5">
      <c r="A32" s="11">
        <v>5</v>
      </c>
      <c r="B32" s="9" t="s">
        <v>34</v>
      </c>
      <c r="C32" s="40">
        <v>2.1072378294018366</v>
      </c>
      <c r="D32" s="43">
        <v>1.2329078308164558</v>
      </c>
      <c r="E32" s="43">
        <v>7.6332100902223431E-3</v>
      </c>
      <c r="F32" s="43">
        <v>0</v>
      </c>
      <c r="G32" s="43">
        <v>0.1385009205419406</v>
      </c>
      <c r="H32" s="43">
        <v>0</v>
      </c>
      <c r="I32" s="43">
        <v>0</v>
      </c>
      <c r="J32" s="43">
        <v>0.51000767100451616</v>
      </c>
      <c r="K32" s="43">
        <v>0.13118516478742442</v>
      </c>
      <c r="L32" s="43">
        <v>4.7675916012796138E-2</v>
      </c>
      <c r="M32" s="43">
        <v>3.9327116148481098E-2</v>
      </c>
      <c r="N32" s="43">
        <v>0</v>
      </c>
      <c r="O32" s="43">
        <v>0</v>
      </c>
      <c r="P32" s="43">
        <v>0</v>
      </c>
      <c r="Q32" s="43">
        <v>0</v>
      </c>
    </row>
    <row r="33" spans="1:17">
      <c r="A33" s="11" t="s">
        <v>17</v>
      </c>
      <c r="B33" s="12" t="s">
        <v>35</v>
      </c>
      <c r="C33" s="41">
        <v>2.1072378294018366</v>
      </c>
      <c r="D33" s="42">
        <v>1.2329078308164558</v>
      </c>
      <c r="E33" s="42">
        <v>7.6332100902223431E-3</v>
      </c>
      <c r="F33" s="42">
        <v>0</v>
      </c>
      <c r="G33" s="42">
        <v>0.1385009205419406</v>
      </c>
      <c r="H33" s="42">
        <v>0</v>
      </c>
      <c r="I33" s="42">
        <v>0</v>
      </c>
      <c r="J33" s="42">
        <v>0.51000767100451616</v>
      </c>
      <c r="K33" s="42">
        <v>0.13118516478742442</v>
      </c>
      <c r="L33" s="42">
        <v>4.7675916012796138E-2</v>
      </c>
      <c r="M33" s="42">
        <v>3.9327116148481098E-2</v>
      </c>
      <c r="N33" s="42">
        <v>0</v>
      </c>
      <c r="O33" s="42">
        <v>0</v>
      </c>
      <c r="P33" s="42">
        <v>0</v>
      </c>
      <c r="Q33" s="42">
        <v>0</v>
      </c>
    </row>
    <row r="34" spans="1:17">
      <c r="A34" s="11" t="s">
        <v>19</v>
      </c>
      <c r="B34" s="12" t="s">
        <v>36</v>
      </c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>
      <c r="A35" s="11"/>
      <c r="B35" s="12"/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5">
      <c r="A36" s="11">
        <v>6</v>
      </c>
      <c r="B36" s="9" t="s">
        <v>37</v>
      </c>
      <c r="C36" s="40">
        <v>4029.7682802736067</v>
      </c>
      <c r="D36" s="43">
        <v>1875.4504702481092</v>
      </c>
      <c r="E36" s="43">
        <v>57.52148550884705</v>
      </c>
      <c r="F36" s="43">
        <v>12.073293907766729</v>
      </c>
      <c r="G36" s="43">
        <v>117.24347578520924</v>
      </c>
      <c r="H36" s="43">
        <v>1.5030420690381074</v>
      </c>
      <c r="I36" s="43">
        <v>1.3343593895894199</v>
      </c>
      <c r="J36" s="43">
        <v>1173.6736200051312</v>
      </c>
      <c r="K36" s="43">
        <v>337.83137782209133</v>
      </c>
      <c r="L36" s="43">
        <v>136.35347803831272</v>
      </c>
      <c r="M36" s="43">
        <v>184.25280854489895</v>
      </c>
      <c r="N36" s="43">
        <v>127.99912915196467</v>
      </c>
      <c r="O36" s="43">
        <v>1.5218771706165799</v>
      </c>
      <c r="P36" s="43">
        <v>0.30562078021394007</v>
      </c>
      <c r="Q36" s="43">
        <v>2.7042418518190896</v>
      </c>
    </row>
    <row r="37" spans="1:17">
      <c r="A37" s="11"/>
      <c r="B37" s="12"/>
      <c r="C37" s="1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">
      <c r="A38" s="11">
        <v>7</v>
      </c>
      <c r="B38" s="9" t="s">
        <v>38</v>
      </c>
      <c r="C38" s="1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26.25">
      <c r="A39" s="11" t="s">
        <v>17</v>
      </c>
      <c r="B39" s="17" t="s">
        <v>39</v>
      </c>
      <c r="C39" s="22">
        <v>1.6738580365310187E-3</v>
      </c>
      <c r="D39" s="38">
        <v>2.0815306381238006E-3</v>
      </c>
      <c r="E39" s="38">
        <v>4.2107981288397295E-4</v>
      </c>
      <c r="F39" s="38">
        <v>6.0356439992971338E-4</v>
      </c>
      <c r="G39" s="38">
        <v>6.89947355325233E-4</v>
      </c>
      <c r="H39" s="38">
        <v>1.0354148803452077E-4</v>
      </c>
      <c r="I39" s="38">
        <v>0</v>
      </c>
      <c r="J39" s="38">
        <v>1.8511461718632848E-3</v>
      </c>
      <c r="K39" s="38">
        <v>1.5592870915202581E-3</v>
      </c>
      <c r="L39" s="38">
        <v>1.1819819764657628E-3</v>
      </c>
      <c r="M39" s="38">
        <v>1.204357590749938E-3</v>
      </c>
      <c r="N39" s="38">
        <v>7.9290107262243057E-4</v>
      </c>
      <c r="O39" s="38">
        <v>3.0953984287317621E-4</v>
      </c>
      <c r="P39" s="38">
        <v>1.4239662350930217E-4</v>
      </c>
      <c r="Q39" s="38">
        <v>2.7011462047312531E-4</v>
      </c>
    </row>
    <row r="40" spans="1:17" ht="15">
      <c r="A40" s="11" t="s">
        <v>19</v>
      </c>
      <c r="B40" s="12" t="s">
        <v>67</v>
      </c>
      <c r="C40" s="22">
        <v>1.5462690364347418E-3</v>
      </c>
      <c r="D40" s="38">
        <v>2.1410504714398206E-3</v>
      </c>
      <c r="E40" s="38">
        <v>6.0345413952879793E-4</v>
      </c>
      <c r="F40" s="38">
        <v>7.8578968169044949E-4</v>
      </c>
      <c r="G40" s="38">
        <v>7.4829588962263668E-4</v>
      </c>
      <c r="H40" s="38">
        <v>3.0076377047787357E-4</v>
      </c>
      <c r="I40" s="38">
        <v>1.9051390485285834E-4</v>
      </c>
      <c r="J40" s="38">
        <v>1.6049394538220736E-3</v>
      </c>
      <c r="K40" s="38">
        <v>1.3868303371434021E-3</v>
      </c>
      <c r="L40" s="38">
        <v>1.1309150231897725E-3</v>
      </c>
      <c r="M40" s="38">
        <v>1.2171001507332699E-3</v>
      </c>
      <c r="N40" s="38">
        <v>6.3829577517410079E-4</v>
      </c>
      <c r="O40" s="38">
        <v>1.6260910186945573E-3</v>
      </c>
      <c r="P40" s="38">
        <v>3.2621840088348805E-4</v>
      </c>
      <c r="Q40" s="38">
        <v>1.7350841824216444E-3</v>
      </c>
    </row>
    <row r="41" spans="1:17">
      <c r="A41" s="11"/>
      <c r="B41" s="12"/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5.75" thickBot="1">
      <c r="A42" s="23"/>
      <c r="B42" s="24" t="s">
        <v>41</v>
      </c>
      <c r="C42" s="25">
        <v>2037868.42463</v>
      </c>
      <c r="D42" s="37">
        <v>826241</v>
      </c>
      <c r="E42" s="37">
        <v>98607</v>
      </c>
      <c r="F42" s="37">
        <v>11382</v>
      </c>
      <c r="G42" s="37">
        <v>104316</v>
      </c>
      <c r="H42" s="37">
        <v>4534</v>
      </c>
      <c r="I42" s="37">
        <v>5357</v>
      </c>
      <c r="J42" s="37">
        <v>535816</v>
      </c>
      <c r="K42" s="37">
        <v>177816</v>
      </c>
      <c r="L42" s="37">
        <v>92299</v>
      </c>
      <c r="M42" s="37">
        <v>121837</v>
      </c>
      <c r="N42" s="37">
        <v>56277</v>
      </c>
      <c r="O42" s="37">
        <v>891</v>
      </c>
      <c r="P42" s="37">
        <v>936.8594149999999</v>
      </c>
      <c r="Q42" s="37">
        <v>1558.5652150000001</v>
      </c>
    </row>
    <row r="45" spans="1:17" ht="15">
      <c r="B45" s="27" t="s">
        <v>45</v>
      </c>
    </row>
    <row r="46" spans="1:17" ht="15">
      <c r="A46" s="11">
        <v>7</v>
      </c>
      <c r="B46" s="9" t="s">
        <v>38</v>
      </c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5"/>
      <c r="O46" s="35"/>
    </row>
    <row r="47" spans="1:17" ht="26.25">
      <c r="A47" s="11" t="s">
        <v>17</v>
      </c>
      <c r="B47" s="17" t="s">
        <v>39</v>
      </c>
      <c r="C47" s="22">
        <v>1.4796463119755659E-3</v>
      </c>
      <c r="D47" s="38">
        <v>1.7598853315804856E-3</v>
      </c>
      <c r="E47" s="38">
        <v>3.5513816368235935E-4</v>
      </c>
      <c r="F47" s="38">
        <v>7.001157379787615E-4</v>
      </c>
      <c r="G47" s="38">
        <v>5.2586323829120893E-4</v>
      </c>
      <c r="H47" s="38">
        <v>1.7098878331309406E-4</v>
      </c>
      <c r="I47" s="38">
        <v>0</v>
      </c>
      <c r="J47" s="38">
        <v>1.652125650919661E-3</v>
      </c>
      <c r="K47" s="38">
        <v>1.3713822019634761E-3</v>
      </c>
      <c r="L47" s="38">
        <v>8.8311856111106615E-4</v>
      </c>
      <c r="M47" s="38">
        <v>9.6231540173545441E-4</v>
      </c>
      <c r="N47" s="38">
        <v>1.141675633583463E-3</v>
      </c>
      <c r="O47" s="38">
        <v>3.7852564102564104E-4</v>
      </c>
    </row>
    <row r="48" spans="1:17" ht="15">
      <c r="A48" s="11" t="s">
        <v>19</v>
      </c>
      <c r="B48" s="12" t="s">
        <v>40</v>
      </c>
      <c r="C48" s="22">
        <v>1.7111004415297608E-3</v>
      </c>
      <c r="D48" s="38">
        <v>2.1127493577777646E-3</v>
      </c>
      <c r="E48" s="38">
        <v>5.5348400346267169E-4</v>
      </c>
      <c r="F48" s="38">
        <v>9.7744876789961055E-4</v>
      </c>
      <c r="G48" s="38">
        <v>8.6573826349533364E-4</v>
      </c>
      <c r="H48" s="38">
        <v>6.4770145121321413E-4</v>
      </c>
      <c r="I48" s="38">
        <v>1.5520815424823395E-4</v>
      </c>
      <c r="J48" s="38">
        <v>1.7904205498051004E-3</v>
      </c>
      <c r="K48" s="38">
        <v>1.5275808768045781E-3</v>
      </c>
      <c r="L48" s="38">
        <v>1.072279685394247E-3</v>
      </c>
      <c r="M48" s="38">
        <v>1.0588626565746736E-3</v>
      </c>
      <c r="N48" s="38">
        <v>1.2011583317268824E-3</v>
      </c>
      <c r="O48" s="38">
        <v>1.0273249551166967E-3</v>
      </c>
    </row>
    <row r="49" spans="1:15">
      <c r="A49" s="11"/>
      <c r="B49" s="12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.75" thickBot="1">
      <c r="A50" s="23"/>
      <c r="B50" s="24" t="s">
        <v>41</v>
      </c>
      <c r="C50" s="25">
        <v>1827551</v>
      </c>
      <c r="D50" s="37">
        <v>903037</v>
      </c>
      <c r="E50" s="37">
        <v>117543</v>
      </c>
      <c r="F50" s="37">
        <v>8381</v>
      </c>
      <c r="G50" s="37">
        <v>71822</v>
      </c>
      <c r="H50" s="37">
        <v>4806</v>
      </c>
      <c r="I50" s="37">
        <v>2372</v>
      </c>
      <c r="J50" s="37">
        <v>414202</v>
      </c>
      <c r="K50" s="37">
        <v>132763</v>
      </c>
      <c r="L50" s="37">
        <v>74435</v>
      </c>
      <c r="M50" s="37">
        <v>83284</v>
      </c>
      <c r="N50" s="37">
        <v>14126</v>
      </c>
      <c r="O50" s="37">
        <v>780</v>
      </c>
    </row>
  </sheetData>
  <mergeCells count="17">
    <mergeCell ref="K5:K6"/>
    <mergeCell ref="L5:L6"/>
    <mergeCell ref="H5:H6"/>
    <mergeCell ref="I5:I6"/>
    <mergeCell ref="J5:J6"/>
    <mergeCell ref="G5:G6"/>
    <mergeCell ref="A5:A6"/>
    <mergeCell ref="B5:B6"/>
    <mergeCell ref="C5:C6"/>
    <mergeCell ref="D5:D6"/>
    <mergeCell ref="E5:E6"/>
    <mergeCell ref="F5:F6"/>
    <mergeCell ref="P5:P6"/>
    <mergeCell ref="Q5:Q6"/>
    <mergeCell ref="O5:O6"/>
    <mergeCell ref="N5:N6"/>
    <mergeCell ref="M5:M6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"/>
  <sheetViews>
    <sheetView rightToLeft="1" topLeftCell="A25" zoomScaleNormal="100" workbookViewId="0">
      <selection activeCell="B57" sqref="B57"/>
    </sheetView>
  </sheetViews>
  <sheetFormatPr defaultRowHeight="14.25" outlineLevelRow="1"/>
  <cols>
    <col min="2" max="2" width="53.5" customWidth="1"/>
    <col min="3" max="3" width="12.125" customWidth="1"/>
    <col min="4" max="4" width="12.375" customWidth="1"/>
    <col min="6" max="6" width="12.75" customWidth="1"/>
    <col min="7" max="7" width="11.5" customWidth="1"/>
    <col min="8" max="9" width="10.625" customWidth="1"/>
    <col min="10" max="10" width="10.25" customWidth="1"/>
    <col min="12" max="12" width="12.25" customWidth="1"/>
    <col min="13" max="13" width="10.25" customWidth="1"/>
    <col min="14" max="14" width="9.625" customWidth="1"/>
    <col min="15" max="15" width="8.875" bestFit="1" customWidth="1"/>
    <col min="16" max="16" width="9.625" customWidth="1"/>
    <col min="17" max="22" width="9.875" bestFit="1" customWidth="1"/>
  </cols>
  <sheetData>
    <row r="1" spans="1:22" ht="15">
      <c r="A1" s="1" t="s">
        <v>0</v>
      </c>
      <c r="C1" s="2">
        <v>45291</v>
      </c>
      <c r="F1" s="3" t="s">
        <v>6</v>
      </c>
    </row>
    <row r="2" spans="1:22">
      <c r="A2" s="4"/>
    </row>
    <row r="3" spans="1:22" ht="57.75">
      <c r="A3" s="5" t="s">
        <v>3</v>
      </c>
      <c r="C3" s="6"/>
      <c r="D3" s="33" t="s">
        <v>50</v>
      </c>
      <c r="E3" s="33" t="s">
        <v>51</v>
      </c>
      <c r="F3" s="33" t="s">
        <v>52</v>
      </c>
      <c r="G3" s="33" t="s">
        <v>53</v>
      </c>
      <c r="H3" s="33" t="s">
        <v>49</v>
      </c>
      <c r="I3" s="33" t="s">
        <v>54</v>
      </c>
      <c r="J3" s="33" t="s">
        <v>55</v>
      </c>
      <c r="K3" s="33" t="s">
        <v>56</v>
      </c>
      <c r="L3" s="33" t="s">
        <v>57</v>
      </c>
      <c r="M3" s="33" t="s">
        <v>58</v>
      </c>
      <c r="N3" s="33" t="s">
        <v>59</v>
      </c>
      <c r="O3" s="33" t="s">
        <v>68</v>
      </c>
      <c r="P3" s="33" t="s">
        <v>69</v>
      </c>
      <c r="Q3" s="33" t="s">
        <v>60</v>
      </c>
      <c r="R3" s="33" t="s">
        <v>61</v>
      </c>
      <c r="S3" s="33" t="s">
        <v>71</v>
      </c>
      <c r="T3" s="33" t="s">
        <v>74</v>
      </c>
      <c r="U3" s="33" t="s">
        <v>78</v>
      </c>
      <c r="V3" s="33" t="s">
        <v>75</v>
      </c>
    </row>
    <row r="4" spans="1:22" ht="15.75" thickBot="1">
      <c r="A4" s="7" t="s">
        <v>6</v>
      </c>
      <c r="C4" s="27" t="s">
        <v>42</v>
      </c>
      <c r="D4" s="34">
        <v>372</v>
      </c>
      <c r="E4" s="34">
        <v>373</v>
      </c>
      <c r="F4" s="34">
        <v>374</v>
      </c>
      <c r="G4" s="34">
        <v>377</v>
      </c>
      <c r="H4" s="34">
        <v>379</v>
      </c>
      <c r="I4" s="34">
        <v>381</v>
      </c>
      <c r="J4" s="34">
        <v>383</v>
      </c>
      <c r="K4" s="34">
        <v>384</v>
      </c>
      <c r="L4" s="34">
        <v>397</v>
      </c>
      <c r="M4" s="34">
        <v>398</v>
      </c>
      <c r="N4" s="34">
        <v>399</v>
      </c>
      <c r="O4" s="34">
        <v>365</v>
      </c>
      <c r="P4" s="34">
        <v>366</v>
      </c>
      <c r="Q4" s="34">
        <v>367</v>
      </c>
      <c r="R4" s="34">
        <v>369</v>
      </c>
      <c r="S4" s="34">
        <v>363</v>
      </c>
      <c r="T4" s="34">
        <v>361</v>
      </c>
      <c r="U4" s="34">
        <v>356</v>
      </c>
      <c r="V4" s="34">
        <v>357</v>
      </c>
    </row>
    <row r="5" spans="1:22">
      <c r="A5" s="95"/>
      <c r="B5" s="105"/>
      <c r="C5" s="99" t="s">
        <v>5</v>
      </c>
      <c r="D5" s="101" t="s">
        <v>5</v>
      </c>
      <c r="E5" s="101" t="s">
        <v>5</v>
      </c>
      <c r="F5" s="101" t="s">
        <v>5</v>
      </c>
      <c r="G5" s="101" t="s">
        <v>5</v>
      </c>
      <c r="H5" s="101" t="s">
        <v>5</v>
      </c>
      <c r="I5" s="101" t="s">
        <v>5</v>
      </c>
      <c r="J5" s="101" t="s">
        <v>5</v>
      </c>
      <c r="K5" s="101" t="s">
        <v>5</v>
      </c>
      <c r="L5" s="101" t="s">
        <v>5</v>
      </c>
      <c r="M5" s="101" t="s">
        <v>5</v>
      </c>
      <c r="N5" s="101" t="s">
        <v>5</v>
      </c>
      <c r="O5" s="101" t="s">
        <v>5</v>
      </c>
      <c r="P5" s="101" t="s">
        <v>5</v>
      </c>
      <c r="Q5" s="101" t="s">
        <v>5</v>
      </c>
      <c r="R5" s="101" t="s">
        <v>5</v>
      </c>
      <c r="S5" s="101" t="s">
        <v>5</v>
      </c>
      <c r="T5" s="101" t="s">
        <v>5</v>
      </c>
      <c r="U5" s="101" t="s">
        <v>5</v>
      </c>
      <c r="V5" s="101" t="s">
        <v>5</v>
      </c>
    </row>
    <row r="6" spans="1:22">
      <c r="A6" s="96"/>
      <c r="B6" s="106"/>
      <c r="C6" s="100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2" ht="15">
      <c r="A7" s="8">
        <v>1</v>
      </c>
      <c r="B7" s="9" t="s">
        <v>8</v>
      </c>
      <c r="C7" s="40">
        <v>15822.240913943309</v>
      </c>
      <c r="D7" s="43">
        <v>8562.2963485192049</v>
      </c>
      <c r="E7" s="43">
        <v>2.0034426057168102</v>
      </c>
      <c r="F7" s="43">
        <v>134.72415305830211</v>
      </c>
      <c r="G7" s="43">
        <v>338.257967333115</v>
      </c>
      <c r="H7" s="43">
        <v>1.268E-2</v>
      </c>
      <c r="I7" s="43">
        <v>744.52263684295838</v>
      </c>
      <c r="J7" s="43">
        <v>32.890194912521054</v>
      </c>
      <c r="K7" s="43">
        <v>37.040468541044604</v>
      </c>
      <c r="L7" s="43">
        <v>3118.1084482065121</v>
      </c>
      <c r="M7" s="43">
        <v>789.77513405943205</v>
      </c>
      <c r="N7" s="43">
        <v>319.18435597396024</v>
      </c>
      <c r="O7" s="43">
        <v>4.7182407090013703</v>
      </c>
      <c r="P7" s="43">
        <v>1.2035830752769399</v>
      </c>
      <c r="Q7" s="43">
        <v>9.3948400000000021</v>
      </c>
      <c r="R7" s="43">
        <v>467.21396949319927</v>
      </c>
      <c r="S7" s="43">
        <v>906.48680711227576</v>
      </c>
      <c r="T7" s="43">
        <v>338.69174524723883</v>
      </c>
      <c r="U7" s="43">
        <v>0.87335825353011021</v>
      </c>
      <c r="V7" s="43">
        <v>14.842540000000001</v>
      </c>
    </row>
    <row r="8" spans="1:22">
      <c r="A8" s="11"/>
      <c r="B8" s="12" t="s">
        <v>10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</row>
    <row r="9" spans="1:22">
      <c r="A9" s="11"/>
      <c r="B9" s="12" t="s">
        <v>12</v>
      </c>
      <c r="C9" s="41">
        <v>15822.240913943309</v>
      </c>
      <c r="D9" s="42">
        <v>8562.2963485192049</v>
      </c>
      <c r="E9" s="42">
        <v>2.0034426057168102</v>
      </c>
      <c r="F9" s="42">
        <v>134.72415305830211</v>
      </c>
      <c r="G9" s="42">
        <v>338.257967333115</v>
      </c>
      <c r="H9" s="42">
        <v>1.268E-2</v>
      </c>
      <c r="I9" s="42">
        <v>744.52263684295838</v>
      </c>
      <c r="J9" s="42">
        <v>32.890194912521054</v>
      </c>
      <c r="K9" s="42">
        <v>37.040468541044604</v>
      </c>
      <c r="L9" s="42">
        <v>3118.1084482065121</v>
      </c>
      <c r="M9" s="42">
        <v>789.77513405943205</v>
      </c>
      <c r="N9" s="42">
        <v>319.18435597396024</v>
      </c>
      <c r="O9" s="42">
        <v>4.7182407090013703</v>
      </c>
      <c r="P9" s="42">
        <v>1.2035830752769399</v>
      </c>
      <c r="Q9" s="42">
        <v>9.3948400000000021</v>
      </c>
      <c r="R9" s="42">
        <v>467.21396949319927</v>
      </c>
      <c r="S9" s="42">
        <v>906.48680711227576</v>
      </c>
      <c r="T9" s="42">
        <v>338.69174524723883</v>
      </c>
      <c r="U9" s="42">
        <v>0.87335825353011021</v>
      </c>
      <c r="V9" s="42">
        <v>14.842540000000001</v>
      </c>
    </row>
    <row r="10" spans="1:22">
      <c r="A10" s="11"/>
      <c r="B10" s="12"/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5">
      <c r="A11" s="8">
        <v>2</v>
      </c>
      <c r="B11" s="9" t="s">
        <v>13</v>
      </c>
      <c r="C11" s="40">
        <v>406.15887405828306</v>
      </c>
      <c r="D11" s="43">
        <v>213.82607478215172</v>
      </c>
      <c r="E11" s="43">
        <v>1.03269850613227</v>
      </c>
      <c r="F11" s="43">
        <v>4.3377176154678452</v>
      </c>
      <c r="G11" s="43">
        <v>0.26640823236846989</v>
      </c>
      <c r="H11" s="43">
        <v>0.67449712295219</v>
      </c>
      <c r="I11" s="43">
        <v>10.569210660056996</v>
      </c>
      <c r="J11" s="43">
        <v>1.1396728423586997</v>
      </c>
      <c r="K11" s="43">
        <v>0.16385041740284001</v>
      </c>
      <c r="L11" s="43">
        <v>80.364141416323847</v>
      </c>
      <c r="M11" s="43">
        <v>24.755859287433122</v>
      </c>
      <c r="N11" s="43">
        <v>10.873511368039098</v>
      </c>
      <c r="O11" s="43">
        <v>0.89387042790839955</v>
      </c>
      <c r="P11" s="43">
        <v>0.61193344457943999</v>
      </c>
      <c r="Q11" s="43">
        <v>1.1768990403536099</v>
      </c>
      <c r="R11" s="43">
        <v>17.354391771890747</v>
      </c>
      <c r="S11" s="43">
        <v>0.52651246072466051</v>
      </c>
      <c r="T11" s="43">
        <v>33.055193093415724</v>
      </c>
      <c r="U11" s="43">
        <v>0.14356301365376001</v>
      </c>
      <c r="V11" s="43">
        <v>4.39286855506964</v>
      </c>
    </row>
    <row r="12" spans="1:22">
      <c r="A12" s="11"/>
      <c r="B12" s="14" t="s">
        <v>14</v>
      </c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</row>
    <row r="13" spans="1:22">
      <c r="A13" s="11"/>
      <c r="B13" s="14" t="s">
        <v>15</v>
      </c>
      <c r="C13" s="41">
        <v>406.15887405828306</v>
      </c>
      <c r="D13" s="42">
        <v>213.82607478215172</v>
      </c>
      <c r="E13" s="42">
        <v>1.03269850613227</v>
      </c>
      <c r="F13" s="42">
        <v>4.3377176154678452</v>
      </c>
      <c r="G13" s="42">
        <v>0.26640823236846989</v>
      </c>
      <c r="H13" s="42">
        <v>0.67449712295219</v>
      </c>
      <c r="I13" s="42">
        <v>10.569210660056996</v>
      </c>
      <c r="J13" s="42">
        <v>1.1396728423586997</v>
      </c>
      <c r="K13" s="42">
        <v>0.16385041740284001</v>
      </c>
      <c r="L13" s="42">
        <v>80.364141416323847</v>
      </c>
      <c r="M13" s="42">
        <v>24.755859287433122</v>
      </c>
      <c r="N13" s="42">
        <v>10.873511368039098</v>
      </c>
      <c r="O13" s="42">
        <v>0.89387042790839955</v>
      </c>
      <c r="P13" s="42">
        <v>0.61193344457943999</v>
      </c>
      <c r="Q13" s="42">
        <v>1.1768990403536099</v>
      </c>
      <c r="R13" s="42">
        <v>17.354391771890747</v>
      </c>
      <c r="S13" s="42">
        <v>0.52651246072466051</v>
      </c>
      <c r="T13" s="42">
        <v>33.055193093415724</v>
      </c>
      <c r="U13" s="42">
        <v>0.14356301365376001</v>
      </c>
      <c r="V13" s="42">
        <v>4.39286855506964</v>
      </c>
    </row>
    <row r="14" spans="1:22">
      <c r="A14" s="15"/>
      <c r="B14" s="1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5">
      <c r="A15" s="8">
        <v>3</v>
      </c>
      <c r="B15" s="9" t="s">
        <v>16</v>
      </c>
      <c r="C15" s="40">
        <v>6684.9767953198334</v>
      </c>
      <c r="D15" s="43">
        <v>4534.2222511141172</v>
      </c>
      <c r="E15" s="43">
        <v>0.21498997333998324</v>
      </c>
      <c r="F15" s="43">
        <v>41.935733567682306</v>
      </c>
      <c r="G15" s="43">
        <v>0</v>
      </c>
      <c r="H15" s="43">
        <v>0</v>
      </c>
      <c r="I15" s="43">
        <v>2.2768567906809625</v>
      </c>
      <c r="J15" s="43">
        <v>6.7795152170895143</v>
      </c>
      <c r="K15" s="43">
        <v>0</v>
      </c>
      <c r="L15" s="43">
        <v>1155.8030461132707</v>
      </c>
      <c r="M15" s="43">
        <v>371.4098999964213</v>
      </c>
      <c r="N15" s="43">
        <v>207.65555293761071</v>
      </c>
      <c r="O15" s="43">
        <v>0</v>
      </c>
      <c r="P15" s="43">
        <v>0.31148186987547344</v>
      </c>
      <c r="Q15" s="43">
        <v>0</v>
      </c>
      <c r="R15" s="43">
        <v>290.53543572556543</v>
      </c>
      <c r="S15" s="43">
        <v>0</v>
      </c>
      <c r="T15" s="43">
        <v>73.832032014177713</v>
      </c>
      <c r="U15" s="43">
        <v>0</v>
      </c>
      <c r="V15" s="43">
        <v>0</v>
      </c>
    </row>
    <row r="16" spans="1:22" ht="25.5">
      <c r="A16" s="11" t="s">
        <v>17</v>
      </c>
      <c r="B16" s="17" t="s">
        <v>18</v>
      </c>
      <c r="C16" s="41">
        <v>1128.7790305277222</v>
      </c>
      <c r="D16" s="42">
        <v>553.79989390777871</v>
      </c>
      <c r="E16" s="42">
        <v>0.21498997333998324</v>
      </c>
      <c r="F16" s="42">
        <v>18.115562015753554</v>
      </c>
      <c r="G16" s="42">
        <v>0</v>
      </c>
      <c r="H16" s="42">
        <v>0</v>
      </c>
      <c r="I16" s="42">
        <v>2.2768567906809625</v>
      </c>
      <c r="J16" s="42">
        <v>6.7795152170895143</v>
      </c>
      <c r="K16" s="42">
        <v>0</v>
      </c>
      <c r="L16" s="42">
        <v>196.58015991400072</v>
      </c>
      <c r="M16" s="42">
        <v>119.11900813273958</v>
      </c>
      <c r="N16" s="42">
        <v>73.037998443252391</v>
      </c>
      <c r="O16" s="42">
        <v>0</v>
      </c>
      <c r="P16" s="42">
        <v>0.31148186987547344</v>
      </c>
      <c r="Q16" s="42">
        <v>0</v>
      </c>
      <c r="R16" s="42">
        <v>104.30811337063588</v>
      </c>
      <c r="S16" s="42">
        <v>0</v>
      </c>
      <c r="T16" s="42">
        <v>54.23545089257771</v>
      </c>
      <c r="U16" s="42">
        <v>0</v>
      </c>
      <c r="V16" s="42">
        <v>0</v>
      </c>
    </row>
    <row r="17" spans="1:22">
      <c r="A17" s="11" t="s">
        <v>19</v>
      </c>
      <c r="B17" s="17" t="s">
        <v>20</v>
      </c>
      <c r="C17" s="41">
        <v>18.58588</v>
      </c>
      <c r="D17" s="42">
        <v>12.21482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3.9719099999999998</v>
      </c>
      <c r="M17" s="42">
        <v>1.0638800000000002</v>
      </c>
      <c r="N17" s="42">
        <v>0.51230999999999993</v>
      </c>
      <c r="O17" s="42">
        <v>0</v>
      </c>
      <c r="P17" s="42">
        <v>0</v>
      </c>
      <c r="Q17" s="42">
        <v>0</v>
      </c>
      <c r="R17" s="42">
        <v>0.82296000000000002</v>
      </c>
      <c r="S17" s="42">
        <v>0</v>
      </c>
      <c r="T17" s="42">
        <v>0</v>
      </c>
      <c r="U17" s="42">
        <v>0</v>
      </c>
      <c r="V17" s="42">
        <v>0</v>
      </c>
    </row>
    <row r="18" spans="1:22">
      <c r="A18" s="11" t="s">
        <v>21</v>
      </c>
      <c r="B18" s="12" t="s">
        <v>22</v>
      </c>
      <c r="C18" s="41">
        <v>5537.6118847921107</v>
      </c>
      <c r="D18" s="42">
        <v>3968.2075372063387</v>
      </c>
      <c r="E18" s="42">
        <v>0</v>
      </c>
      <c r="F18" s="42">
        <v>23.820171551928748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955.2509761992701</v>
      </c>
      <c r="M18" s="42">
        <v>251.22701186368172</v>
      </c>
      <c r="N18" s="42">
        <v>134.10524449435832</v>
      </c>
      <c r="O18" s="42">
        <v>0</v>
      </c>
      <c r="P18" s="42">
        <v>0</v>
      </c>
      <c r="Q18" s="42">
        <v>0</v>
      </c>
      <c r="R18" s="42">
        <v>185.40436235492959</v>
      </c>
      <c r="S18" s="42">
        <v>0</v>
      </c>
      <c r="T18" s="42">
        <v>19.596581121600003</v>
      </c>
      <c r="U18" s="42">
        <v>0</v>
      </c>
      <c r="V18" s="42">
        <v>0</v>
      </c>
    </row>
    <row r="19" spans="1:22">
      <c r="A19" s="18"/>
      <c r="B19" s="16"/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5">
      <c r="A20" s="19">
        <v>4</v>
      </c>
      <c r="B20" s="9" t="s">
        <v>23</v>
      </c>
      <c r="C20" s="40">
        <v>167796.3602566414</v>
      </c>
      <c r="D20" s="43">
        <v>122701.54040609462</v>
      </c>
      <c r="E20" s="43">
        <v>0.66445305947745004</v>
      </c>
      <c r="F20" s="43">
        <v>474.3047162939198</v>
      </c>
      <c r="G20" s="43">
        <v>606.07997000000012</v>
      </c>
      <c r="H20" s="43">
        <v>1.8960000000000001E-2</v>
      </c>
      <c r="I20" s="43">
        <v>1213.4135157370104</v>
      </c>
      <c r="J20" s="43">
        <v>19.821470205075862</v>
      </c>
      <c r="K20" s="43">
        <v>0</v>
      </c>
      <c r="L20" s="43">
        <v>27514.647846704254</v>
      </c>
      <c r="M20" s="43">
        <v>6338.89635246737</v>
      </c>
      <c r="N20" s="43">
        <v>2751.7332505664904</v>
      </c>
      <c r="O20" s="43">
        <v>6.5520766286733716</v>
      </c>
      <c r="P20" s="43">
        <v>0.47368699491004007</v>
      </c>
      <c r="Q20" s="43">
        <v>11.185910000000002</v>
      </c>
      <c r="R20" s="43">
        <v>4970.3743681689157</v>
      </c>
      <c r="S20" s="43">
        <v>479.8453192053027</v>
      </c>
      <c r="T20" s="43">
        <v>699.97146075790852</v>
      </c>
      <c r="U20" s="43">
        <v>1.2137737571909497</v>
      </c>
      <c r="V20" s="43">
        <v>5.6227200000000002</v>
      </c>
    </row>
    <row r="21" spans="1:22">
      <c r="A21" s="11"/>
      <c r="B21" s="12" t="s">
        <v>24</v>
      </c>
      <c r="C21" s="41">
        <v>16290.47816260957</v>
      </c>
      <c r="D21" s="42">
        <v>12483.23566493924</v>
      </c>
      <c r="E21" s="42">
        <v>0</v>
      </c>
      <c r="F21" s="42">
        <v>36.208793669641629</v>
      </c>
      <c r="G21" s="42">
        <v>0</v>
      </c>
      <c r="H21" s="42">
        <v>0</v>
      </c>
      <c r="I21" s="42">
        <v>45.085614345071981</v>
      </c>
      <c r="J21" s="42">
        <v>0</v>
      </c>
      <c r="K21" s="42">
        <v>0</v>
      </c>
      <c r="L21" s="42">
        <v>2404.7288139444272</v>
      </c>
      <c r="M21" s="42">
        <v>552.1995475769005</v>
      </c>
      <c r="N21" s="42">
        <v>249.57504281576129</v>
      </c>
      <c r="O21" s="42">
        <v>0</v>
      </c>
      <c r="P21" s="42">
        <v>0</v>
      </c>
      <c r="Q21" s="42">
        <v>0</v>
      </c>
      <c r="R21" s="42">
        <v>505.37546023306805</v>
      </c>
      <c r="S21" s="42">
        <v>0</v>
      </c>
      <c r="T21" s="42">
        <v>14.069225085468847</v>
      </c>
      <c r="U21" s="42">
        <v>0</v>
      </c>
      <c r="V21" s="42">
        <v>0</v>
      </c>
    </row>
    <row r="22" spans="1:22">
      <c r="A22" s="11"/>
      <c r="B22" s="12" t="s">
        <v>25</v>
      </c>
      <c r="C22" s="41">
        <v>131426.38687400901</v>
      </c>
      <c r="D22" s="42">
        <v>99356.103766118482</v>
      </c>
      <c r="E22" s="42">
        <v>4.4728319073300011E-3</v>
      </c>
      <c r="F22" s="42">
        <v>410.09808458177537</v>
      </c>
      <c r="G22" s="42">
        <v>0</v>
      </c>
      <c r="H22" s="42">
        <v>0</v>
      </c>
      <c r="I22" s="42">
        <v>129.12290939454425</v>
      </c>
      <c r="J22" s="42">
        <v>7.6635180401293308</v>
      </c>
      <c r="K22" s="42">
        <v>0</v>
      </c>
      <c r="L22" s="42">
        <v>20624.641484279873</v>
      </c>
      <c r="M22" s="42">
        <v>4712.3937006214719</v>
      </c>
      <c r="N22" s="42">
        <v>2145.8223606004753</v>
      </c>
      <c r="O22" s="42">
        <v>5.570152552966999E-2</v>
      </c>
      <c r="P22" s="42">
        <v>0</v>
      </c>
      <c r="Q22" s="42">
        <v>0</v>
      </c>
      <c r="R22" s="42">
        <v>3812.3121024844586</v>
      </c>
      <c r="S22" s="42">
        <v>0</v>
      </c>
      <c r="T22" s="42">
        <v>228.15652931747778</v>
      </c>
      <c r="U22" s="42">
        <v>1.2244212617049997E-2</v>
      </c>
      <c r="V22" s="42">
        <v>0</v>
      </c>
    </row>
    <row r="23" spans="1:22" ht="14.25" customHeight="1" outlineLevel="1">
      <c r="A23" s="20"/>
      <c r="B23" s="21" t="s">
        <v>26</v>
      </c>
      <c r="C23" s="39">
        <v>131234.24581374018</v>
      </c>
      <c r="D23" s="44">
        <v>99220.844104103162</v>
      </c>
      <c r="E23" s="44">
        <v>0</v>
      </c>
      <c r="F23" s="44">
        <v>409.91618073924195</v>
      </c>
      <c r="G23" s="44">
        <v>0</v>
      </c>
      <c r="H23" s="44">
        <v>0</v>
      </c>
      <c r="I23" s="44">
        <v>121.10656178670084</v>
      </c>
      <c r="J23" s="44">
        <v>7.6635180401293308</v>
      </c>
      <c r="K23" s="44">
        <v>0</v>
      </c>
      <c r="L23" s="44">
        <v>20595.899538892256</v>
      </c>
      <c r="M23" s="44">
        <v>4705.2390706835549</v>
      </c>
      <c r="N23" s="44">
        <v>2143.8215723441435</v>
      </c>
      <c r="O23" s="44">
        <v>0</v>
      </c>
      <c r="P23" s="44">
        <v>0</v>
      </c>
      <c r="Q23" s="44">
        <v>0</v>
      </c>
      <c r="R23" s="44">
        <v>3808.5242396711337</v>
      </c>
      <c r="S23" s="44">
        <v>0</v>
      </c>
      <c r="T23" s="44">
        <v>221.23102747959058</v>
      </c>
      <c r="U23" s="44">
        <v>0</v>
      </c>
      <c r="V23" s="44">
        <v>0</v>
      </c>
    </row>
    <row r="24" spans="1:22" ht="14.25" customHeight="1" outlineLevel="1">
      <c r="A24" s="20"/>
      <c r="B24" s="21" t="s">
        <v>27</v>
      </c>
      <c r="C24" s="39">
        <v>192.14106026882368</v>
      </c>
      <c r="D24" s="44">
        <v>135.25966201531435</v>
      </c>
      <c r="E24" s="44">
        <v>4.4728319073300011E-3</v>
      </c>
      <c r="F24" s="44">
        <v>0.18190384253342001</v>
      </c>
      <c r="G24" s="44">
        <v>0</v>
      </c>
      <c r="H24" s="44">
        <v>0</v>
      </c>
      <c r="I24" s="44">
        <v>8.0163476078434197</v>
      </c>
      <c r="J24" s="44">
        <v>0</v>
      </c>
      <c r="K24" s="44">
        <v>0</v>
      </c>
      <c r="L24" s="44">
        <v>28.741945387617562</v>
      </c>
      <c r="M24" s="44">
        <v>7.1546299379172709</v>
      </c>
      <c r="N24" s="44">
        <v>2.0007882563317301</v>
      </c>
      <c r="O24" s="44">
        <v>5.570152552966999E-2</v>
      </c>
      <c r="P24" s="44">
        <v>0</v>
      </c>
      <c r="Q24" s="44">
        <v>0</v>
      </c>
      <c r="R24" s="44">
        <v>3.7878628133246601</v>
      </c>
      <c r="S24" s="44">
        <v>0</v>
      </c>
      <c r="T24" s="44">
        <v>6.9255018378871993</v>
      </c>
      <c r="U24" s="44">
        <v>1.2244212617049997E-2</v>
      </c>
      <c r="V24" s="44">
        <v>0</v>
      </c>
    </row>
    <row r="25" spans="1:22">
      <c r="A25" s="11"/>
      <c r="B25" s="12" t="s">
        <v>28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>
      <c r="A26" s="11"/>
      <c r="B26" s="12" t="s">
        <v>29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>
      <c r="A27" s="11"/>
      <c r="B27" s="12" t="s">
        <v>30</v>
      </c>
      <c r="C27" s="41">
        <v>430.05934249660811</v>
      </c>
      <c r="D27" s="42">
        <v>0</v>
      </c>
      <c r="E27" s="42">
        <v>5.7729999999999997E-2</v>
      </c>
      <c r="F27" s="42">
        <v>2.5685100000000003</v>
      </c>
      <c r="G27" s="42">
        <v>0</v>
      </c>
      <c r="H27" s="42">
        <v>0</v>
      </c>
      <c r="I27" s="42">
        <v>58.937600000000003</v>
      </c>
      <c r="J27" s="42">
        <v>0</v>
      </c>
      <c r="K27" s="42">
        <v>0</v>
      </c>
      <c r="L27" s="42">
        <v>235.52926000000002</v>
      </c>
      <c r="M27" s="42">
        <v>48.009120000000003</v>
      </c>
      <c r="N27" s="42">
        <v>15.701979999999999</v>
      </c>
      <c r="O27" s="42">
        <v>0.23905999999999999</v>
      </c>
      <c r="P27" s="42">
        <v>0</v>
      </c>
      <c r="Q27" s="42">
        <v>0</v>
      </c>
      <c r="R27" s="42">
        <v>28.773050000000001</v>
      </c>
      <c r="S27" s="42">
        <v>39.919752496608112</v>
      </c>
      <c r="T27" s="42">
        <v>0</v>
      </c>
      <c r="U27" s="42">
        <v>4.913E-2</v>
      </c>
      <c r="V27" s="42">
        <v>0.27415000000000006</v>
      </c>
    </row>
    <row r="28" spans="1:22">
      <c r="A28" s="11"/>
      <c r="B28" s="12" t="s">
        <v>31</v>
      </c>
      <c r="C28" s="41">
        <v>16186.085317089412</v>
      </c>
      <c r="D28" s="42">
        <v>8972.9688415220771</v>
      </c>
      <c r="E28" s="42">
        <v>0.54822680191691009</v>
      </c>
      <c r="F28" s="42">
        <v>23.154934799353029</v>
      </c>
      <c r="G28" s="42">
        <v>606.07997000000012</v>
      </c>
      <c r="H28" s="42">
        <v>1.8960000000000001E-2</v>
      </c>
      <c r="I28" s="42">
        <v>890.85285925645383</v>
      </c>
      <c r="J28" s="42">
        <v>2.2619447017652505</v>
      </c>
      <c r="K28" s="42">
        <v>0</v>
      </c>
      <c r="L28" s="42">
        <v>3437.0967388757936</v>
      </c>
      <c r="M28" s="42">
        <v>784.57402108456915</v>
      </c>
      <c r="N28" s="42">
        <v>234.05730235612731</v>
      </c>
      <c r="O28" s="42">
        <v>5.6715886710158721</v>
      </c>
      <c r="P28" s="42">
        <v>8.6494906117100007E-2</v>
      </c>
      <c r="Q28" s="42">
        <v>11.185910000000002</v>
      </c>
      <c r="R28" s="42">
        <v>430.92835264107913</v>
      </c>
      <c r="S28" s="42">
        <v>439.92556670869459</v>
      </c>
      <c r="T28" s="42">
        <v>340.47154617550262</v>
      </c>
      <c r="U28" s="42">
        <v>0.85348858893725954</v>
      </c>
      <c r="V28" s="42">
        <v>5.3485700000000005</v>
      </c>
    </row>
    <row r="29" spans="1:22">
      <c r="A29" s="11"/>
      <c r="B29" s="12" t="s">
        <v>32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</row>
    <row r="30" spans="1:22">
      <c r="A30" s="11"/>
      <c r="B30" s="12" t="s">
        <v>33</v>
      </c>
      <c r="C30" s="41">
        <v>3463.3505604367779</v>
      </c>
      <c r="D30" s="42">
        <v>1889.2321335148094</v>
      </c>
      <c r="E30" s="42">
        <v>5.402342565321E-2</v>
      </c>
      <c r="F30" s="42">
        <v>2.27439324314977</v>
      </c>
      <c r="G30" s="42">
        <v>0</v>
      </c>
      <c r="H30" s="42">
        <v>0</v>
      </c>
      <c r="I30" s="42">
        <v>89.414532740940331</v>
      </c>
      <c r="J30" s="42">
        <v>9.8960074631812827</v>
      </c>
      <c r="K30" s="42">
        <v>0</v>
      </c>
      <c r="L30" s="42">
        <v>812.65154960416169</v>
      </c>
      <c r="M30" s="42">
        <v>241.71996318442882</v>
      </c>
      <c r="N30" s="42">
        <v>106.57656479412672</v>
      </c>
      <c r="O30" s="42">
        <v>0.58572643212782993</v>
      </c>
      <c r="P30" s="42">
        <v>0.38719208879294004</v>
      </c>
      <c r="Q30" s="42">
        <v>0</v>
      </c>
      <c r="R30" s="42">
        <v>192.98540281030992</v>
      </c>
      <c r="S30" s="42">
        <v>0</v>
      </c>
      <c r="T30" s="42">
        <v>117.27416017945923</v>
      </c>
      <c r="U30" s="42">
        <v>0.29891095563664005</v>
      </c>
      <c r="V30" s="42">
        <v>0</v>
      </c>
    </row>
    <row r="31" spans="1:22">
      <c r="A31" s="11"/>
      <c r="B31" s="12"/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5">
      <c r="A32" s="11">
        <v>5</v>
      </c>
      <c r="B32" s="9" t="s">
        <v>34</v>
      </c>
      <c r="C32" s="40">
        <v>450.4585741623045</v>
      </c>
      <c r="D32" s="43">
        <v>391.73924740935138</v>
      </c>
      <c r="E32" s="43">
        <v>7.7848571353808255E-3</v>
      </c>
      <c r="F32" s="43">
        <v>6.6205344040865626</v>
      </c>
      <c r="G32" s="43">
        <v>0</v>
      </c>
      <c r="H32" s="43">
        <v>0</v>
      </c>
      <c r="I32" s="43">
        <v>7.4784746014598724</v>
      </c>
      <c r="J32" s="43">
        <v>0</v>
      </c>
      <c r="K32" s="43">
        <v>0</v>
      </c>
      <c r="L32" s="43">
        <v>33.163478233919712</v>
      </c>
      <c r="M32" s="43">
        <v>5.7878534021168999</v>
      </c>
      <c r="N32" s="43">
        <v>2.0756076758105375</v>
      </c>
      <c r="O32" s="43">
        <v>2.7379418302261989E-2</v>
      </c>
      <c r="P32" s="43">
        <v>0</v>
      </c>
      <c r="Q32" s="43">
        <v>0</v>
      </c>
      <c r="R32" s="43">
        <v>3.5582141601219299</v>
      </c>
      <c r="S32" s="43">
        <v>0</v>
      </c>
      <c r="T32" s="43">
        <v>0</v>
      </c>
      <c r="U32" s="43">
        <v>0</v>
      </c>
      <c r="V32" s="43">
        <v>0</v>
      </c>
    </row>
    <row r="33" spans="1:22">
      <c r="A33" s="11" t="s">
        <v>17</v>
      </c>
      <c r="B33" s="12" t="s">
        <v>35</v>
      </c>
      <c r="C33" s="41">
        <v>450.4585741623045</v>
      </c>
      <c r="D33" s="42">
        <v>391.73924740935138</v>
      </c>
      <c r="E33" s="42">
        <v>7.7848571353808255E-3</v>
      </c>
      <c r="F33" s="42">
        <v>6.6205344040865626</v>
      </c>
      <c r="G33" s="42">
        <v>0</v>
      </c>
      <c r="H33" s="42">
        <v>0</v>
      </c>
      <c r="I33" s="42">
        <v>7.4784746014598724</v>
      </c>
      <c r="J33" s="42">
        <v>0</v>
      </c>
      <c r="K33" s="42">
        <v>0</v>
      </c>
      <c r="L33" s="42">
        <v>33.163478233919712</v>
      </c>
      <c r="M33" s="42">
        <v>5.7878534021168999</v>
      </c>
      <c r="N33" s="42">
        <v>2.0756076758105375</v>
      </c>
      <c r="O33" s="42">
        <v>2.7379418302261989E-2</v>
      </c>
      <c r="P33" s="42">
        <v>0</v>
      </c>
      <c r="Q33" s="42">
        <v>0</v>
      </c>
      <c r="R33" s="42">
        <v>3.5582141601219299</v>
      </c>
      <c r="S33" s="42">
        <v>0</v>
      </c>
      <c r="T33" s="42">
        <v>0</v>
      </c>
      <c r="U33" s="42">
        <v>0</v>
      </c>
      <c r="V33" s="42">
        <v>0</v>
      </c>
    </row>
    <row r="34" spans="1:22">
      <c r="A34" s="11" t="s">
        <v>19</v>
      </c>
      <c r="B34" s="12" t="s">
        <v>36</v>
      </c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>
      <c r="A35" s="11"/>
      <c r="B35" s="12"/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5">
      <c r="A36" s="11">
        <v>6</v>
      </c>
      <c r="B36" s="9" t="s">
        <v>37</v>
      </c>
      <c r="C36" s="40">
        <v>191160.19541412513</v>
      </c>
      <c r="D36" s="43">
        <v>136403.62432791945</v>
      </c>
      <c r="E36" s="43">
        <v>3.9233690018018943</v>
      </c>
      <c r="F36" s="43">
        <v>661.9228549394586</v>
      </c>
      <c r="G36" s="43">
        <v>944.60434556548353</v>
      </c>
      <c r="H36" s="43">
        <v>0.70613712295219</v>
      </c>
      <c r="I36" s="43">
        <v>1978.2606946321666</v>
      </c>
      <c r="J36" s="43">
        <v>60.630853177045132</v>
      </c>
      <c r="K36" s="43">
        <v>37.204318958447445</v>
      </c>
      <c r="L36" s="43">
        <v>31902.086960674282</v>
      </c>
      <c r="M36" s="43">
        <v>7530.6250992127734</v>
      </c>
      <c r="N36" s="43">
        <v>3291.5222785219112</v>
      </c>
      <c r="O36" s="43">
        <v>12.191567183885402</v>
      </c>
      <c r="P36" s="43">
        <v>2.6006853846418934</v>
      </c>
      <c r="Q36" s="43">
        <v>21.757649040353613</v>
      </c>
      <c r="R36" s="43">
        <v>5749.036379319693</v>
      </c>
      <c r="S36" s="43">
        <v>1386.8586387783032</v>
      </c>
      <c r="T36" s="43">
        <v>1145.5504311127406</v>
      </c>
      <c r="U36" s="43">
        <v>2.2306950243748198</v>
      </c>
      <c r="V36" s="43">
        <v>24.858128555069641</v>
      </c>
    </row>
    <row r="37" spans="1:22">
      <c r="A37" s="11"/>
      <c r="B37" s="12"/>
      <c r="C37" s="1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15">
      <c r="A38" s="11">
        <v>7</v>
      </c>
      <c r="B38" s="9" t="s">
        <v>38</v>
      </c>
      <c r="C38" s="1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26.25">
      <c r="A39" s="11" t="s">
        <v>17</v>
      </c>
      <c r="B39" s="17" t="s">
        <v>39</v>
      </c>
      <c r="C39" s="22">
        <v>1.6809593227583841E-3</v>
      </c>
      <c r="D39" s="38">
        <v>2.0507737313074439E-3</v>
      </c>
      <c r="E39" s="38">
        <v>1.1367453406804541E-5</v>
      </c>
      <c r="F39" s="38">
        <v>1.4791562257166535E-4</v>
      </c>
      <c r="G39" s="38">
        <v>3.9560787638819815E-4</v>
      </c>
      <c r="H39" s="38">
        <v>3.5111111111111112E-5</v>
      </c>
      <c r="I39" s="38">
        <v>4.0281497982850532E-4</v>
      </c>
      <c r="J39" s="38">
        <v>1.0263201005511588E-4</v>
      </c>
      <c r="K39" s="38">
        <v>0</v>
      </c>
      <c r="L39" s="38">
        <v>1.7204202038920038E-3</v>
      </c>
      <c r="M39" s="38">
        <v>1.5085585289417152E-3</v>
      </c>
      <c r="N39" s="38">
        <v>1.258337438596955E-3</v>
      </c>
      <c r="O39" s="38">
        <v>1.971972740827476E-4</v>
      </c>
      <c r="P39" s="38">
        <v>4.6429475772308763E-5</v>
      </c>
      <c r="Q39" s="38">
        <v>2.7582753859052133E-4</v>
      </c>
      <c r="R39" s="38">
        <v>8.4029844657421615E-4</v>
      </c>
      <c r="S39" s="38">
        <v>4.7893199588914208E-4</v>
      </c>
      <c r="T39" s="38">
        <v>3.535507861594457E-4</v>
      </c>
      <c r="U39" s="38">
        <v>1.4324054847448395E-4</v>
      </c>
      <c r="V39" s="38">
        <v>2.6285148154192204E-4</v>
      </c>
    </row>
    <row r="40" spans="1:22" ht="15">
      <c r="A40" s="11" t="s">
        <v>19</v>
      </c>
      <c r="B40" s="12" t="s">
        <v>67</v>
      </c>
      <c r="C40" s="22">
        <v>1.7543438645071577E-3</v>
      </c>
      <c r="D40" s="38">
        <v>2.2242011047148283E-3</v>
      </c>
      <c r="E40" s="38">
        <v>5.1169428722867772E-5</v>
      </c>
      <c r="F40" s="38">
        <v>2.0481560671457871E-4</v>
      </c>
      <c r="G40" s="38">
        <v>5.4547506651948167E-4</v>
      </c>
      <c r="H40" s="38">
        <v>1.327171933644685E-3</v>
      </c>
      <c r="I40" s="38">
        <v>5.8112508082276638E-4</v>
      </c>
      <c r="J40" s="38">
        <v>2.3320264722110907E-4</v>
      </c>
      <c r="K40" s="38">
        <v>1.4078786246186472E-4</v>
      </c>
      <c r="L40" s="38">
        <v>1.7172706231074748E-3</v>
      </c>
      <c r="M40" s="38">
        <v>1.4075453417885552E-3</v>
      </c>
      <c r="N40" s="38">
        <v>1.2106288724011865E-3</v>
      </c>
      <c r="O40" s="38">
        <v>2.9447081118037804E-4</v>
      </c>
      <c r="P40" s="38">
        <v>1.3413340892487355E-4</v>
      </c>
      <c r="Q40" s="38">
        <v>4.1792520386023434E-4</v>
      </c>
      <c r="R40" s="38">
        <v>8.1190632498550383E-4</v>
      </c>
      <c r="S40" s="38">
        <v>5.2046588614231275E-4</v>
      </c>
      <c r="T40" s="38">
        <v>5.3700151675736807E-4</v>
      </c>
      <c r="U40" s="38">
        <v>2.6325003064016979E-4</v>
      </c>
      <c r="V40" s="38">
        <v>1.1620703003278861E-3</v>
      </c>
    </row>
    <row r="41" spans="1:22">
      <c r="A41" s="11"/>
      <c r="B41" s="12"/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15.75" thickBot="1">
      <c r="A42" s="23"/>
      <c r="B42" s="24" t="s">
        <v>41</v>
      </c>
      <c r="C42" s="25">
        <v>100493293.91860001</v>
      </c>
      <c r="D42" s="37">
        <v>60101872</v>
      </c>
      <c r="E42" s="37">
        <v>77365</v>
      </c>
      <c r="F42" s="37">
        <v>3329062</v>
      </c>
      <c r="G42" s="37">
        <v>1532022</v>
      </c>
      <c r="H42" s="37">
        <v>540</v>
      </c>
      <c r="I42" s="37">
        <v>3017987</v>
      </c>
      <c r="J42" s="37">
        <v>259188</v>
      </c>
      <c r="K42" s="37">
        <v>247411</v>
      </c>
      <c r="L42" s="37">
        <v>16107244</v>
      </c>
      <c r="M42" s="37">
        <v>4280918</v>
      </c>
      <c r="N42" s="37">
        <v>2244844</v>
      </c>
      <c r="O42" s="37">
        <v>33226</v>
      </c>
      <c r="P42" s="37">
        <v>16911</v>
      </c>
      <c r="Q42" s="37">
        <v>40554</v>
      </c>
      <c r="R42" s="37">
        <v>6039143</v>
      </c>
      <c r="S42" s="37">
        <v>1001907</v>
      </c>
      <c r="T42" s="37">
        <v>2133235.0009550001</v>
      </c>
      <c r="U42" s="37">
        <v>8473.6743200000001</v>
      </c>
      <c r="V42" s="37">
        <v>21391.243324999999</v>
      </c>
    </row>
    <row r="45" spans="1:22" ht="15">
      <c r="B45" s="27" t="s">
        <v>45</v>
      </c>
    </row>
    <row r="46" spans="1:22" ht="15">
      <c r="A46" s="11">
        <v>7</v>
      </c>
      <c r="B46" s="9" t="s">
        <v>38</v>
      </c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5"/>
      <c r="T46" s="35"/>
      <c r="U46" s="35"/>
      <c r="V46" s="35"/>
    </row>
    <row r="47" spans="1:22" ht="26.25">
      <c r="A47" s="11" t="s">
        <v>17</v>
      </c>
      <c r="B47" s="17" t="s">
        <v>39</v>
      </c>
      <c r="C47" s="22">
        <v>1.5688540912854748E-3</v>
      </c>
      <c r="D47" s="38">
        <v>1.7936359758437873E-3</v>
      </c>
      <c r="E47" s="38">
        <v>9.9716372221072218E-6</v>
      </c>
      <c r="F47" s="38">
        <v>1.5667238926804651E-4</v>
      </c>
      <c r="G47" s="38">
        <v>5.3012156925680396E-4</v>
      </c>
      <c r="H47" s="38">
        <v>2.4113475177304962E-5</v>
      </c>
      <c r="I47" s="38">
        <v>3.4790551722562672E-4</v>
      </c>
      <c r="J47" s="38">
        <v>1.1832560066800896E-4</v>
      </c>
      <c r="K47" s="38">
        <v>0</v>
      </c>
      <c r="L47" s="38">
        <v>1.5980846930604246E-3</v>
      </c>
      <c r="M47" s="38">
        <v>1.4919637279691854E-3</v>
      </c>
      <c r="N47" s="38">
        <v>1.2015672139707374E-3</v>
      </c>
      <c r="O47" s="38">
        <v>2.1244661184931934E-4</v>
      </c>
      <c r="P47" s="38">
        <v>6.679124068718644E-5</v>
      </c>
      <c r="Q47" s="38">
        <v>2.8388262189408989E-4</v>
      </c>
      <c r="R47" s="38">
        <v>8.6506056637473516E-4</v>
      </c>
      <c r="S47" s="38">
        <v>6.1799919003546061E-4</v>
      </c>
      <c r="T47" s="38"/>
      <c r="U47" s="38"/>
      <c r="V47" s="38"/>
    </row>
    <row r="48" spans="1:22" ht="15">
      <c r="A48" s="11" t="s">
        <v>19</v>
      </c>
      <c r="B48" s="12" t="s">
        <v>40</v>
      </c>
      <c r="C48" s="22">
        <v>1.8268575906131067E-3</v>
      </c>
      <c r="D48" s="38">
        <v>2.1414477720099346E-3</v>
      </c>
      <c r="E48" s="38">
        <v>4.5537649144589781E-5</v>
      </c>
      <c r="F48" s="38">
        <v>2.1539171487047672E-4</v>
      </c>
      <c r="G48" s="38">
        <v>7.0212624363950123E-4</v>
      </c>
      <c r="H48" s="38">
        <v>4.4813405797101448E-4</v>
      </c>
      <c r="I48" s="38">
        <v>6.4493624196360609E-4</v>
      </c>
      <c r="J48" s="38">
        <v>2.7511018986299372E-4</v>
      </c>
      <c r="K48" s="38">
        <v>9.7724145765559604E-5</v>
      </c>
      <c r="L48" s="38">
        <v>1.8024695748654598E-3</v>
      </c>
      <c r="M48" s="38">
        <v>1.5627034346500177E-3</v>
      </c>
      <c r="N48" s="38">
        <v>1.2912180927155252E-3</v>
      </c>
      <c r="O48" s="38">
        <v>3.4004545676864903E-4</v>
      </c>
      <c r="P48" s="38">
        <v>1.242223247774774E-4</v>
      </c>
      <c r="Q48" s="38">
        <v>4.0371194431637337E-4</v>
      </c>
      <c r="R48" s="38">
        <v>8.7361103109621983E-4</v>
      </c>
      <c r="S48" s="38">
        <v>9.3205427090505466E-4</v>
      </c>
      <c r="T48" s="38"/>
      <c r="U48" s="38"/>
      <c r="V48" s="38"/>
    </row>
    <row r="49" spans="1:22">
      <c r="A49" s="11"/>
      <c r="B49" s="12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ht="15.75" thickBot="1">
      <c r="A50" s="23"/>
      <c r="B50" s="24" t="s">
        <v>41</v>
      </c>
      <c r="C50" s="25">
        <v>97003301</v>
      </c>
      <c r="D50" s="37">
        <v>64816954</v>
      </c>
      <c r="E50" s="37">
        <v>80172</v>
      </c>
      <c r="F50" s="37">
        <v>3624583</v>
      </c>
      <c r="G50" s="37">
        <v>1327227</v>
      </c>
      <c r="H50" s="37">
        <v>564</v>
      </c>
      <c r="I50" s="37">
        <v>2564943</v>
      </c>
      <c r="J50" s="37">
        <v>273218</v>
      </c>
      <c r="K50" s="37">
        <v>180969</v>
      </c>
      <c r="L50" s="37">
        <v>14114782</v>
      </c>
      <c r="M50" s="37">
        <v>3259427</v>
      </c>
      <c r="N50" s="37">
        <v>1784241</v>
      </c>
      <c r="O50" s="37">
        <v>20495</v>
      </c>
      <c r="P50" s="37">
        <v>12788</v>
      </c>
      <c r="Q50" s="37">
        <v>26683</v>
      </c>
      <c r="R50" s="37">
        <v>4511299</v>
      </c>
      <c r="S50" s="37">
        <v>404956</v>
      </c>
      <c r="T50" s="37"/>
      <c r="U50" s="37"/>
      <c r="V50" s="37"/>
    </row>
  </sheetData>
  <mergeCells count="22">
    <mergeCell ref="S5:S6"/>
    <mergeCell ref="H5:H6"/>
    <mergeCell ref="O5:O6"/>
    <mergeCell ref="R5:R6"/>
    <mergeCell ref="Q5:Q6"/>
    <mergeCell ref="P5:P6"/>
    <mergeCell ref="T5:T6"/>
    <mergeCell ref="U5:U6"/>
    <mergeCell ref="V5:V6"/>
    <mergeCell ref="A5:A6"/>
    <mergeCell ref="B5:B6"/>
    <mergeCell ref="C5:C6"/>
    <mergeCell ref="D5:D6"/>
    <mergeCell ref="E5:E6"/>
    <mergeCell ref="F5:F6"/>
    <mergeCell ref="N5:N6"/>
    <mergeCell ref="G5:G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2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50"/>
  <sheetViews>
    <sheetView rightToLeft="1" topLeftCell="A19" zoomScaleNormal="100" workbookViewId="0">
      <selection activeCell="D51" sqref="D51"/>
    </sheetView>
  </sheetViews>
  <sheetFormatPr defaultRowHeight="14.25" outlineLevelRow="1"/>
  <cols>
    <col min="2" max="2" width="59.625" customWidth="1"/>
    <col min="3" max="3" width="12.125" customWidth="1"/>
    <col min="4" max="4" width="14" customWidth="1"/>
    <col min="6" max="6" width="12.125" customWidth="1"/>
    <col min="11" max="11" width="20.5" customWidth="1"/>
  </cols>
  <sheetData>
    <row r="1" spans="1:6" ht="15">
      <c r="A1" s="1" t="s">
        <v>0</v>
      </c>
      <c r="C1" s="2">
        <v>45291</v>
      </c>
      <c r="D1" s="3" t="s">
        <v>43</v>
      </c>
      <c r="F1" s="2"/>
    </row>
    <row r="2" spans="1:6">
      <c r="A2" s="4"/>
    </row>
    <row r="3" spans="1:6" ht="15">
      <c r="A3" s="5" t="s">
        <v>3</v>
      </c>
      <c r="C3" s="6"/>
      <c r="F3" s="6"/>
    </row>
    <row r="4" spans="1:6" ht="15.75" thickBot="1">
      <c r="A4" s="7" t="s">
        <v>43</v>
      </c>
      <c r="C4" s="27" t="s">
        <v>42</v>
      </c>
      <c r="D4" s="27" t="s">
        <v>44</v>
      </c>
    </row>
    <row r="5" spans="1:6">
      <c r="A5" s="95"/>
      <c r="B5" s="105"/>
      <c r="C5" s="99" t="s">
        <v>5</v>
      </c>
      <c r="D5" s="28"/>
    </row>
    <row r="6" spans="1:6">
      <c r="A6" s="96"/>
      <c r="B6" s="106"/>
      <c r="C6" s="100"/>
      <c r="D6" s="29"/>
    </row>
    <row r="7" spans="1:6" ht="15">
      <c r="A7" s="8">
        <v>1</v>
      </c>
      <c r="B7" s="9" t="s">
        <v>8</v>
      </c>
      <c r="C7" s="40">
        <v>16516.832809768293</v>
      </c>
      <c r="D7" s="22">
        <f>+C7/$C$42</f>
        <v>1.5802166804040985E-4</v>
      </c>
    </row>
    <row r="8" spans="1:6">
      <c r="A8" s="11"/>
      <c r="B8" s="12" t="s">
        <v>10</v>
      </c>
      <c r="C8" s="41">
        <v>0</v>
      </c>
      <c r="D8" s="30">
        <f t="shared" ref="D8:D9" si="0">+C8/$C$42</f>
        <v>0</v>
      </c>
    </row>
    <row r="9" spans="1:6">
      <c r="A9" s="11"/>
      <c r="B9" s="12" t="s">
        <v>12</v>
      </c>
      <c r="C9" s="41">
        <v>16516.832809768293</v>
      </c>
      <c r="D9" s="30">
        <f t="shared" si="0"/>
        <v>1.5802166804040985E-4</v>
      </c>
    </row>
    <row r="10" spans="1:6">
      <c r="A10" s="11"/>
      <c r="B10" s="12"/>
      <c r="C10" s="13"/>
      <c r="D10" s="31"/>
    </row>
    <row r="11" spans="1:6" ht="15">
      <c r="A11" s="8">
        <v>2</v>
      </c>
      <c r="B11" s="9" t="s">
        <v>13</v>
      </c>
      <c r="C11" s="40">
        <v>474.53567635429783</v>
      </c>
      <c r="D11" s="22">
        <f t="shared" ref="D11:D13" si="1">+C11/$C$42</f>
        <v>4.5400301610997637E-6</v>
      </c>
    </row>
    <row r="12" spans="1:6">
      <c r="A12" s="11"/>
      <c r="B12" s="14" t="s">
        <v>14</v>
      </c>
      <c r="C12" s="41">
        <v>0</v>
      </c>
      <c r="D12" s="30">
        <f t="shared" si="1"/>
        <v>0</v>
      </c>
    </row>
    <row r="13" spans="1:6">
      <c r="A13" s="11"/>
      <c r="B13" s="14" t="s">
        <v>15</v>
      </c>
      <c r="C13" s="41">
        <v>474.53567635429783</v>
      </c>
      <c r="D13" s="30">
        <f t="shared" si="1"/>
        <v>4.5400301610997637E-6</v>
      </c>
    </row>
    <row r="14" spans="1:6">
      <c r="A14" s="15"/>
      <c r="B14" s="16"/>
      <c r="C14" s="13"/>
      <c r="D14" s="31"/>
    </row>
    <row r="15" spans="1:6" ht="15">
      <c r="A15" s="8">
        <v>3</v>
      </c>
      <c r="B15" s="9" t="s">
        <v>16</v>
      </c>
      <c r="C15" s="40">
        <v>6850.3313733625437</v>
      </c>
      <c r="D15" s="22">
        <f t="shared" ref="D15:D18" si="2">+C15/$C$42</f>
        <v>6.5539247307031784E-5</v>
      </c>
    </row>
    <row r="16" spans="1:6" ht="25.5">
      <c r="A16" s="11" t="s">
        <v>17</v>
      </c>
      <c r="B16" s="17" t="s">
        <v>18</v>
      </c>
      <c r="C16" s="41">
        <v>1228.4111249365394</v>
      </c>
      <c r="D16" s="30">
        <f t="shared" si="2"/>
        <v>1.1752590659334245E-5</v>
      </c>
    </row>
    <row r="17" spans="1:4">
      <c r="A17" s="11" t="s">
        <v>19</v>
      </c>
      <c r="B17" s="17" t="s">
        <v>20</v>
      </c>
      <c r="C17" s="41">
        <v>18.89939</v>
      </c>
      <c r="D17" s="30">
        <f t="shared" si="2"/>
        <v>1.8081633247386113E-7</v>
      </c>
    </row>
    <row r="18" spans="1:4">
      <c r="A18" s="11" t="s">
        <v>21</v>
      </c>
      <c r="B18" s="12" t="s">
        <v>22</v>
      </c>
      <c r="C18" s="41">
        <v>5603.0208584260045</v>
      </c>
      <c r="D18" s="30">
        <f t="shared" si="2"/>
        <v>5.3605840315223674E-5</v>
      </c>
    </row>
    <row r="19" spans="1:4">
      <c r="A19" s="18"/>
      <c r="B19" s="16"/>
      <c r="C19" s="13"/>
      <c r="D19" s="31"/>
    </row>
    <row r="20" spans="1:4" ht="15">
      <c r="A20" s="19">
        <v>4</v>
      </c>
      <c r="B20" s="9" t="s">
        <v>23</v>
      </c>
      <c r="C20" s="40">
        <v>173629.72747208065</v>
      </c>
      <c r="D20" s="22">
        <f t="shared" ref="D20:D36" si="3">+C20/$C$42</f>
        <v>1.661169515520746E-3</v>
      </c>
    </row>
    <row r="21" spans="1:4">
      <c r="A21" s="11"/>
      <c r="B21" s="12" t="s">
        <v>24</v>
      </c>
      <c r="C21" s="41">
        <v>16788.594083941538</v>
      </c>
      <c r="D21" s="30">
        <f t="shared" si="3"/>
        <v>1.6062169253349822E-4</v>
      </c>
    </row>
    <row r="22" spans="1:4">
      <c r="A22" s="11"/>
      <c r="B22" s="12" t="s">
        <v>25</v>
      </c>
      <c r="C22" s="41">
        <v>136064.56944493778</v>
      </c>
      <c r="D22" s="30">
        <f t="shared" si="3"/>
        <v>1.3017719845279997E-3</v>
      </c>
    </row>
    <row r="23" spans="1:4" outlineLevel="1">
      <c r="A23" s="20"/>
      <c r="B23" s="21" t="s">
        <v>26</v>
      </c>
      <c r="C23" s="39">
        <v>135868.14007919762</v>
      </c>
      <c r="D23" s="32">
        <f t="shared" si="3"/>
        <v>1.2998926837937803E-3</v>
      </c>
    </row>
    <row r="24" spans="1:4" outlineLevel="1">
      <c r="A24" s="20"/>
      <c r="B24" s="21" t="s">
        <v>27</v>
      </c>
      <c r="C24" s="39">
        <v>196.42936574016184</v>
      </c>
      <c r="D24" s="32">
        <f t="shared" si="3"/>
        <v>1.8793007342196107E-6</v>
      </c>
    </row>
    <row r="25" spans="1:4">
      <c r="A25" s="11"/>
      <c r="B25" s="12" t="s">
        <v>28</v>
      </c>
      <c r="C25" s="41"/>
      <c r="D25" s="30"/>
    </row>
    <row r="26" spans="1:4">
      <c r="A26" s="11"/>
      <c r="B26" s="12" t="s">
        <v>29</v>
      </c>
      <c r="C26" s="41"/>
      <c r="D26" s="30"/>
    </row>
    <row r="27" spans="1:4">
      <c r="A27" s="11"/>
      <c r="B27" s="12" t="s">
        <v>30</v>
      </c>
      <c r="C27" s="41">
        <v>470.88707059119639</v>
      </c>
      <c r="D27" s="30">
        <f t="shared" si="3"/>
        <v>4.5051228168560081E-6</v>
      </c>
    </row>
    <row r="28" spans="1:4">
      <c r="A28" s="11"/>
      <c r="B28" s="12" t="s">
        <v>31</v>
      </c>
      <c r="C28" s="41">
        <v>16726.350173244944</v>
      </c>
      <c r="D28" s="30">
        <f t="shared" si="3"/>
        <v>1.600261857128554E-4</v>
      </c>
    </row>
    <row r="29" spans="1:4">
      <c r="A29" s="11"/>
      <c r="B29" s="12" t="s">
        <v>32</v>
      </c>
      <c r="C29" s="41">
        <v>0</v>
      </c>
      <c r="D29" s="30"/>
    </row>
    <row r="30" spans="1:4">
      <c r="A30" s="11"/>
      <c r="B30" s="12" t="s">
        <v>33</v>
      </c>
      <c r="C30" s="41">
        <v>3579.3266993651891</v>
      </c>
      <c r="D30" s="30">
        <f t="shared" si="3"/>
        <v>3.4244529929536558E-5</v>
      </c>
    </row>
    <row r="31" spans="1:4">
      <c r="A31" s="11"/>
      <c r="B31" s="12"/>
      <c r="C31" s="13"/>
      <c r="D31" s="31"/>
    </row>
    <row r="32" spans="1:4" ht="15">
      <c r="A32" s="11">
        <v>5</v>
      </c>
      <c r="B32" s="9" t="s">
        <v>34</v>
      </c>
      <c r="C32" s="40">
        <v>453.7425603333279</v>
      </c>
      <c r="D32" s="22">
        <f t="shared" si="3"/>
        <v>4.3410959637730113E-6</v>
      </c>
    </row>
    <row r="33" spans="1:4">
      <c r="A33" s="11" t="s">
        <v>17</v>
      </c>
      <c r="B33" s="12" t="s">
        <v>35</v>
      </c>
      <c r="C33" s="41">
        <v>453.7425603333279</v>
      </c>
      <c r="D33" s="30"/>
    </row>
    <row r="34" spans="1:4">
      <c r="A34" s="11" t="s">
        <v>19</v>
      </c>
      <c r="B34" s="12" t="s">
        <v>36</v>
      </c>
      <c r="C34" s="41"/>
      <c r="D34" s="30"/>
    </row>
    <row r="35" spans="1:4">
      <c r="A35" s="11"/>
      <c r="B35" s="12"/>
      <c r="C35" s="13"/>
      <c r="D35" s="31"/>
    </row>
    <row r="36" spans="1:4" ht="15">
      <c r="A36" s="11">
        <v>6</v>
      </c>
      <c r="B36" s="9" t="s">
        <v>37</v>
      </c>
      <c r="C36" s="40">
        <v>197925.16989189913</v>
      </c>
      <c r="D36" s="22">
        <f t="shared" si="3"/>
        <v>1.8936115569930605E-3</v>
      </c>
    </row>
    <row r="37" spans="1:4">
      <c r="A37" s="11"/>
      <c r="B37" s="12"/>
      <c r="C37" s="13"/>
      <c r="D37" s="13"/>
    </row>
    <row r="38" spans="1:4" ht="15">
      <c r="A38" s="11">
        <v>7</v>
      </c>
      <c r="B38" s="9" t="s">
        <v>38</v>
      </c>
      <c r="C38" s="13"/>
      <c r="D38" s="13"/>
    </row>
    <row r="39" spans="1:4" ht="26.25">
      <c r="A39" s="11" t="s">
        <v>17</v>
      </c>
      <c r="B39" s="17" t="s">
        <v>39</v>
      </c>
      <c r="C39" s="22">
        <v>1.6729221061800802E-3</v>
      </c>
      <c r="D39" s="22"/>
    </row>
    <row r="40" spans="1:4" ht="15">
      <c r="A40" s="11" t="s">
        <v>19</v>
      </c>
      <c r="B40" s="12" t="s">
        <v>67</v>
      </c>
      <c r="C40" s="22">
        <v>1.742901070308114E-3</v>
      </c>
      <c r="D40" s="22"/>
    </row>
    <row r="41" spans="1:4">
      <c r="A41" s="11"/>
      <c r="B41" s="12"/>
      <c r="C41" s="13"/>
      <c r="D41" s="13"/>
    </row>
    <row r="42" spans="1:4" ht="15.75" thickBot="1">
      <c r="A42" s="23"/>
      <c r="B42" s="24" t="s">
        <v>41</v>
      </c>
      <c r="C42" s="25">
        <v>104522582.34322999</v>
      </c>
      <c r="D42" s="25"/>
    </row>
    <row r="44" spans="1:4">
      <c r="C44" s="36">
        <f>C36-'מקפת אישית'!C36-'מקפת משלימה'!C36-יוזמה!C36</f>
        <v>-1.850821718107909E-10</v>
      </c>
    </row>
    <row r="45" spans="1:4" ht="15">
      <c r="B45" s="27" t="s">
        <v>45</v>
      </c>
    </row>
    <row r="46" spans="1:4" ht="15">
      <c r="A46" s="11">
        <v>7</v>
      </c>
      <c r="B46" s="9" t="s">
        <v>38</v>
      </c>
      <c r="C46" s="13"/>
    </row>
    <row r="47" spans="1:4" ht="26.25">
      <c r="A47" s="11" t="s">
        <v>17</v>
      </c>
      <c r="B47" s="17" t="s">
        <v>39</v>
      </c>
      <c r="C47" s="22">
        <v>1.5558146212751602E-3</v>
      </c>
    </row>
    <row r="48" spans="1:4" ht="15">
      <c r="A48" s="11" t="s">
        <v>19</v>
      </c>
      <c r="B48" s="12" t="s">
        <v>40</v>
      </c>
      <c r="C48" s="22">
        <v>1.8124434421029866E-3</v>
      </c>
    </row>
    <row r="49" spans="1:3">
      <c r="A49" s="11"/>
      <c r="B49" s="12"/>
      <c r="C49" s="13"/>
    </row>
    <row r="50" spans="1:3" ht="15.75" thickBot="1">
      <c r="A50" s="23"/>
      <c r="B50" s="24" t="s">
        <v>41</v>
      </c>
      <c r="C50" s="25">
        <v>101108762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3"/>
  <sheetViews>
    <sheetView rightToLeft="1" tabSelected="1" zoomScaleNormal="100" workbookViewId="0">
      <selection activeCell="C3" sqref="C3"/>
    </sheetView>
  </sheetViews>
  <sheetFormatPr defaultRowHeight="14.25"/>
  <cols>
    <col min="2" max="2" width="59.625" customWidth="1"/>
    <col min="3" max="3" width="12.125" customWidth="1"/>
    <col min="4" max="4" width="9.125" customWidth="1"/>
    <col min="11" max="11" width="20.5" hidden="1" customWidth="1"/>
  </cols>
  <sheetData>
    <row r="1" spans="1:11" ht="15">
      <c r="B1" s="45" t="s">
        <v>79</v>
      </c>
    </row>
    <row r="2" spans="1:11">
      <c r="B2" s="93" t="s">
        <v>130</v>
      </c>
      <c r="C2" s="2">
        <v>45291</v>
      </c>
      <c r="K2" t="s">
        <v>4</v>
      </c>
    </row>
    <row r="3" spans="1:11" ht="15">
      <c r="B3" s="5" t="s">
        <v>3</v>
      </c>
      <c r="C3" s="94"/>
    </row>
    <row r="4" spans="1:11" ht="16.5" thickBot="1">
      <c r="B4" s="48" t="s">
        <v>82</v>
      </c>
      <c r="C4" s="6"/>
      <c r="K4" t="s">
        <v>1</v>
      </c>
    </row>
    <row r="5" spans="1:11">
      <c r="A5" s="95"/>
      <c r="B5" s="105"/>
      <c r="C5" s="99" t="s">
        <v>5</v>
      </c>
      <c r="K5" t="s">
        <v>6</v>
      </c>
    </row>
    <row r="6" spans="1:11">
      <c r="A6" s="96"/>
      <c r="B6" s="106"/>
      <c r="C6" s="100"/>
      <c r="K6" t="s">
        <v>7</v>
      </c>
    </row>
    <row r="7" spans="1:11" ht="15">
      <c r="A7" s="8">
        <v>1</v>
      </c>
      <c r="B7" s="9" t="s">
        <v>8</v>
      </c>
      <c r="C7" s="43">
        <f>SUM(C8:C9)</f>
        <v>25.907082674455591</v>
      </c>
      <c r="D7" s="10"/>
      <c r="K7" t="s">
        <v>9</v>
      </c>
    </row>
    <row r="8" spans="1:11">
      <c r="A8" s="11"/>
      <c r="B8" s="12" t="s">
        <v>10</v>
      </c>
      <c r="C8" s="42">
        <v>0</v>
      </c>
      <c r="K8" t="s">
        <v>11</v>
      </c>
    </row>
    <row r="9" spans="1:11">
      <c r="A9" s="11"/>
      <c r="B9" s="12" t="s">
        <v>12</v>
      </c>
      <c r="C9" s="42">
        <v>25.907082674455591</v>
      </c>
      <c r="K9">
        <v>164</v>
      </c>
    </row>
    <row r="10" spans="1:11">
      <c r="A10" s="11"/>
      <c r="B10" s="12"/>
      <c r="C10" s="26"/>
      <c r="K10">
        <v>167</v>
      </c>
    </row>
    <row r="11" spans="1:11" ht="15">
      <c r="A11" s="8">
        <v>2</v>
      </c>
      <c r="B11" s="9" t="s">
        <v>13</v>
      </c>
      <c r="C11" s="43">
        <f>SUM(C12:C13)</f>
        <v>1.0795910619828906</v>
      </c>
      <c r="D11" s="10"/>
      <c r="K11">
        <v>394</v>
      </c>
    </row>
    <row r="12" spans="1:11">
      <c r="A12" s="11"/>
      <c r="B12" s="14" t="s">
        <v>14</v>
      </c>
      <c r="C12" s="42">
        <v>0</v>
      </c>
    </row>
    <row r="13" spans="1:11">
      <c r="A13" s="11"/>
      <c r="B13" s="14" t="s">
        <v>15</v>
      </c>
      <c r="C13" s="42">
        <v>1.0795910619828906</v>
      </c>
    </row>
    <row r="14" spans="1:11">
      <c r="A14" s="15"/>
      <c r="B14" s="16"/>
      <c r="C14" s="26"/>
    </row>
    <row r="15" spans="1:11" ht="15">
      <c r="A15" s="8">
        <v>3</v>
      </c>
      <c r="B15" s="9" t="s">
        <v>16</v>
      </c>
      <c r="C15" s="43">
        <f>SUM(C16:C18)</f>
        <v>0.10627811552489815</v>
      </c>
    </row>
    <row r="16" spans="1:11" ht="25.5">
      <c r="A16" s="11" t="s">
        <v>17</v>
      </c>
      <c r="B16" s="17" t="s">
        <v>18</v>
      </c>
      <c r="C16" s="42">
        <v>0.10627811552489815</v>
      </c>
    </row>
    <row r="17" spans="1:3">
      <c r="A17" s="11" t="s">
        <v>19</v>
      </c>
      <c r="B17" s="17" t="s">
        <v>20</v>
      </c>
      <c r="C17" s="42">
        <v>0</v>
      </c>
    </row>
    <row r="18" spans="1:3">
      <c r="A18" s="11" t="s">
        <v>21</v>
      </c>
      <c r="B18" s="12" t="s">
        <v>22</v>
      </c>
      <c r="C18" s="42">
        <v>0</v>
      </c>
    </row>
    <row r="19" spans="1:3">
      <c r="A19" s="18"/>
      <c r="B19" s="16"/>
      <c r="C19" s="26"/>
    </row>
    <row r="20" spans="1:3" ht="15">
      <c r="A20" s="19">
        <v>4</v>
      </c>
      <c r="B20" s="9" t="s">
        <v>23</v>
      </c>
      <c r="C20" s="43">
        <f>SUM(C21:C28)</f>
        <v>26.738261841956241</v>
      </c>
    </row>
    <row r="21" spans="1:3">
      <c r="A21" s="11"/>
      <c r="B21" s="12" t="s">
        <v>24</v>
      </c>
      <c r="C21" s="42">
        <v>0</v>
      </c>
    </row>
    <row r="22" spans="1:3">
      <c r="A22" s="11"/>
      <c r="B22" s="12" t="s">
        <v>25</v>
      </c>
      <c r="C22" s="42">
        <v>0.13504799487141</v>
      </c>
    </row>
    <row r="23" spans="1:3">
      <c r="A23" s="11"/>
      <c r="B23" s="12" t="s">
        <v>28</v>
      </c>
      <c r="C23" s="42"/>
    </row>
    <row r="24" spans="1:3">
      <c r="A24" s="11"/>
      <c r="B24" s="12" t="s">
        <v>29</v>
      </c>
      <c r="C24" s="42"/>
    </row>
    <row r="25" spans="1:3">
      <c r="A25" s="11"/>
      <c r="B25" s="12" t="s">
        <v>30</v>
      </c>
      <c r="C25" s="42">
        <v>1.8589</v>
      </c>
    </row>
    <row r="26" spans="1:3">
      <c r="A26" s="11"/>
      <c r="B26" s="12" t="s">
        <v>31</v>
      </c>
      <c r="C26" s="42">
        <v>18.016981621265352</v>
      </c>
    </row>
    <row r="27" spans="1:3">
      <c r="A27" s="11"/>
      <c r="B27" s="12" t="s">
        <v>32</v>
      </c>
      <c r="C27" s="42">
        <v>0</v>
      </c>
    </row>
    <row r="28" spans="1:3">
      <c r="A28" s="11"/>
      <c r="B28" s="12" t="s">
        <v>33</v>
      </c>
      <c r="C28" s="42">
        <v>6.7273322258194801</v>
      </c>
    </row>
    <row r="29" spans="1:3">
      <c r="A29" s="11"/>
      <c r="B29" s="12"/>
      <c r="C29" s="26"/>
    </row>
    <row r="30" spans="1:3" ht="15">
      <c r="A30" s="11">
        <v>5</v>
      </c>
      <c r="B30" s="9" t="s">
        <v>34</v>
      </c>
      <c r="C30" s="43">
        <f>SUM(C31:C32)</f>
        <v>0.42393627813835194</v>
      </c>
    </row>
    <row r="31" spans="1:3">
      <c r="A31" s="11" t="s">
        <v>17</v>
      </c>
      <c r="B31" s="12" t="s">
        <v>35</v>
      </c>
      <c r="C31" s="42">
        <v>0.42393627813835194</v>
      </c>
    </row>
    <row r="32" spans="1:3">
      <c r="A32" s="11" t="s">
        <v>19</v>
      </c>
      <c r="B32" s="12" t="s">
        <v>36</v>
      </c>
      <c r="C32" s="42"/>
    </row>
    <row r="33" spans="1:3">
      <c r="A33" s="11"/>
      <c r="B33" s="12"/>
      <c r="C33" s="26"/>
    </row>
    <row r="34" spans="1:3" ht="15">
      <c r="A34" s="11">
        <v>6</v>
      </c>
      <c r="B34" s="9" t="s">
        <v>37</v>
      </c>
      <c r="C34" s="43">
        <f>C30+C20+C15+C11+C7</f>
        <v>54.255149972057978</v>
      </c>
    </row>
    <row r="35" spans="1:3">
      <c r="A35" s="11"/>
      <c r="B35" s="12"/>
      <c r="C35" s="26"/>
    </row>
    <row r="36" spans="1:3" ht="15">
      <c r="A36" s="11">
        <v>7</v>
      </c>
      <c r="B36" s="9" t="s">
        <v>38</v>
      </c>
      <c r="C36" s="26"/>
    </row>
    <row r="37" spans="1:3" ht="26.25">
      <c r="A37" s="11" t="s">
        <v>17</v>
      </c>
      <c r="B37" s="17" t="s">
        <v>39</v>
      </c>
      <c r="C37" s="38">
        <f>(C20+C16+C32)/C40</f>
        <v>2.4967484474675065E-4</v>
      </c>
    </row>
    <row r="38" spans="1:3" ht="15">
      <c r="A38" s="11" t="s">
        <v>19</v>
      </c>
      <c r="B38" s="12" t="s">
        <v>67</v>
      </c>
      <c r="C38" s="38">
        <f>C34/C43</f>
        <v>4.9244967026755842E-4</v>
      </c>
    </row>
    <row r="39" spans="1:3">
      <c r="A39" s="11"/>
      <c r="B39" s="12"/>
      <c r="C39" s="26"/>
    </row>
    <row r="40" spans="1:3" ht="15.75" thickBot="1">
      <c r="A40" s="23"/>
      <c r="B40" s="24" t="s">
        <v>41</v>
      </c>
      <c r="C40" s="37">
        <v>107518</v>
      </c>
    </row>
    <row r="43" spans="1:3" ht="15.75" thickBot="1">
      <c r="A43" s="23"/>
      <c r="B43" s="24" t="s">
        <v>131</v>
      </c>
      <c r="C43" s="37">
        <f>(C40+112830)/2</f>
        <v>110174</v>
      </c>
    </row>
  </sheetData>
  <mergeCells count="3"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3591-237A-45A8-B953-BDE0EF38F68D}">
  <dimension ref="A1:F69"/>
  <sheetViews>
    <sheetView rightToLeft="1" topLeftCell="A36" workbookViewId="0">
      <selection activeCell="N13" sqref="N13"/>
    </sheetView>
  </sheetViews>
  <sheetFormatPr defaultRowHeight="14.25"/>
  <cols>
    <col min="1" max="1" width="4.5" customWidth="1"/>
    <col min="2" max="2" width="2.875" customWidth="1"/>
    <col min="3" max="3" width="34.375" bestFit="1" customWidth="1"/>
  </cols>
  <sheetData>
    <row r="1" spans="1:4" ht="15">
      <c r="A1" s="45" t="s">
        <v>79</v>
      </c>
      <c r="B1" s="45"/>
    </row>
    <row r="2" spans="1:4">
      <c r="A2" s="47" t="s">
        <v>106</v>
      </c>
      <c r="B2" s="46"/>
      <c r="C2" s="71"/>
      <c r="D2" s="2">
        <v>45291</v>
      </c>
    </row>
    <row r="3" spans="1:4">
      <c r="A3" s="47" t="s">
        <v>81</v>
      </c>
      <c r="B3" s="46"/>
      <c r="C3" s="72"/>
    </row>
    <row r="4" spans="1:4" ht="16.5" thickBot="1">
      <c r="A4" s="48" t="s">
        <v>82</v>
      </c>
    </row>
    <row r="5" spans="1:4">
      <c r="A5" s="73" t="s">
        <v>107</v>
      </c>
      <c r="B5" s="74"/>
      <c r="C5" s="75"/>
      <c r="D5" s="76" t="s">
        <v>5</v>
      </c>
    </row>
    <row r="6" spans="1:4">
      <c r="A6" s="58" t="s">
        <v>108</v>
      </c>
      <c r="B6" s="77"/>
      <c r="C6" s="78"/>
      <c r="D6" s="79"/>
    </row>
    <row r="7" spans="1:4">
      <c r="A7" s="80"/>
      <c r="B7" s="81">
        <v>1</v>
      </c>
      <c r="C7" s="82" t="s">
        <v>84</v>
      </c>
      <c r="D7" s="83">
        <v>0</v>
      </c>
    </row>
    <row r="8" spans="1:4">
      <c r="A8" s="80"/>
      <c r="B8" s="81">
        <v>2</v>
      </c>
      <c r="C8" s="82" t="s">
        <v>84</v>
      </c>
      <c r="D8" s="83">
        <v>0</v>
      </c>
    </row>
    <row r="9" spans="1:4">
      <c r="A9" s="80"/>
      <c r="B9" s="81">
        <v>3</v>
      </c>
      <c r="C9" s="82" t="s">
        <v>84</v>
      </c>
      <c r="D9" s="83">
        <v>0</v>
      </c>
    </row>
    <row r="10" spans="1:4">
      <c r="A10" s="65" t="s">
        <v>109</v>
      </c>
      <c r="B10" s="84"/>
      <c r="C10" s="53"/>
      <c r="D10" s="79"/>
    </row>
    <row r="11" spans="1:4">
      <c r="A11" s="55"/>
      <c r="B11" s="85">
        <v>1</v>
      </c>
      <c r="C11" s="82" t="s">
        <v>110</v>
      </c>
      <c r="D11" s="83">
        <v>2.8323127829241197</v>
      </c>
    </row>
    <row r="12" spans="1:4">
      <c r="A12" s="55"/>
      <c r="B12" s="81">
        <v>2</v>
      </c>
      <c r="C12" s="82" t="s">
        <v>87</v>
      </c>
      <c r="D12" s="83">
        <f>23.0747698915315-0.4</f>
        <v>22.674769891531501</v>
      </c>
    </row>
    <row r="13" spans="1:4">
      <c r="A13" s="55"/>
      <c r="B13" s="85">
        <v>3</v>
      </c>
      <c r="C13" s="82" t="s">
        <v>84</v>
      </c>
      <c r="D13" s="83">
        <v>0</v>
      </c>
    </row>
    <row r="14" spans="1:4">
      <c r="A14" s="55"/>
      <c r="B14" s="81">
        <v>4</v>
      </c>
      <c r="C14" s="82" t="s">
        <v>84</v>
      </c>
      <c r="D14" s="83">
        <v>0</v>
      </c>
    </row>
    <row r="15" spans="1:4">
      <c r="A15" s="55"/>
      <c r="B15" s="85">
        <v>5</v>
      </c>
      <c r="C15" s="82" t="s">
        <v>84</v>
      </c>
      <c r="D15" s="83">
        <v>0</v>
      </c>
    </row>
    <row r="16" spans="1:4">
      <c r="A16" s="55"/>
      <c r="B16" s="81">
        <v>6</v>
      </c>
      <c r="C16" s="82" t="s">
        <v>84</v>
      </c>
      <c r="D16" s="83">
        <v>0</v>
      </c>
    </row>
    <row r="17" spans="1:6">
      <c r="A17" s="55"/>
      <c r="B17" s="85">
        <v>7</v>
      </c>
      <c r="C17" s="82" t="s">
        <v>84</v>
      </c>
      <c r="D17" s="83">
        <v>0</v>
      </c>
    </row>
    <row r="18" spans="1:6">
      <c r="A18" s="55"/>
      <c r="B18" s="81">
        <v>8</v>
      </c>
      <c r="C18" s="82" t="s">
        <v>84</v>
      </c>
      <c r="D18" s="83">
        <v>0</v>
      </c>
    </row>
    <row r="19" spans="1:6">
      <c r="A19" s="52" t="s">
        <v>111</v>
      </c>
      <c r="B19" s="84"/>
      <c r="C19" s="86"/>
      <c r="D19" s="87">
        <f>SUM(D7:D18)</f>
        <v>25.507082674455621</v>
      </c>
      <c r="F19">
        <v>25.907082674455591</v>
      </c>
    </row>
    <row r="20" spans="1:6">
      <c r="A20" s="52"/>
      <c r="B20" s="88"/>
      <c r="C20" s="88"/>
      <c r="D20" s="79"/>
    </row>
    <row r="21" spans="1:6">
      <c r="A21" s="52" t="s">
        <v>112</v>
      </c>
      <c r="B21" s="88"/>
      <c r="C21" s="78"/>
      <c r="D21" s="79"/>
    </row>
    <row r="22" spans="1:6">
      <c r="A22" s="52" t="s">
        <v>108</v>
      </c>
      <c r="B22" s="88"/>
      <c r="C22" s="53"/>
      <c r="D22" s="89"/>
    </row>
    <row r="23" spans="1:6">
      <c r="A23" s="63"/>
      <c r="B23" s="82">
        <v>1</v>
      </c>
      <c r="C23" s="82" t="s">
        <v>84</v>
      </c>
      <c r="D23" s="83">
        <v>0</v>
      </c>
    </row>
    <row r="24" spans="1:6">
      <c r="A24" s="63"/>
      <c r="B24" s="82">
        <v>2</v>
      </c>
      <c r="C24" s="82" t="s">
        <v>84</v>
      </c>
      <c r="D24" s="83">
        <v>0</v>
      </c>
    </row>
    <row r="25" spans="1:6">
      <c r="A25" s="63"/>
      <c r="B25" s="82">
        <v>3</v>
      </c>
      <c r="C25" s="82" t="s">
        <v>84</v>
      </c>
      <c r="D25" s="83">
        <v>0</v>
      </c>
    </row>
    <row r="26" spans="1:6">
      <c r="A26" s="52" t="s">
        <v>109</v>
      </c>
      <c r="B26" s="88"/>
      <c r="C26" s="53"/>
      <c r="D26" s="79"/>
    </row>
    <row r="27" spans="1:6">
      <c r="A27" s="63"/>
      <c r="B27" s="82">
        <v>1</v>
      </c>
      <c r="C27" s="82" t="s">
        <v>113</v>
      </c>
      <c r="D27" s="83">
        <v>0.42118961452226006</v>
      </c>
    </row>
    <row r="28" spans="1:6">
      <c r="A28" s="63"/>
      <c r="B28" s="82">
        <v>2</v>
      </c>
      <c r="C28" s="82" t="s">
        <v>114</v>
      </c>
      <c r="D28" s="83">
        <v>0.19980848721576838</v>
      </c>
    </row>
    <row r="29" spans="1:6">
      <c r="A29" s="63"/>
      <c r="B29" s="82">
        <v>3</v>
      </c>
      <c r="C29" s="82" t="s">
        <v>115</v>
      </c>
      <c r="D29" s="83">
        <v>5.1842816791510531E-2</v>
      </c>
    </row>
    <row r="30" spans="1:6">
      <c r="A30" s="63"/>
      <c r="B30" s="82">
        <v>4</v>
      </c>
      <c r="C30" s="82" t="s">
        <v>87</v>
      </c>
      <c r="D30" s="83">
        <f>0.01250121173162+0.394248931721732</f>
        <v>0.40675014345335198</v>
      </c>
    </row>
    <row r="31" spans="1:6">
      <c r="A31" s="63"/>
      <c r="B31" s="82">
        <v>5</v>
      </c>
      <c r="C31" s="82" t="s">
        <v>84</v>
      </c>
      <c r="D31" s="83">
        <v>0</v>
      </c>
    </row>
    <row r="32" spans="1:6">
      <c r="A32" s="63"/>
      <c r="B32" s="82">
        <v>6</v>
      </c>
      <c r="C32" s="82" t="s">
        <v>84</v>
      </c>
      <c r="D32" s="83">
        <v>0</v>
      </c>
    </row>
    <row r="33" spans="1:6">
      <c r="A33" s="63"/>
      <c r="B33" s="82">
        <v>7</v>
      </c>
      <c r="C33" s="82" t="s">
        <v>84</v>
      </c>
      <c r="D33" s="83">
        <v>0</v>
      </c>
    </row>
    <row r="34" spans="1:6">
      <c r="A34" s="63"/>
      <c r="B34" s="82">
        <v>8</v>
      </c>
      <c r="C34" s="82" t="s">
        <v>84</v>
      </c>
      <c r="D34" s="83">
        <v>0</v>
      </c>
    </row>
    <row r="35" spans="1:6">
      <c r="A35" s="52" t="s">
        <v>116</v>
      </c>
      <c r="B35" s="84"/>
      <c r="C35" s="86"/>
      <c r="D35" s="87">
        <f>SUM(D23:D34)</f>
        <v>1.0795910619828908</v>
      </c>
      <c r="F35">
        <v>1.0795910619828908</v>
      </c>
    </row>
    <row r="36" spans="1:6">
      <c r="A36" s="52"/>
      <c r="B36" s="88"/>
      <c r="C36" s="88"/>
      <c r="D36" s="79"/>
    </row>
    <row r="37" spans="1:6">
      <c r="A37" s="52" t="s">
        <v>117</v>
      </c>
      <c r="B37" s="84"/>
      <c r="C37" s="86"/>
      <c r="D37" s="79"/>
    </row>
    <row r="38" spans="1:6">
      <c r="A38" s="55"/>
      <c r="B38" s="85">
        <v>1</v>
      </c>
      <c r="C38" s="90" t="s">
        <v>118</v>
      </c>
      <c r="D38" s="83">
        <v>4.7807829653070018E-2</v>
      </c>
    </row>
    <row r="39" spans="1:6">
      <c r="A39" s="55"/>
      <c r="B39" s="85">
        <v>2</v>
      </c>
      <c r="C39" s="90" t="s">
        <v>119</v>
      </c>
      <c r="D39" s="83">
        <v>4.7299999999999995E-2</v>
      </c>
    </row>
    <row r="40" spans="1:6">
      <c r="A40" s="55"/>
      <c r="B40" s="85">
        <v>3</v>
      </c>
      <c r="C40" s="90" t="s">
        <v>120</v>
      </c>
      <c r="D40" s="83">
        <v>3.9751053142400008E-3</v>
      </c>
    </row>
    <row r="41" spans="1:6">
      <c r="A41" s="55"/>
      <c r="B41" s="85">
        <v>4</v>
      </c>
      <c r="C41" s="90" t="s">
        <v>121</v>
      </c>
      <c r="D41" s="83">
        <v>3.6939235864800004E-3</v>
      </c>
    </row>
    <row r="42" spans="1:6">
      <c r="A42" s="55"/>
      <c r="B42" s="85">
        <v>5</v>
      </c>
      <c r="C42" s="90" t="s">
        <v>122</v>
      </c>
      <c r="D42" s="83">
        <v>2.33039167617E-3</v>
      </c>
    </row>
    <row r="43" spans="1:6">
      <c r="A43" s="55"/>
      <c r="B43" s="85">
        <v>6</v>
      </c>
      <c r="C43" s="90" t="s">
        <v>132</v>
      </c>
      <c r="D43" s="83">
        <v>1.1708652949381382E-3</v>
      </c>
    </row>
    <row r="44" spans="1:6">
      <c r="A44" s="55"/>
      <c r="B44" s="85">
        <v>7</v>
      </c>
      <c r="C44" s="90" t="s">
        <v>84</v>
      </c>
      <c r="D44" s="83">
        <v>0</v>
      </c>
    </row>
    <row r="45" spans="1:6">
      <c r="A45" s="55"/>
      <c r="B45" s="81">
        <v>8</v>
      </c>
      <c r="C45" s="90" t="s">
        <v>84</v>
      </c>
      <c r="D45" s="83">
        <v>0</v>
      </c>
    </row>
    <row r="46" spans="1:6">
      <c r="A46" s="52" t="s">
        <v>123</v>
      </c>
      <c r="B46" s="84"/>
      <c r="C46" s="86"/>
      <c r="D46" s="87">
        <f>SUM(D38:D45)</f>
        <v>0.10627811552489816</v>
      </c>
      <c r="F46">
        <v>0.10627811552489816</v>
      </c>
    </row>
    <row r="47" spans="1:6">
      <c r="A47" s="52"/>
      <c r="B47" s="88"/>
      <c r="C47" s="88"/>
      <c r="D47" s="79"/>
    </row>
    <row r="48" spans="1:6">
      <c r="A48" s="52" t="s">
        <v>124</v>
      </c>
      <c r="B48" s="84"/>
      <c r="C48" s="86"/>
      <c r="D48" s="79"/>
    </row>
    <row r="49" spans="1:4">
      <c r="A49" s="55"/>
      <c r="B49" s="85">
        <v>1</v>
      </c>
      <c r="C49" s="90" t="s">
        <v>84</v>
      </c>
      <c r="D49" s="83">
        <v>0</v>
      </c>
    </row>
    <row r="50" spans="1:4">
      <c r="A50" s="55"/>
      <c r="B50" s="85">
        <v>2</v>
      </c>
      <c r="C50" s="90" t="s">
        <v>84</v>
      </c>
      <c r="D50" s="83">
        <v>0</v>
      </c>
    </row>
    <row r="51" spans="1:4">
      <c r="A51" s="55"/>
      <c r="B51" s="85">
        <v>3</v>
      </c>
      <c r="C51" s="90" t="s">
        <v>84</v>
      </c>
      <c r="D51" s="83">
        <v>0</v>
      </c>
    </row>
    <row r="52" spans="1:4">
      <c r="A52" s="55"/>
      <c r="B52" s="85">
        <v>4</v>
      </c>
      <c r="C52" s="90" t="s">
        <v>84</v>
      </c>
      <c r="D52" s="83">
        <v>0</v>
      </c>
    </row>
    <row r="53" spans="1:4">
      <c r="A53" s="55"/>
      <c r="B53" s="85">
        <v>5</v>
      </c>
      <c r="C53" s="90" t="s">
        <v>84</v>
      </c>
      <c r="D53" s="83">
        <v>0</v>
      </c>
    </row>
    <row r="54" spans="1:4">
      <c r="A54" s="55"/>
      <c r="B54" s="85">
        <v>6</v>
      </c>
      <c r="C54" s="90" t="s">
        <v>84</v>
      </c>
      <c r="D54" s="83">
        <v>0</v>
      </c>
    </row>
    <row r="55" spans="1:4">
      <c r="A55" s="55"/>
      <c r="B55" s="85">
        <v>7</v>
      </c>
      <c r="C55" s="90" t="s">
        <v>84</v>
      </c>
      <c r="D55" s="83">
        <v>0</v>
      </c>
    </row>
    <row r="56" spans="1:4">
      <c r="A56" s="55"/>
      <c r="B56" s="85">
        <v>8</v>
      </c>
      <c r="C56" s="90" t="s">
        <v>84</v>
      </c>
      <c r="D56" s="83">
        <v>0</v>
      </c>
    </row>
    <row r="57" spans="1:4">
      <c r="A57" s="52" t="s">
        <v>22</v>
      </c>
      <c r="B57" s="88"/>
      <c r="C57" s="88"/>
      <c r="D57" s="87">
        <f>SUM(D49:D56)</f>
        <v>0</v>
      </c>
    </row>
    <row r="58" spans="1:4">
      <c r="A58" s="52"/>
      <c r="B58" s="88"/>
      <c r="C58" s="88"/>
      <c r="D58" s="79"/>
    </row>
    <row r="59" spans="1:4">
      <c r="A59" s="52" t="s">
        <v>125</v>
      </c>
      <c r="B59" s="88"/>
      <c r="C59" s="88"/>
      <c r="D59" s="79"/>
    </row>
    <row r="60" spans="1:4">
      <c r="A60" s="55"/>
      <c r="B60" s="85">
        <v>1</v>
      </c>
      <c r="C60" s="90" t="s">
        <v>87</v>
      </c>
      <c r="D60" s="83">
        <v>0.42393627813835194</v>
      </c>
    </row>
    <row r="61" spans="1:4">
      <c r="A61" s="55"/>
      <c r="B61" s="85"/>
      <c r="C61" s="88" t="s">
        <v>126</v>
      </c>
      <c r="D61" s="87">
        <f>SUM(D60)</f>
        <v>0.42393627813835194</v>
      </c>
    </row>
    <row r="62" spans="1:4">
      <c r="A62" s="52"/>
      <c r="B62" s="88"/>
      <c r="C62" s="90"/>
      <c r="D62" s="79"/>
    </row>
    <row r="63" spans="1:4">
      <c r="A63" s="52" t="s">
        <v>127</v>
      </c>
      <c r="B63" s="88"/>
      <c r="C63" s="88"/>
      <c r="D63" s="79"/>
    </row>
    <row r="64" spans="1:4">
      <c r="A64" s="55"/>
      <c r="B64" s="85">
        <v>1</v>
      </c>
      <c r="C64" s="90" t="s">
        <v>128</v>
      </c>
      <c r="D64" s="83"/>
    </row>
    <row r="65" spans="1:4">
      <c r="A65" s="55"/>
      <c r="B65" s="85"/>
      <c r="C65" s="88" t="s">
        <v>36</v>
      </c>
      <c r="D65" s="87">
        <f>SUM(D64)</f>
        <v>0</v>
      </c>
    </row>
    <row r="66" spans="1:4">
      <c r="A66" s="55"/>
      <c r="B66" s="85"/>
      <c r="C66" s="88"/>
      <c r="D66" s="79"/>
    </row>
    <row r="67" spans="1:4">
      <c r="A67" s="52"/>
      <c r="B67" s="88"/>
      <c r="C67" s="88" t="s">
        <v>129</v>
      </c>
      <c r="D67" s="87">
        <f>D65+D61+D46+D35+D19</f>
        <v>27.116888130101763</v>
      </c>
    </row>
    <row r="68" spans="1:4">
      <c r="A68" s="52"/>
      <c r="B68" s="88"/>
      <c r="C68" s="88"/>
      <c r="D68" s="79"/>
    </row>
    <row r="69" spans="1:4" ht="15.75" thickBot="1">
      <c r="A69" s="91"/>
      <c r="B69" s="92"/>
      <c r="C69" s="24" t="s">
        <v>41</v>
      </c>
      <c r="D69" s="37">
        <f>'מגדל מרכזית לפיצויים- נספח 1'!C40</f>
        <v>107518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9372-71CA-4441-BD4A-315528977BE8}">
  <dimension ref="A1:E63"/>
  <sheetViews>
    <sheetView rightToLeft="1" topLeftCell="A30" workbookViewId="0">
      <selection activeCell="B41" sqref="B41"/>
    </sheetView>
  </sheetViews>
  <sheetFormatPr defaultRowHeight="14.25"/>
  <cols>
    <col min="1" max="1" width="4.5" customWidth="1"/>
    <col min="2" max="2" width="50" customWidth="1"/>
  </cols>
  <sheetData>
    <row r="1" spans="1:3" ht="15">
      <c r="A1" s="45" t="s">
        <v>79</v>
      </c>
      <c r="B1" s="46"/>
    </row>
    <row r="2" spans="1:3">
      <c r="A2" s="47" t="s">
        <v>80</v>
      </c>
      <c r="B2" s="46"/>
      <c r="C2" s="2">
        <v>45291</v>
      </c>
    </row>
    <row r="3" spans="1:3">
      <c r="A3" s="47" t="s">
        <v>81</v>
      </c>
      <c r="B3" s="46"/>
    </row>
    <row r="4" spans="1:3" ht="16.5" thickBot="1">
      <c r="A4" s="48" t="s">
        <v>82</v>
      </c>
    </row>
    <row r="5" spans="1:3">
      <c r="A5" s="49"/>
      <c r="B5" s="50"/>
      <c r="C5" s="51" t="s">
        <v>5</v>
      </c>
    </row>
    <row r="6" spans="1:3">
      <c r="A6" s="52" t="s">
        <v>83</v>
      </c>
      <c r="B6" s="53"/>
      <c r="C6" s="54"/>
    </row>
    <row r="7" spans="1:3">
      <c r="A7" s="55">
        <v>1</v>
      </c>
      <c r="B7" s="56" t="s">
        <v>133</v>
      </c>
      <c r="C7" s="57">
        <v>7.7449393475799988E-2</v>
      </c>
    </row>
    <row r="8" spans="1:3">
      <c r="A8" s="55">
        <v>2</v>
      </c>
      <c r="B8" s="56" t="s">
        <v>134</v>
      </c>
      <c r="C8" s="57">
        <v>5.7598601395609995E-2</v>
      </c>
    </row>
    <row r="9" spans="1:3">
      <c r="A9" s="55">
        <v>3</v>
      </c>
      <c r="B9" s="56" t="s">
        <v>84</v>
      </c>
      <c r="C9" s="57">
        <v>0</v>
      </c>
    </row>
    <row r="10" spans="1:3">
      <c r="A10" s="55">
        <v>4</v>
      </c>
      <c r="B10" s="56" t="s">
        <v>84</v>
      </c>
      <c r="C10" s="57">
        <v>0</v>
      </c>
    </row>
    <row r="11" spans="1:3">
      <c r="A11" s="55">
        <v>5</v>
      </c>
      <c r="B11" s="56" t="s">
        <v>84</v>
      </c>
      <c r="C11" s="57">
        <v>0</v>
      </c>
    </row>
    <row r="12" spans="1:3">
      <c r="A12" s="55">
        <v>6</v>
      </c>
      <c r="B12" s="56" t="s">
        <v>84</v>
      </c>
      <c r="C12" s="57">
        <v>0</v>
      </c>
    </row>
    <row r="13" spans="1:3">
      <c r="A13" s="55">
        <v>7</v>
      </c>
      <c r="B13" s="56" t="s">
        <v>84</v>
      </c>
      <c r="C13" s="57">
        <v>0</v>
      </c>
    </row>
    <row r="14" spans="1:3">
      <c r="A14" s="55">
        <v>8</v>
      </c>
      <c r="B14" s="56" t="s">
        <v>84</v>
      </c>
      <c r="C14" s="57">
        <v>0</v>
      </c>
    </row>
    <row r="15" spans="1:3">
      <c r="A15" s="58" t="s">
        <v>85</v>
      </c>
      <c r="B15" s="56"/>
      <c r="C15" s="59">
        <f>SUM(C7:C14)</f>
        <v>0.13504799487140998</v>
      </c>
    </row>
    <row r="16" spans="1:3">
      <c r="A16" s="60"/>
      <c r="B16" s="61"/>
      <c r="C16" s="62"/>
    </row>
    <row r="17" spans="1:3">
      <c r="A17" s="58" t="s">
        <v>86</v>
      </c>
      <c r="B17" s="56"/>
      <c r="C17" s="62"/>
    </row>
    <row r="18" spans="1:3">
      <c r="A18" s="55">
        <v>1</v>
      </c>
      <c r="B18" s="56" t="s">
        <v>87</v>
      </c>
      <c r="C18" s="57"/>
    </row>
    <row r="19" spans="1:3">
      <c r="A19" s="52" t="s">
        <v>88</v>
      </c>
      <c r="B19" s="53"/>
      <c r="C19" s="59"/>
    </row>
    <row r="20" spans="1:3">
      <c r="A20" s="63"/>
      <c r="B20" s="64"/>
      <c r="C20" s="62"/>
    </row>
    <row r="21" spans="1:3">
      <c r="A21" s="65" t="s">
        <v>89</v>
      </c>
      <c r="B21" s="66"/>
      <c r="C21" s="62"/>
    </row>
    <row r="22" spans="1:3">
      <c r="A22" s="55">
        <v>1</v>
      </c>
      <c r="B22" s="56" t="s">
        <v>87</v>
      </c>
      <c r="C22" s="57"/>
    </row>
    <row r="23" spans="1:3">
      <c r="A23" s="58" t="s">
        <v>29</v>
      </c>
      <c r="B23" s="56"/>
      <c r="C23" s="59"/>
    </row>
    <row r="24" spans="1:3">
      <c r="A24" s="60"/>
      <c r="B24" s="56"/>
      <c r="C24" s="62"/>
    </row>
    <row r="25" spans="1:3">
      <c r="A25" s="58" t="s">
        <v>90</v>
      </c>
      <c r="B25" s="56"/>
      <c r="C25" s="62"/>
    </row>
    <row r="26" spans="1:3">
      <c r="A26" s="58" t="s">
        <v>91</v>
      </c>
      <c r="B26" s="61" t="s">
        <v>92</v>
      </c>
      <c r="C26" s="62"/>
    </row>
    <row r="27" spans="1:3">
      <c r="A27" s="55">
        <v>1</v>
      </c>
      <c r="B27" s="56"/>
      <c r="C27" s="57"/>
    </row>
    <row r="28" spans="1:3">
      <c r="A28" s="55">
        <v>2</v>
      </c>
      <c r="B28" s="56"/>
      <c r="C28" s="57"/>
    </row>
    <row r="29" spans="1:3">
      <c r="A29" s="52" t="s">
        <v>93</v>
      </c>
      <c r="B29" s="67" t="s">
        <v>94</v>
      </c>
      <c r="C29" s="62"/>
    </row>
    <row r="30" spans="1:3">
      <c r="A30" s="68">
        <v>1</v>
      </c>
      <c r="B30" s="66" t="s">
        <v>97</v>
      </c>
      <c r="C30" s="57">
        <v>1.3910992435520801</v>
      </c>
    </row>
    <row r="31" spans="1:3">
      <c r="A31" s="68">
        <v>2</v>
      </c>
      <c r="B31" s="66" t="s">
        <v>95</v>
      </c>
      <c r="C31" s="57">
        <v>1.38641435979784</v>
      </c>
    </row>
    <row r="32" spans="1:3">
      <c r="A32" s="68">
        <v>3</v>
      </c>
      <c r="B32" s="66" t="s">
        <v>96</v>
      </c>
      <c r="C32" s="57">
        <v>1.1688812112355902</v>
      </c>
    </row>
    <row r="33" spans="1:3">
      <c r="A33" s="68">
        <v>4</v>
      </c>
      <c r="B33" s="66" t="s">
        <v>135</v>
      </c>
      <c r="C33" s="57">
        <v>0.79772830453159993</v>
      </c>
    </row>
    <row r="34" spans="1:3">
      <c r="A34" s="68">
        <v>5</v>
      </c>
      <c r="B34" s="66" t="s">
        <v>136</v>
      </c>
      <c r="C34" s="57">
        <v>0.64529566875851008</v>
      </c>
    </row>
    <row r="35" spans="1:3">
      <c r="A35" s="68">
        <v>6</v>
      </c>
      <c r="B35" s="66" t="s">
        <v>137</v>
      </c>
      <c r="C35" s="57">
        <v>0.4766066149457801</v>
      </c>
    </row>
    <row r="36" spans="1:3">
      <c r="A36" s="68">
        <v>7</v>
      </c>
      <c r="B36" s="66" t="s">
        <v>98</v>
      </c>
      <c r="C36" s="57">
        <v>0.86130682299807892</v>
      </c>
    </row>
    <row r="37" spans="1:3">
      <c r="A37" s="68">
        <v>8</v>
      </c>
      <c r="B37" s="66"/>
      <c r="C37" s="57"/>
    </row>
    <row r="38" spans="1:3">
      <c r="A38" s="65" t="s">
        <v>99</v>
      </c>
      <c r="B38" s="64"/>
      <c r="C38" s="59">
        <f>SUM(C27:C37)</f>
        <v>6.7273322258194792</v>
      </c>
    </row>
    <row r="39" spans="1:3">
      <c r="A39" s="65"/>
      <c r="B39" s="66"/>
      <c r="C39" s="62"/>
    </row>
    <row r="40" spans="1:3">
      <c r="A40" s="58" t="s">
        <v>100</v>
      </c>
      <c r="B40" s="56"/>
      <c r="C40" s="62"/>
    </row>
    <row r="41" spans="1:3">
      <c r="A41" s="58" t="s">
        <v>91</v>
      </c>
      <c r="B41" s="61" t="s">
        <v>101</v>
      </c>
      <c r="C41" s="62"/>
    </row>
    <row r="42" spans="1:3">
      <c r="A42" s="55">
        <v>1</v>
      </c>
      <c r="B42" s="53" t="s">
        <v>98</v>
      </c>
      <c r="C42" s="57">
        <v>1.8589000000000002</v>
      </c>
    </row>
    <row r="43" spans="1:3">
      <c r="A43" s="55">
        <v>2</v>
      </c>
      <c r="B43" s="53" t="s">
        <v>84</v>
      </c>
      <c r="C43" s="57">
        <v>0</v>
      </c>
    </row>
    <row r="44" spans="1:3">
      <c r="A44" s="55">
        <v>3</v>
      </c>
      <c r="B44" s="53" t="s">
        <v>84</v>
      </c>
      <c r="C44" s="57">
        <v>0</v>
      </c>
    </row>
    <row r="45" spans="1:3">
      <c r="A45" s="55">
        <v>4</v>
      </c>
      <c r="B45" s="53" t="s">
        <v>84</v>
      </c>
      <c r="C45" s="57">
        <v>0</v>
      </c>
    </row>
    <row r="46" spans="1:3">
      <c r="A46" s="55">
        <v>5</v>
      </c>
      <c r="B46" s="53" t="s">
        <v>84</v>
      </c>
      <c r="C46" s="57">
        <v>0</v>
      </c>
    </row>
    <row r="47" spans="1:3">
      <c r="A47" s="55">
        <v>6</v>
      </c>
      <c r="B47" s="53" t="s">
        <v>84</v>
      </c>
      <c r="C47" s="57">
        <v>0</v>
      </c>
    </row>
    <row r="48" spans="1:3">
      <c r="A48" s="55">
        <v>7</v>
      </c>
      <c r="B48" s="53" t="s">
        <v>84</v>
      </c>
      <c r="C48" s="57">
        <v>0</v>
      </c>
    </row>
    <row r="49" spans="1:5">
      <c r="A49" s="55">
        <v>8</v>
      </c>
      <c r="B49" s="53" t="s">
        <v>84</v>
      </c>
      <c r="C49" s="57">
        <v>0</v>
      </c>
    </row>
    <row r="50" spans="1:5">
      <c r="A50" s="52" t="s">
        <v>93</v>
      </c>
      <c r="B50" s="61" t="s">
        <v>102</v>
      </c>
      <c r="C50" s="62"/>
    </row>
    <row r="51" spans="1:5">
      <c r="A51" s="68">
        <v>1</v>
      </c>
      <c r="B51" s="53" t="s">
        <v>103</v>
      </c>
      <c r="C51" s="57">
        <v>4.4749555009492203</v>
      </c>
    </row>
    <row r="52" spans="1:5">
      <c r="A52" s="68">
        <v>2</v>
      </c>
      <c r="B52" s="53" t="s">
        <v>138</v>
      </c>
      <c r="C52" s="57">
        <v>2.5934806351321997</v>
      </c>
    </row>
    <row r="53" spans="1:5">
      <c r="A53" s="68">
        <v>3</v>
      </c>
      <c r="B53" s="53" t="s">
        <v>139</v>
      </c>
      <c r="C53" s="57">
        <v>2.59028558625528</v>
      </c>
    </row>
    <row r="54" spans="1:5">
      <c r="A54" s="68">
        <v>4</v>
      </c>
      <c r="B54" s="53" t="s">
        <v>140</v>
      </c>
      <c r="C54" s="57">
        <v>2.0629327297632702</v>
      </c>
    </row>
    <row r="55" spans="1:5">
      <c r="A55" s="68">
        <v>5</v>
      </c>
      <c r="B55" s="53" t="s">
        <v>98</v>
      </c>
      <c r="C55" s="57">
        <v>6.2953271691653736</v>
      </c>
    </row>
    <row r="56" spans="1:5">
      <c r="A56" s="68">
        <v>6</v>
      </c>
      <c r="B56" s="53" t="s">
        <v>84</v>
      </c>
      <c r="C56" s="57">
        <v>0</v>
      </c>
    </row>
    <row r="57" spans="1:5">
      <c r="A57" s="68">
        <v>7</v>
      </c>
      <c r="B57" s="53" t="s">
        <v>84</v>
      </c>
      <c r="C57" s="57">
        <v>0</v>
      </c>
    </row>
    <row r="58" spans="1:5">
      <c r="A58" s="68">
        <v>8</v>
      </c>
      <c r="B58" s="53" t="s">
        <v>84</v>
      </c>
      <c r="C58" s="57">
        <v>0</v>
      </c>
    </row>
    <row r="59" spans="1:5">
      <c r="A59" s="52" t="s">
        <v>104</v>
      </c>
      <c r="B59" s="64"/>
      <c r="C59" s="59">
        <f>SUM(C42:C58)</f>
        <v>19.875881621265343</v>
      </c>
      <c r="E59" s="69"/>
    </row>
    <row r="60" spans="1:5">
      <c r="A60" s="63"/>
      <c r="B60" s="64"/>
      <c r="C60" s="59"/>
    </row>
    <row r="61" spans="1:5">
      <c r="A61" s="65" t="s">
        <v>105</v>
      </c>
      <c r="B61" s="66"/>
      <c r="C61" s="59">
        <f>C59+C38+C23+C19+C15</f>
        <v>26.738261841956234</v>
      </c>
    </row>
    <row r="62" spans="1:5">
      <c r="A62" s="63"/>
      <c r="B62" s="64"/>
      <c r="C62" s="62"/>
    </row>
    <row r="63" spans="1:5" ht="15.75" thickBot="1">
      <c r="A63" s="24" t="s">
        <v>41</v>
      </c>
      <c r="B63" s="70"/>
      <c r="C63" s="37">
        <f>'מגדל מרכזית לפיצויים- נספח 1'!C40</f>
        <v>107518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5</vt:i4>
      </vt:variant>
    </vt:vector>
  </HeadingPairs>
  <TitlesOfParts>
    <vt:vector size="12" baseType="lpstr">
      <vt:lpstr>יוזמה</vt:lpstr>
      <vt:lpstr>מקפת משלימה</vt:lpstr>
      <vt:lpstr>מקפת אישית</vt:lpstr>
      <vt:lpstr>מרכז פנסיה</vt:lpstr>
      <vt:lpstr>מגדל מרכזית לפיצויים- נספח 1</vt:lpstr>
      <vt:lpstr>מגדל מרכזית לפיצויים- נספח 2</vt:lpstr>
      <vt:lpstr>מגדל מרכזית לפיצויים- נספח 3</vt:lpstr>
      <vt:lpstr>יוזמה!WPrint_Area_W</vt:lpstr>
      <vt:lpstr>'מגדל מרכזית לפיצויים- נספח 1'!WPrint_Area_W</vt:lpstr>
      <vt:lpstr>'מקפת אישית'!WPrint_Area_W</vt:lpstr>
      <vt:lpstr>'מקפת משלימה'!WPrint_Area_W</vt:lpstr>
      <vt:lpstr>'מרכז פנסיה'!WPrint_Area_W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2024-03-27T06:26:48Z</dcterms:modified>
</cp:coreProperties>
</file>