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J:\Makefet\פעילות גמל כספים\פעילות גמל-כספים\2023\7-9.2023\רשימות נכסים- 30.9.23\רשימות נכסים- שידור שני- 30.9.23\"/>
    </mc:Choice>
  </mc:AlternateContent>
  <xr:revisionPtr revIDLastSave="0" documentId="13_ncr:1_{B737D57A-C357-4929-8327-1067994B1E7D}" xr6:coauthVersionLast="47" xr6:coauthVersionMax="47" xr10:uidLastSave="{00000000-0000-0000-0000-000000000000}"/>
  <bookViews>
    <workbookView xWindow="-120" yWindow="-120" windowWidth="29040" windowHeight="15840" tabRatio="907" xr2:uid="{00000000-000D-0000-FFFF-FFFF00000000}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xlnm._FilterDatabase" localSheetId="19" hidden="1">'לא סחיר - חוזים עתידיים'!$A$8:$AW$328</definedName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1" i="1" l="1"/>
  <c r="D22" i="1"/>
  <c r="D21" i="1"/>
  <c r="D20" i="1"/>
  <c r="D19" i="1"/>
  <c r="D18" i="1"/>
  <c r="D17" i="1"/>
  <c r="D16" i="1"/>
  <c r="D15" i="1"/>
  <c r="D14" i="1"/>
  <c r="D13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42" i="1"/>
  <c r="D41" i="1"/>
  <c r="D40" i="1"/>
  <c r="D39" i="1"/>
  <c r="S13" i="15"/>
  <c r="S14" i="15"/>
  <c r="S15" i="15"/>
  <c r="S16" i="15"/>
  <c r="S17" i="15"/>
  <c r="S18" i="15"/>
  <c r="S19" i="15"/>
  <c r="S20" i="15"/>
  <c r="S21" i="15"/>
  <c r="S22" i="15"/>
  <c r="S23" i="15"/>
  <c r="S24" i="15"/>
  <c r="S25" i="15"/>
  <c r="S26" i="15"/>
  <c r="S27" i="15"/>
  <c r="S28" i="15"/>
  <c r="S29" i="15"/>
  <c r="S30" i="15"/>
  <c r="S31" i="15"/>
  <c r="S32" i="15"/>
  <c r="S33" i="15"/>
  <c r="S34" i="15"/>
  <c r="S35" i="15"/>
  <c r="S36" i="15"/>
  <c r="S37" i="15"/>
  <c r="S38" i="15"/>
  <c r="S39" i="15"/>
  <c r="S40" i="15"/>
  <c r="P13" i="15"/>
  <c r="N13" i="15"/>
  <c r="P23" i="15"/>
  <c r="P12" i="15" s="1"/>
  <c r="P11" i="15" s="1"/>
  <c r="N23" i="15"/>
  <c r="N12" i="15"/>
  <c r="N11" i="15" s="1"/>
  <c r="R15" i="15" l="1"/>
  <c r="R17" i="15"/>
  <c r="R28" i="15"/>
  <c r="R35" i="15"/>
  <c r="R25" i="15"/>
  <c r="R32" i="15"/>
  <c r="R22" i="15"/>
  <c r="R29" i="15"/>
  <c r="R40" i="15"/>
  <c r="R26" i="15"/>
  <c r="R37" i="15"/>
  <c r="R34" i="15"/>
  <c r="S11" i="15"/>
  <c r="R20" i="15"/>
  <c r="R14" i="15"/>
  <c r="R19" i="15"/>
  <c r="R16" i="15"/>
  <c r="R31" i="15"/>
  <c r="R38" i="15"/>
  <c r="R11" i="15"/>
  <c r="R23" i="15"/>
  <c r="R13" i="15"/>
  <c r="S12" i="15"/>
  <c r="R39" i="15"/>
  <c r="R36" i="15"/>
  <c r="R33" i="15"/>
  <c r="R30" i="15"/>
  <c r="R27" i="15"/>
  <c r="R24" i="15"/>
  <c r="R21" i="15"/>
  <c r="R18" i="15"/>
  <c r="R12" i="15"/>
  <c r="K12" i="20"/>
  <c r="K13" i="20"/>
  <c r="K14" i="20"/>
  <c r="K15" i="20"/>
  <c r="K16" i="20"/>
  <c r="K17" i="20"/>
  <c r="K18" i="20"/>
  <c r="K19" i="20"/>
  <c r="K20" i="20"/>
  <c r="K21" i="20"/>
  <c r="K22" i="20"/>
  <c r="K23" i="20"/>
  <c r="K24" i="20"/>
  <c r="K25" i="20"/>
  <c r="K26" i="20"/>
  <c r="K27" i="20"/>
  <c r="K28" i="20"/>
  <c r="K29" i="20"/>
  <c r="K30" i="20"/>
  <c r="K31" i="20"/>
  <c r="K32" i="20"/>
  <c r="K33" i="20"/>
  <c r="K34" i="20"/>
  <c r="K35" i="20"/>
  <c r="K36" i="20"/>
  <c r="K37" i="20"/>
  <c r="K38" i="20"/>
  <c r="K39" i="20"/>
  <c r="K40" i="20"/>
  <c r="K41" i="20"/>
  <c r="K42" i="20"/>
  <c r="K43" i="20"/>
  <c r="K44" i="20"/>
  <c r="K45" i="20"/>
  <c r="K46" i="20"/>
  <c r="K47" i="20"/>
  <c r="K48" i="20"/>
  <c r="K49" i="20"/>
  <c r="K50" i="20"/>
  <c r="K51" i="20"/>
  <c r="K52" i="20"/>
  <c r="K53" i="20"/>
  <c r="K54" i="20"/>
  <c r="K55" i="20"/>
  <c r="K56" i="20"/>
  <c r="K57" i="20"/>
  <c r="K58" i="20"/>
  <c r="K59" i="20"/>
  <c r="K60" i="20"/>
  <c r="K61" i="20"/>
  <c r="K62" i="20"/>
  <c r="K63" i="20"/>
  <c r="K64" i="20"/>
  <c r="K65" i="20"/>
  <c r="K66" i="20"/>
  <c r="K67" i="20"/>
  <c r="K68" i="20"/>
  <c r="K69" i="20"/>
  <c r="K70" i="20"/>
  <c r="K71" i="20"/>
  <c r="K72" i="20"/>
  <c r="K73" i="20"/>
  <c r="K74" i="20"/>
  <c r="K75" i="20"/>
  <c r="K76" i="20"/>
  <c r="K77" i="20"/>
  <c r="K78" i="20"/>
  <c r="K79" i="20"/>
  <c r="K80" i="20"/>
  <c r="K81" i="20"/>
  <c r="K82" i="20"/>
  <c r="K83" i="20"/>
  <c r="K84" i="20"/>
  <c r="K85" i="20"/>
  <c r="K86" i="20"/>
  <c r="K87" i="20"/>
  <c r="K88" i="20"/>
  <c r="K89" i="20"/>
  <c r="K90" i="20"/>
  <c r="K91" i="20"/>
  <c r="K92" i="20"/>
  <c r="K93" i="20"/>
  <c r="K94" i="20"/>
  <c r="K95" i="20"/>
  <c r="K96" i="20"/>
  <c r="K97" i="20"/>
  <c r="K98" i="20"/>
  <c r="K99" i="20"/>
  <c r="K100" i="20"/>
  <c r="K101" i="20"/>
  <c r="K102" i="20"/>
  <c r="K103" i="20"/>
  <c r="K104" i="20"/>
  <c r="K105" i="20"/>
  <c r="K106" i="20"/>
  <c r="K107" i="20"/>
  <c r="K108" i="20"/>
  <c r="K109" i="20"/>
  <c r="K110" i="20"/>
  <c r="K111" i="20"/>
  <c r="K112" i="20"/>
  <c r="K113" i="20"/>
  <c r="K114" i="20"/>
  <c r="K115" i="20"/>
  <c r="K116" i="20"/>
  <c r="K117" i="20"/>
  <c r="K118" i="20"/>
  <c r="K119" i="20"/>
  <c r="K120" i="20"/>
  <c r="K121" i="20"/>
  <c r="K122" i="20"/>
  <c r="K123" i="20"/>
  <c r="K124" i="20"/>
  <c r="K125" i="20"/>
  <c r="K126" i="20"/>
  <c r="K127" i="20"/>
  <c r="K128" i="20"/>
  <c r="K129" i="20"/>
  <c r="K130" i="20"/>
  <c r="K131" i="20"/>
  <c r="K132" i="20"/>
  <c r="K133" i="20"/>
  <c r="K134" i="20"/>
  <c r="K135" i="20"/>
  <c r="K136" i="20"/>
  <c r="K137" i="20"/>
  <c r="K138" i="20"/>
  <c r="K139" i="20"/>
  <c r="K140" i="20"/>
  <c r="K141" i="20"/>
  <c r="K142" i="20"/>
  <c r="K143" i="20"/>
  <c r="K144" i="20"/>
  <c r="K145" i="20"/>
  <c r="K146" i="20"/>
  <c r="K147" i="20"/>
  <c r="K148" i="20"/>
  <c r="K149" i="20"/>
  <c r="K150" i="20"/>
  <c r="K151" i="20"/>
  <c r="K152" i="20"/>
  <c r="K153" i="20"/>
  <c r="K154" i="20"/>
  <c r="K155" i="20"/>
  <c r="K156" i="20"/>
  <c r="K157" i="20"/>
  <c r="K158" i="20"/>
  <c r="K159" i="20"/>
  <c r="K160" i="20"/>
  <c r="K161" i="20"/>
  <c r="K162" i="20"/>
  <c r="K163" i="20"/>
  <c r="K164" i="20"/>
  <c r="K165" i="20"/>
  <c r="K166" i="20"/>
  <c r="K167" i="20"/>
  <c r="K168" i="20"/>
  <c r="K169" i="20"/>
  <c r="K170" i="20"/>
  <c r="K171" i="20"/>
  <c r="K172" i="20"/>
  <c r="K173" i="20"/>
  <c r="K174" i="20"/>
  <c r="K175" i="20"/>
  <c r="K176" i="20"/>
  <c r="K177" i="20"/>
  <c r="K178" i="20"/>
  <c r="K179" i="20"/>
  <c r="K180" i="20"/>
  <c r="K181" i="20"/>
  <c r="K182" i="20"/>
  <c r="K183" i="20"/>
  <c r="K184" i="20"/>
  <c r="K185" i="20"/>
  <c r="K186" i="20"/>
  <c r="K187" i="20"/>
  <c r="K188" i="20"/>
  <c r="K189" i="20"/>
  <c r="K190" i="20"/>
  <c r="K191" i="20"/>
  <c r="K192" i="20"/>
  <c r="K193" i="20"/>
  <c r="K194" i="20"/>
  <c r="K195" i="20"/>
  <c r="K196" i="20"/>
  <c r="K197" i="20"/>
  <c r="K198" i="20"/>
  <c r="K199" i="20"/>
  <c r="K200" i="20"/>
  <c r="K201" i="20"/>
  <c r="K202" i="20"/>
  <c r="K203" i="20"/>
  <c r="K204" i="20"/>
  <c r="K205" i="20"/>
  <c r="K206" i="20"/>
  <c r="K207" i="20"/>
  <c r="K208" i="20"/>
  <c r="K209" i="20"/>
  <c r="K210" i="20"/>
  <c r="K211" i="20"/>
  <c r="K212" i="20"/>
  <c r="K213" i="20"/>
  <c r="K214" i="20"/>
  <c r="K215" i="20"/>
  <c r="K216" i="20"/>
  <c r="K217" i="20"/>
  <c r="K218" i="20"/>
  <c r="K219" i="20"/>
  <c r="K220" i="20"/>
  <c r="K221" i="20"/>
  <c r="K222" i="20"/>
  <c r="K223" i="20"/>
  <c r="K224" i="20"/>
  <c r="K225" i="20"/>
  <c r="K226" i="20"/>
  <c r="K227" i="20"/>
  <c r="K228" i="20"/>
  <c r="K229" i="20"/>
  <c r="K230" i="20"/>
  <c r="K231" i="20"/>
  <c r="K232" i="20"/>
  <c r="K233" i="20"/>
  <c r="K234" i="20"/>
  <c r="K235" i="20"/>
  <c r="K236" i="20"/>
  <c r="K237" i="20"/>
  <c r="K238" i="20"/>
  <c r="K239" i="20"/>
  <c r="K240" i="20"/>
  <c r="K241" i="20"/>
  <c r="K242" i="20"/>
  <c r="K243" i="20"/>
  <c r="K244" i="20"/>
  <c r="K245" i="20"/>
  <c r="K246" i="20"/>
  <c r="K247" i="20"/>
  <c r="K248" i="20"/>
  <c r="K249" i="20"/>
  <c r="K250" i="20"/>
  <c r="K251" i="20"/>
  <c r="K252" i="20"/>
  <c r="K253" i="20"/>
  <c r="K254" i="20"/>
  <c r="K255" i="20"/>
  <c r="K256" i="20"/>
  <c r="K257" i="20"/>
  <c r="K258" i="20"/>
  <c r="K259" i="20"/>
  <c r="K260" i="20"/>
  <c r="K261" i="20"/>
  <c r="K262" i="20"/>
  <c r="K263" i="20"/>
  <c r="K264" i="20"/>
  <c r="K265" i="20"/>
  <c r="K266" i="20"/>
  <c r="K267" i="20"/>
  <c r="K268" i="20"/>
  <c r="K269" i="20"/>
  <c r="K270" i="20"/>
  <c r="K271" i="20"/>
  <c r="K272" i="20"/>
  <c r="K273" i="20"/>
  <c r="K274" i="20"/>
  <c r="K275" i="20"/>
  <c r="K276" i="20"/>
  <c r="K277" i="20"/>
  <c r="K278" i="20"/>
  <c r="K279" i="20"/>
  <c r="K280" i="20"/>
  <c r="K281" i="20"/>
  <c r="K282" i="20"/>
  <c r="K283" i="20"/>
  <c r="K284" i="20"/>
  <c r="K285" i="20"/>
  <c r="K286" i="20"/>
  <c r="K287" i="20"/>
  <c r="K288" i="20"/>
  <c r="K289" i="20"/>
  <c r="K290" i="20"/>
  <c r="K291" i="20"/>
  <c r="K292" i="20"/>
  <c r="K293" i="20"/>
  <c r="K294" i="20"/>
  <c r="K295" i="20"/>
  <c r="K296" i="20"/>
  <c r="K297" i="20"/>
  <c r="K298" i="20"/>
  <c r="K299" i="20"/>
  <c r="K300" i="20"/>
  <c r="K301" i="20"/>
  <c r="K302" i="20"/>
  <c r="K303" i="20"/>
  <c r="K304" i="20"/>
  <c r="K305" i="20"/>
  <c r="K306" i="20"/>
  <c r="K307" i="20"/>
  <c r="K308" i="20"/>
  <c r="K309" i="20"/>
  <c r="K310" i="20"/>
  <c r="K311" i="20"/>
  <c r="K312" i="20"/>
  <c r="K313" i="20"/>
  <c r="K314" i="20"/>
  <c r="K315" i="20"/>
  <c r="K316" i="20"/>
  <c r="K317" i="20"/>
  <c r="K318" i="20"/>
  <c r="K319" i="20"/>
  <c r="K320" i="20"/>
  <c r="K321" i="20"/>
  <c r="K322" i="20"/>
  <c r="K323" i="20"/>
  <c r="K324" i="20"/>
  <c r="K11" i="20"/>
  <c r="J12" i="20"/>
  <c r="J13" i="20"/>
  <c r="J14" i="20"/>
  <c r="J15" i="20"/>
  <c r="J16" i="20"/>
  <c r="J17" i="20"/>
  <c r="J18" i="20"/>
  <c r="J19" i="20"/>
  <c r="J20" i="20"/>
  <c r="J21" i="20"/>
  <c r="J22" i="20"/>
  <c r="J23" i="20"/>
  <c r="J24" i="20"/>
  <c r="J25" i="20"/>
  <c r="J26" i="20"/>
  <c r="J27" i="20"/>
  <c r="J28" i="20"/>
  <c r="J29" i="20"/>
  <c r="J30" i="20"/>
  <c r="J31" i="20"/>
  <c r="J32" i="20"/>
  <c r="J33" i="20"/>
  <c r="J34" i="20"/>
  <c r="J35" i="20"/>
  <c r="J36" i="20"/>
  <c r="J37" i="20"/>
  <c r="J38" i="20"/>
  <c r="J39" i="20"/>
  <c r="J40" i="20"/>
  <c r="J41" i="20"/>
  <c r="J42" i="20"/>
  <c r="J43" i="20"/>
  <c r="J44" i="20"/>
  <c r="J45" i="20"/>
  <c r="J46" i="20"/>
  <c r="J47" i="20"/>
  <c r="J48" i="20"/>
  <c r="J49" i="20"/>
  <c r="J50" i="20"/>
  <c r="J51" i="20"/>
  <c r="J52" i="20"/>
  <c r="J53" i="20"/>
  <c r="J54" i="20"/>
  <c r="J55" i="20"/>
  <c r="J56" i="20"/>
  <c r="J57" i="20"/>
  <c r="J58" i="20"/>
  <c r="J59" i="20"/>
  <c r="J60" i="20"/>
  <c r="J61" i="20"/>
  <c r="J62" i="20"/>
  <c r="J63" i="20"/>
  <c r="J64" i="20"/>
  <c r="J65" i="20"/>
  <c r="J66" i="20"/>
  <c r="J67" i="20"/>
  <c r="J68" i="20"/>
  <c r="J69" i="20"/>
  <c r="J70" i="20"/>
  <c r="J71" i="20"/>
  <c r="J72" i="20"/>
  <c r="J73" i="20"/>
  <c r="J74" i="20"/>
  <c r="J75" i="20"/>
  <c r="J76" i="20"/>
  <c r="J77" i="20"/>
  <c r="J78" i="20"/>
  <c r="J79" i="20"/>
  <c r="J80" i="20"/>
  <c r="J81" i="20"/>
  <c r="J82" i="20"/>
  <c r="J83" i="20"/>
  <c r="J84" i="20"/>
  <c r="J85" i="20"/>
  <c r="J86" i="20"/>
  <c r="J87" i="20"/>
  <c r="J88" i="20"/>
  <c r="J89" i="20"/>
  <c r="J90" i="20"/>
  <c r="J91" i="20"/>
  <c r="J92" i="20"/>
  <c r="J93" i="20"/>
  <c r="J94" i="20"/>
  <c r="J95" i="20"/>
  <c r="J96" i="20"/>
  <c r="J97" i="20"/>
  <c r="J98" i="20"/>
  <c r="J99" i="20"/>
  <c r="J100" i="20"/>
  <c r="J101" i="20"/>
  <c r="J102" i="20"/>
  <c r="J103" i="20"/>
  <c r="J104" i="20"/>
  <c r="J105" i="20"/>
  <c r="J106" i="20"/>
  <c r="J107" i="20"/>
  <c r="J108" i="20"/>
  <c r="J109" i="20"/>
  <c r="J110" i="20"/>
  <c r="J111" i="20"/>
  <c r="J112" i="20"/>
  <c r="J113" i="20"/>
  <c r="J114" i="20"/>
  <c r="J115" i="20"/>
  <c r="J116" i="20"/>
  <c r="J117" i="20"/>
  <c r="J118" i="20"/>
  <c r="J119" i="20"/>
  <c r="J120" i="20"/>
  <c r="J121" i="20"/>
  <c r="J122" i="20"/>
  <c r="J123" i="20"/>
  <c r="J124" i="20"/>
  <c r="J125" i="20"/>
  <c r="J126" i="20"/>
  <c r="J127" i="20"/>
  <c r="J128" i="20"/>
  <c r="J129" i="20"/>
  <c r="J130" i="20"/>
  <c r="J131" i="20"/>
  <c r="J132" i="20"/>
  <c r="J133" i="20"/>
  <c r="J134" i="20"/>
  <c r="J135" i="20"/>
  <c r="J136" i="20"/>
  <c r="J137" i="20"/>
  <c r="J138" i="20"/>
  <c r="J139" i="20"/>
  <c r="J140" i="20"/>
  <c r="J141" i="20"/>
  <c r="J142" i="20"/>
  <c r="J143" i="20"/>
  <c r="J144" i="20"/>
  <c r="J145" i="20"/>
  <c r="J146" i="20"/>
  <c r="J147" i="20"/>
  <c r="J148" i="20"/>
  <c r="J149" i="20"/>
  <c r="J150" i="20"/>
  <c r="J151" i="20"/>
  <c r="J152" i="20"/>
  <c r="J153" i="20"/>
  <c r="J154" i="20"/>
  <c r="J155" i="20"/>
  <c r="J156" i="20"/>
  <c r="J157" i="20"/>
  <c r="J158" i="20"/>
  <c r="J159" i="20"/>
  <c r="J160" i="20"/>
  <c r="J161" i="20"/>
  <c r="J162" i="20"/>
  <c r="J163" i="20"/>
  <c r="J164" i="20"/>
  <c r="J165" i="20"/>
  <c r="J166" i="20"/>
  <c r="J167" i="20"/>
  <c r="J168" i="20"/>
  <c r="J169" i="20"/>
  <c r="J170" i="20"/>
  <c r="J171" i="20"/>
  <c r="J172" i="20"/>
  <c r="J173" i="20"/>
  <c r="J174" i="20"/>
  <c r="J175" i="20"/>
  <c r="J176" i="20"/>
  <c r="J177" i="20"/>
  <c r="J178" i="20"/>
  <c r="J179" i="20"/>
  <c r="J180" i="20"/>
  <c r="J181" i="20"/>
  <c r="J182" i="20"/>
  <c r="J183" i="20"/>
  <c r="J184" i="20"/>
  <c r="J185" i="20"/>
  <c r="J186" i="20"/>
  <c r="J187" i="20"/>
  <c r="J188" i="20"/>
  <c r="J189" i="20"/>
  <c r="J190" i="20"/>
  <c r="J191" i="20"/>
  <c r="J192" i="20"/>
  <c r="J193" i="20"/>
  <c r="J194" i="20"/>
  <c r="J195" i="20"/>
  <c r="J196" i="20"/>
  <c r="J197" i="20"/>
  <c r="J198" i="20"/>
  <c r="J199" i="20"/>
  <c r="J200" i="20"/>
  <c r="J201" i="20"/>
  <c r="J202" i="20"/>
  <c r="J203" i="20"/>
  <c r="J204" i="20"/>
  <c r="J205" i="20"/>
  <c r="J206" i="20"/>
  <c r="J207" i="20"/>
  <c r="J208" i="20"/>
  <c r="J209" i="20"/>
  <c r="J210" i="20"/>
  <c r="J211" i="20"/>
  <c r="J212" i="20"/>
  <c r="J213" i="20"/>
  <c r="J214" i="20"/>
  <c r="J215" i="20"/>
  <c r="J216" i="20"/>
  <c r="J217" i="20"/>
  <c r="J218" i="20"/>
  <c r="J219" i="20"/>
  <c r="J220" i="20"/>
  <c r="J221" i="20"/>
  <c r="J222" i="20"/>
  <c r="J223" i="20"/>
  <c r="J224" i="20"/>
  <c r="J225" i="20"/>
  <c r="J226" i="20"/>
  <c r="J227" i="20"/>
  <c r="J228" i="20"/>
  <c r="J229" i="20"/>
  <c r="J230" i="20"/>
  <c r="J231" i="20"/>
  <c r="J232" i="20"/>
  <c r="J233" i="20"/>
  <c r="J234" i="20"/>
  <c r="J235" i="20"/>
  <c r="J236" i="20"/>
  <c r="J237" i="20"/>
  <c r="J238" i="20"/>
  <c r="J239" i="20"/>
  <c r="J240" i="20"/>
  <c r="J241" i="20"/>
  <c r="J242" i="20"/>
  <c r="J243" i="20"/>
  <c r="J244" i="20"/>
  <c r="J245" i="20"/>
  <c r="J246" i="20"/>
  <c r="J247" i="20"/>
  <c r="J248" i="20"/>
  <c r="J249" i="20"/>
  <c r="J250" i="20"/>
  <c r="J251" i="20"/>
  <c r="J252" i="20"/>
  <c r="J253" i="20"/>
  <c r="J254" i="20"/>
  <c r="J255" i="20"/>
  <c r="J256" i="20"/>
  <c r="J257" i="20"/>
  <c r="J258" i="20"/>
  <c r="J259" i="20"/>
  <c r="J260" i="20"/>
  <c r="J261" i="20"/>
  <c r="J262" i="20"/>
  <c r="J263" i="20"/>
  <c r="J264" i="20"/>
  <c r="J265" i="20"/>
  <c r="J266" i="20"/>
  <c r="J267" i="20"/>
  <c r="J268" i="20"/>
  <c r="J269" i="20"/>
  <c r="J270" i="20"/>
  <c r="J271" i="20"/>
  <c r="J272" i="20"/>
  <c r="J273" i="20"/>
  <c r="J274" i="20"/>
  <c r="J275" i="20"/>
  <c r="J276" i="20"/>
  <c r="J277" i="20"/>
  <c r="J278" i="20"/>
  <c r="J279" i="20"/>
  <c r="J280" i="20"/>
  <c r="J281" i="20"/>
  <c r="J282" i="20"/>
  <c r="J283" i="20"/>
  <c r="J284" i="20"/>
  <c r="J285" i="20"/>
  <c r="J286" i="20"/>
  <c r="J287" i="20"/>
  <c r="J288" i="20"/>
  <c r="J289" i="20"/>
  <c r="J290" i="20"/>
  <c r="J291" i="20"/>
  <c r="J292" i="20"/>
  <c r="J293" i="20"/>
  <c r="J294" i="20"/>
  <c r="J295" i="20"/>
  <c r="J296" i="20"/>
  <c r="J297" i="20"/>
  <c r="J298" i="20"/>
  <c r="J299" i="20"/>
  <c r="J300" i="20"/>
  <c r="J301" i="20"/>
  <c r="J302" i="20"/>
  <c r="J303" i="20"/>
  <c r="J304" i="20"/>
  <c r="J305" i="20"/>
  <c r="J306" i="20"/>
  <c r="J307" i="20"/>
  <c r="J308" i="20"/>
  <c r="J309" i="20"/>
  <c r="J310" i="20"/>
  <c r="J311" i="20"/>
  <c r="J312" i="20"/>
  <c r="J313" i="20"/>
  <c r="J314" i="20"/>
  <c r="J315" i="20"/>
  <c r="J316" i="20"/>
  <c r="J317" i="20"/>
  <c r="J318" i="20"/>
  <c r="J319" i="20"/>
  <c r="J320" i="20"/>
  <c r="J321" i="20"/>
  <c r="J322" i="20"/>
  <c r="J323" i="20"/>
  <c r="J324" i="20"/>
  <c r="J11" i="20"/>
  <c r="I308" i="20"/>
  <c r="I309" i="20"/>
  <c r="I318" i="20"/>
  <c r="I248" i="20"/>
  <c r="I23" i="20"/>
  <c r="I12" i="20" s="1"/>
  <c r="I11" i="20" s="1"/>
  <c r="K12" i="2"/>
  <c r="L12" i="2"/>
  <c r="K13" i="2"/>
  <c r="L13" i="2"/>
  <c r="K14" i="2"/>
  <c r="L14" i="2"/>
  <c r="K15" i="2"/>
  <c r="L15" i="2"/>
  <c r="K16" i="2"/>
  <c r="L16" i="2"/>
  <c r="K17" i="2"/>
  <c r="L17" i="2"/>
  <c r="K18" i="2"/>
  <c r="L18" i="2"/>
  <c r="K19" i="2"/>
  <c r="L19" i="2"/>
  <c r="K20" i="2"/>
  <c r="L20" i="2"/>
  <c r="K21" i="2"/>
  <c r="L21" i="2"/>
  <c r="K22" i="2"/>
  <c r="L22" i="2"/>
  <c r="K23" i="2"/>
  <c r="L23" i="2"/>
  <c r="K24" i="2"/>
  <c r="L24" i="2"/>
  <c r="K25" i="2"/>
  <c r="L25" i="2"/>
  <c r="K26" i="2"/>
  <c r="L26" i="2"/>
  <c r="K27" i="2"/>
  <c r="L27" i="2"/>
  <c r="K28" i="2"/>
  <c r="L28" i="2"/>
  <c r="K29" i="2"/>
  <c r="L29" i="2"/>
  <c r="K30" i="2"/>
  <c r="L30" i="2"/>
  <c r="K31" i="2"/>
  <c r="L31" i="2"/>
  <c r="K32" i="2"/>
  <c r="L32" i="2"/>
  <c r="K33" i="2"/>
  <c r="L33" i="2"/>
  <c r="K34" i="2"/>
  <c r="L34" i="2"/>
  <c r="K35" i="2"/>
  <c r="L35" i="2"/>
  <c r="K36" i="2"/>
  <c r="L36" i="2"/>
  <c r="K37" i="2"/>
  <c r="L37" i="2"/>
  <c r="K38" i="2"/>
  <c r="L38" i="2"/>
  <c r="K39" i="2"/>
  <c r="L39" i="2"/>
  <c r="K40" i="2"/>
  <c r="L40" i="2"/>
  <c r="K41" i="2"/>
  <c r="L41" i="2"/>
  <c r="K42" i="2"/>
  <c r="L42" i="2"/>
  <c r="K43" i="2"/>
  <c r="L43" i="2"/>
  <c r="K44" i="2"/>
  <c r="L44" i="2"/>
  <c r="K45" i="2"/>
  <c r="L45" i="2"/>
  <c r="K46" i="2"/>
  <c r="L46" i="2"/>
  <c r="K47" i="2"/>
  <c r="L47" i="2"/>
  <c r="K48" i="2"/>
  <c r="L48" i="2"/>
  <c r="K49" i="2"/>
  <c r="L49" i="2"/>
  <c r="K50" i="2"/>
  <c r="L50" i="2"/>
  <c r="K51" i="2"/>
  <c r="L51" i="2"/>
  <c r="K52" i="2"/>
  <c r="L52" i="2"/>
  <c r="K53" i="2"/>
  <c r="L53" i="2"/>
  <c r="K54" i="2"/>
  <c r="L54" i="2"/>
  <c r="K55" i="2"/>
  <c r="L55" i="2"/>
  <c r="K56" i="2"/>
  <c r="L56" i="2"/>
  <c r="K57" i="2"/>
  <c r="L57" i="2"/>
  <c r="K58" i="2"/>
  <c r="L58" i="2"/>
  <c r="K59" i="2"/>
  <c r="L59" i="2"/>
  <c r="L11" i="2"/>
  <c r="K11" i="2"/>
  <c r="J18" i="2"/>
  <c r="J41" i="2"/>
  <c r="J40" i="2"/>
  <c r="J32" i="2"/>
  <c r="J28" i="2"/>
  <c r="J27" i="2"/>
  <c r="J24" i="2"/>
  <c r="J20" i="2"/>
  <c r="J16" i="2"/>
  <c r="J15" i="2"/>
  <c r="J54" i="2"/>
  <c r="J53" i="2" s="1"/>
  <c r="H12" i="24"/>
  <c r="I12" i="24"/>
  <c r="H13" i="24"/>
  <c r="I13" i="24"/>
  <c r="H14" i="24"/>
  <c r="I14" i="24"/>
  <c r="H15" i="24"/>
  <c r="I15" i="24"/>
  <c r="H16" i="24"/>
  <c r="I16" i="24"/>
  <c r="H17" i="24"/>
  <c r="I17" i="24"/>
  <c r="H18" i="24"/>
  <c r="I18" i="24"/>
  <c r="H19" i="24"/>
  <c r="I19" i="24"/>
  <c r="H20" i="24"/>
  <c r="I20" i="24"/>
  <c r="H21" i="24"/>
  <c r="I21" i="24"/>
  <c r="H22" i="24"/>
  <c r="I22" i="24"/>
  <c r="H23" i="24"/>
  <c r="I23" i="24"/>
  <c r="I11" i="24"/>
  <c r="H11" i="24"/>
  <c r="E13" i="24"/>
  <c r="E12" i="24" s="1"/>
  <c r="E11" i="24" s="1"/>
  <c r="C39" i="27"/>
  <c r="C12" i="27"/>
  <c r="J13" i="2" l="1"/>
  <c r="J12" i="2" s="1"/>
  <c r="J11" i="2"/>
  <c r="C11" i="27"/>
  <c r="C43" i="1" s="1"/>
  <c r="D43" i="1" s="1"/>
</calcChain>
</file>

<file path=xl/sharedStrings.xml><?xml version="1.0" encoding="utf-8"?>
<sst xmlns="http://schemas.openxmlformats.org/spreadsheetml/2006/main" count="8634" uniqueCount="2257">
  <si>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</si>
  <si>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</si>
  <si>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</si>
  <si>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</si>
  <si>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</si>
  <si>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</si>
  <si>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</si>
  <si>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</si>
  <si>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</si>
  <si>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</si>
  <si>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</si>
  <si>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</si>
  <si>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</si>
  <si>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</si>
  <si>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</si>
  <si>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</si>
  <si>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</si>
  <si>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</si>
  <si>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</si>
  <si>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</si>
  <si>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</si>
  <si>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</si>
  <si>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</si>
  <si>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</si>
  <si>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</si>
  <si>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</si>
  <si>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</si>
  <si>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</si>
  <si>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</si>
  <si>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</si>
  <si>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</si>
  <si>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</si>
  <si>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</si>
  <si>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</si>
  <si>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</si>
  <si>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</si>
  <si>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</si>
  <si>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</si>
  <si>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</si>
  <si>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</si>
  <si>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</si>
  <si>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</si>
  <si>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</si>
  <si>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</si>
  <si>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</si>
  <si>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</si>
  <si>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</si>
  <si>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</si>
  <si>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</si>
  <si>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</si>
  <si>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</si>
  <si>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</si>
  <si>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</si>
  <si>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</si>
  <si>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</si>
  <si>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</si>
  <si>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</si>
  <si>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</si>
  <si>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</si>
  <si>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</si>
  <si>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</si>
  <si>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</si>
  <si>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</si>
  <si>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</si>
  <si>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</si>
  <si>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</si>
  <si>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</si>
  <si>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</si>
  <si>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</si>
  <si>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</si>
  <si>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</si>
  <si>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</si>
  <si>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</si>
  <si>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</si>
  <si>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</si>
  <si>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</si>
  <si>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</si>
  <si>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</si>
  <si>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</si>
  <si>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</si>
  <si>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</si>
  <si>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</si>
  <si>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</si>
  <si>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</si>
  <si>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</si>
  <si>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</si>
  <si>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</si>
  <si>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</si>
  <si>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</si>
  <si>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</si>
  <si>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</si>
  <si>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</si>
  <si>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</si>
  <si>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</si>
  <si>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</si>
  <si>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</si>
  <si>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</si>
  <si>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</si>
  <si>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</si>
  <si>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</si>
  <si>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</si>
  <si>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</si>
  <si>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</si>
  <si>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</si>
  <si>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</si>
  <si>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</si>
  <si>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</si>
  <si>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</si>
  <si>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</si>
  <si>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</si>
  <si>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</si>
  <si>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</si>
  <si>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</si>
  <si>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</si>
  <si>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</si>
  <si>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</si>
  <si>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</si>
  <si>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</si>
  <si>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</si>
  <si>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</si>
  <si>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</si>
  <si>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</si>
  <si>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</si>
  <si>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</si>
  <si>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</si>
  <si>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</si>
  <si>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</si>
  <si>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</si>
  <si>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</si>
  <si>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</si>
  <si>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</si>
  <si>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</si>
  <si>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</si>
  <si>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</si>
  <si>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</si>
  <si>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</si>
  <si>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</si>
  <si>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</si>
  <si>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</si>
  <si>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</si>
  <si>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</si>
  <si>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</si>
  <si>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</si>
  <si>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</si>
  <si>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</si>
  <si>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</si>
  <si>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</si>
  <si>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</si>
  <si>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</si>
  <si>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</si>
  <si>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</si>
  <si>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</si>
  <si>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</si>
  <si>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</si>
  <si>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</si>
  <si>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</si>
  <si>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</si>
  <si>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</si>
  <si>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</si>
  <si>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</si>
  <si>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</si>
  <si>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</si>
  <si>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</si>
  <si>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</si>
  <si>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</si>
  <si>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</si>
  <si>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</si>
  <si>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</si>
  <si>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</si>
  <si>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</si>
  <si>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</si>
  <si>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</si>
  <si>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</si>
  <si>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</si>
  <si>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</si>
  <si>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</si>
  <si>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</si>
  <si>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</si>
  <si>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</si>
  <si>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</si>
  <si>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</si>
  <si>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</si>
  <si>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</si>
  <si>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</si>
  <si>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</si>
  <si>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</si>
  <si>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</si>
  <si>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</si>
  <si>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</si>
  <si>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</si>
  <si>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</si>
  <si>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</si>
  <si>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</si>
  <si>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</si>
  <si>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</si>
  <si>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</si>
  <si>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9898</t>
  </si>
  <si>
    <t>בהתאם לשיטה שיושמה בדוח הכספי *</t>
  </si>
  <si>
    <t>פרנק שווצרי</t>
  </si>
  <si>
    <t>יין יפני</t>
  </si>
  <si>
    <t>כתר שבדי</t>
  </si>
  <si>
    <t>דולר הונג קונג</t>
  </si>
  <si>
    <t>כתר נורבגי</t>
  </si>
  <si>
    <t>סה"כ בישראל</t>
  </si>
  <si>
    <t>סה"כ יתרת מזומנים ועו"ש בש"ח</t>
  </si>
  <si>
    <t>1111111111- 12- בנק הפועלים</t>
  </si>
  <si>
    <t>ilAAA</t>
  </si>
  <si>
    <t>S&amp;P מעלות</t>
  </si>
  <si>
    <t>סה"כ יתרת מזומנים ועו"ש נקובים במט"ח</t>
  </si>
  <si>
    <t>0</t>
  </si>
  <si>
    <t>לא מדורג</t>
  </si>
  <si>
    <t>S&amp;P</t>
  </si>
  <si>
    <t>20001- 12- בנק הפועלים</t>
  </si>
  <si>
    <t>20003- 12- בנק הפועלים</t>
  </si>
  <si>
    <t>70002- 12- בנק הפועלים</t>
  </si>
  <si>
    <t>סה"כ פח"ק/פר"י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</si>
  <si>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</si>
  <si>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</si>
  <si>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</si>
  <si>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</si>
  <si>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</si>
  <si>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</si>
  <si>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</si>
  <si>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</si>
  <si>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</si>
  <si>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סה"כ לא צמודות</t>
  </si>
  <si>
    <t>סה"כ מלווה קצר מועד</t>
  </si>
  <si>
    <t>מ.ק.מ. 414- בנק ישראל- מק"מ</t>
  </si>
  <si>
    <t>8240418</t>
  </si>
  <si>
    <t>RF</t>
  </si>
  <si>
    <t>מלווה קצר מועד 114- בנק ישראל- מק"מ</t>
  </si>
  <si>
    <t>8240111</t>
  </si>
  <si>
    <t>מלווה קצר מועד 214- בנק ישראל- מק"מ</t>
  </si>
  <si>
    <t>8240210</t>
  </si>
  <si>
    <t>מלווה קצר מועד 314- בנק ישראל- מק"מ</t>
  </si>
  <si>
    <t>8240319</t>
  </si>
  <si>
    <t>מלווה קצר מועד 814- בנק ישראל- מק"מ</t>
  </si>
  <si>
    <t>8240814</t>
  </si>
  <si>
    <t>מלווה קצר מועד 914- בנק ישראל- מק"מ</t>
  </si>
  <si>
    <t>8240913</t>
  </si>
  <si>
    <t>מקמ 1213- בנק ישראל- מק"מ</t>
  </si>
  <si>
    <t>8231219</t>
  </si>
  <si>
    <t>מקמ 524- בנק ישראל- מק"מ</t>
  </si>
  <si>
    <t>8240525</t>
  </si>
  <si>
    <t>סה"כ שחר</t>
  </si>
  <si>
    <t>ממשלתית שקלית 1.5% 11/23- שחר</t>
  </si>
  <si>
    <t>1155068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</si>
  <si>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</si>
  <si>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</si>
  <si>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</si>
  <si>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</si>
  <si>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</si>
  <si>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</si>
  <si>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</si>
  <si>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</si>
  <si>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</si>
  <si>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</si>
  <si>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</si>
  <si>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</si>
  <si>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סה"כ אחר</t>
  </si>
  <si>
    <t>סה"כ תל אביב 35</t>
  </si>
  <si>
    <t>*או פי סי אנרגיה- או.פי.סי. אנרגיה בע"מ</t>
  </si>
  <si>
    <t>1141571</t>
  </si>
  <si>
    <t>514401702</t>
  </si>
  <si>
    <t>אנרגיה</t>
  </si>
  <si>
    <t>*אורמת טכנולוגיות- אורמת טכנולגיות אינק</t>
  </si>
  <si>
    <t>1134402</t>
  </si>
  <si>
    <t>880326081</t>
  </si>
  <si>
    <t>אנרגיה מתחדשת</t>
  </si>
  <si>
    <t>*אנלייט אנרגיה- אנלייט אנרגיה מתחדשת בע"מ</t>
  </si>
  <si>
    <t>720011</t>
  </si>
  <si>
    <t>520041146</t>
  </si>
  <si>
    <t>*אנרג'יקס- אנרג'יקס אנרגיות מתחדשות בע"מ</t>
  </si>
  <si>
    <t>1123355</t>
  </si>
  <si>
    <t>513901371</t>
  </si>
  <si>
    <t>הפניקס- הפניקס אחזקות בע"מ</t>
  </si>
  <si>
    <t>767012</t>
  </si>
  <si>
    <t>520017450</t>
  </si>
  <si>
    <t>ביטוח</t>
  </si>
  <si>
    <t>הראל השקעות- הראל השקעות בביטוח ושרותים פיננסים בע"מ</t>
  </si>
  <si>
    <t>585018</t>
  </si>
  <si>
    <t>520033986</t>
  </si>
  <si>
    <t>אלביט מערכות- אלביט מערכות בע"מ</t>
  </si>
  <si>
    <t>1081124</t>
  </si>
  <si>
    <t>520043027</t>
  </si>
  <si>
    <t>ביטחוניות</t>
  </si>
  <si>
    <t>אשטרום קבוצה- קבוצת אשטרום</t>
  </si>
  <si>
    <t>1132315</t>
  </si>
  <si>
    <t>510381601</t>
  </si>
  <si>
    <t>בנייה</t>
  </si>
  <si>
    <t>*שיכון ובינוי- שיכון ובינוי בע"מ</t>
  </si>
  <si>
    <t>1081942</t>
  </si>
  <si>
    <t>520036104</t>
  </si>
  <si>
    <t>דיסקונט- בנק דיסקונט לישראל בע"מ</t>
  </si>
  <si>
    <t>691212</t>
  </si>
  <si>
    <t>520007030</t>
  </si>
  <si>
    <t>בנקים</t>
  </si>
  <si>
    <t>פועלים- בנק הפועלים בע"מ</t>
  </si>
  <si>
    <t>662577</t>
  </si>
  <si>
    <t>520000118</t>
  </si>
  <si>
    <t>לאומי- בנק לאומי לישראל בע"מ</t>
  </si>
  <si>
    <t>604611</t>
  </si>
  <si>
    <t>520018078</t>
  </si>
  <si>
    <t>מזרחי טפחות- בנק מזרחי טפחות בע"מ</t>
  </si>
  <si>
    <t>695437</t>
  </si>
  <si>
    <t>520000522</t>
  </si>
  <si>
    <t>בינלאומי 5- הבנק הבינלאומי הראשון לישראל בע"מ</t>
  </si>
  <si>
    <t>593038</t>
  </si>
  <si>
    <t>520029083</t>
  </si>
  <si>
    <t>*אלקטרה- אלקטרה בע"מ</t>
  </si>
  <si>
    <t>739037</t>
  </si>
  <si>
    <t>520028911</t>
  </si>
  <si>
    <t>חברה לישראל- החברה לישראל בע"מ</t>
  </si>
  <si>
    <t>576017</t>
  </si>
  <si>
    <t>520028010</t>
  </si>
  <si>
    <t>אנרג'יאן- Energean plc</t>
  </si>
  <si>
    <t>1155290</t>
  </si>
  <si>
    <t>10758801</t>
  </si>
  <si>
    <t>חיפושי נפט וגז</t>
  </si>
  <si>
    <t>ניו-מד אנרג'י יהש- ניו-מד אנרג'י- שותפות מוגבלת</t>
  </si>
  <si>
    <t>475020</t>
  </si>
  <si>
    <t>550013098</t>
  </si>
  <si>
    <t>דלק קבוצה- קבוצת דלק בע"מ</t>
  </si>
  <si>
    <t>1084128</t>
  </si>
  <si>
    <t>520044322</t>
  </si>
  <si>
    <t>*איי.סי.אל- איי.סי.אל גרופ בע"מ (דואלי)</t>
  </si>
  <si>
    <t>281014</t>
  </si>
  <si>
    <t>520027830</t>
  </si>
  <si>
    <t>כימיה, גומי ופלסטיק</t>
  </si>
  <si>
    <t>טאואר- טאואר סמיקונדקטור בע"מ</t>
  </si>
  <si>
    <t>1082379</t>
  </si>
  <si>
    <t>520041997</t>
  </si>
  <si>
    <t>מוליכים למחצה</t>
  </si>
  <si>
    <t>*נובה- נובה מכשירי מדידה בע"מ</t>
  </si>
  <si>
    <t>1084557</t>
  </si>
  <si>
    <t>511812463</t>
  </si>
  <si>
    <t>שטראוס- שטראוס גרופ בע"מ</t>
  </si>
  <si>
    <t>746016</t>
  </si>
  <si>
    <t>520003781</t>
  </si>
  <si>
    <t>מזון</t>
  </si>
  <si>
    <t>שפיר הנדסה- שפיר הנדסה חוצה ישראל צפון בע"מ</t>
  </si>
  <si>
    <t>1133875</t>
  </si>
  <si>
    <t>514892801</t>
  </si>
  <si>
    <t>מתכת ומוצרי בניה</t>
  </si>
  <si>
    <t>אירפורט סיטי- איירפורט סיטי בע"מ</t>
  </si>
  <si>
    <t>1095835</t>
  </si>
  <si>
    <t>511659401</t>
  </si>
  <si>
    <t>נדלן מניב בישראל</t>
  </si>
  <si>
    <t>אלוני חץ- אלוני-חץ נכסים והשקעות בע"מ</t>
  </si>
  <si>
    <t>390013</t>
  </si>
  <si>
    <t>520038506</t>
  </si>
  <si>
    <t>אמות- אמות השקעות בע"מ</t>
  </si>
  <si>
    <t>1097278</t>
  </si>
  <si>
    <t>520026683</t>
  </si>
  <si>
    <t>ביג- ביג מרכזי קניות (2004) בע"מ</t>
  </si>
  <si>
    <t>1097260</t>
  </si>
  <si>
    <t>513623314</t>
  </si>
  <si>
    <t>*מבנה  - מבנה נדל"ן (כ.ד)  בע"מ</t>
  </si>
  <si>
    <t>226019</t>
  </si>
  <si>
    <t>520024126</t>
  </si>
  <si>
    <t>*מליסרון- מליסרון בע"מ</t>
  </si>
  <si>
    <t>323014</t>
  </si>
  <si>
    <t>520037789</t>
  </si>
  <si>
    <t>עזריאלי קבוצה- קבוצת עזריאלי בע"מ (לשעבר קנית מימון)</t>
  </si>
  <si>
    <t>1119478</t>
  </si>
  <si>
    <t>510960719</t>
  </si>
  <si>
    <t>טבע- טבע תעשיות פרמצבטיות בע"מ</t>
  </si>
  <si>
    <t>629014</t>
  </si>
  <si>
    <t>520013954</t>
  </si>
  <si>
    <t>פארמה</t>
  </si>
  <si>
    <t>נייס- נייס מערכות בע"מ</t>
  </si>
  <si>
    <t>273011</t>
  </si>
  <si>
    <t>520036872</t>
  </si>
  <si>
    <t>בזק- בזק החברה הישראלית לתקשורת בע"מ</t>
  </si>
  <si>
    <t>230011</t>
  </si>
  <si>
    <t>520031931</t>
  </si>
  <si>
    <t>סה"כ תל אביב 90</t>
  </si>
  <si>
    <t>דלתא גליל- דלתא-גליל תעשיות בע"מ</t>
  </si>
  <si>
    <t>627034</t>
  </si>
  <si>
    <t>520025602</t>
  </si>
  <si>
    <t>בזן- בתי זקוק לנפט בע"מ</t>
  </si>
  <si>
    <t>2590248</t>
  </si>
  <si>
    <t>520036658</t>
  </si>
  <si>
    <t>משק אנרגיה- משק אנרגיה-אנרגיות מתחדשות בע"מ</t>
  </si>
  <si>
    <t>1166974</t>
  </si>
  <si>
    <t>516167343</t>
  </si>
  <si>
    <t>*פז בית זיקוק אשדוד- פז בית זיקוק לנפט-אשדוד בע"מ</t>
  </si>
  <si>
    <t>1198910</t>
  </si>
  <si>
    <t>513775163</t>
  </si>
  <si>
    <t>*פז נפט- פז חברת הנפט בע"מ</t>
  </si>
  <si>
    <t>1100007</t>
  </si>
  <si>
    <t>510216054</t>
  </si>
  <si>
    <t>שוב אנרגיה- שיכון ובינוי אנרגיה בע"מ</t>
  </si>
  <si>
    <t>1188242</t>
  </si>
  <si>
    <t>510459928</t>
  </si>
  <si>
    <t>*נופר אנרגי- ע.י נופר אנרגי' בע"מ</t>
  </si>
  <si>
    <t>1170877</t>
  </si>
  <si>
    <t>514599943</t>
  </si>
  <si>
    <t>*דוראל אנרגיה- קבוצת דוראל משאבי אנרגיה מתחדשת בעמ</t>
  </si>
  <si>
    <t>1166768</t>
  </si>
  <si>
    <t>515364891</t>
  </si>
  <si>
    <t>מימון ישיר- מימון ישיר מקבוצת ישיר 2006 בע"מ</t>
  </si>
  <si>
    <t>1168186</t>
  </si>
  <si>
    <t>513893123</t>
  </si>
  <si>
    <t>אשראי חוץ בנקאי</t>
  </si>
  <si>
    <t>איידיאיי ביטוח- איי.די.איי. חברה לביטוח בע"מ</t>
  </si>
  <si>
    <t>1129501</t>
  </si>
  <si>
    <t>513910703</t>
  </si>
  <si>
    <t>כלל ביטוח- כלל החזקות עסקי ביטוח בע"מ</t>
  </si>
  <si>
    <t>224014</t>
  </si>
  <si>
    <t>520036120</t>
  </si>
  <si>
    <t>מנורה מבטחים החזקות- מנורה מבטחים החזקות בע"מ</t>
  </si>
  <si>
    <t>566018</t>
  </si>
  <si>
    <t>520007469</t>
  </si>
  <si>
    <t>אאורה- אאורה השקעות בע"מ</t>
  </si>
  <si>
    <t>373019</t>
  </si>
  <si>
    <t>520038274</t>
  </si>
  <si>
    <t>*אזורים- אזורים-חברה להשקעות בפתוח ובבנין בע"מ</t>
  </si>
  <si>
    <t>715011</t>
  </si>
  <si>
    <t>520025990</t>
  </si>
  <si>
    <t>*אפריקה מגורים- אפריקה ישראל מגורים בע"מ</t>
  </si>
  <si>
    <t>1097948</t>
  </si>
  <si>
    <t>520034760</t>
  </si>
  <si>
    <t>דניה סיבוס- דניה סיבוס בע"מ</t>
  </si>
  <si>
    <t>1173137</t>
  </si>
  <si>
    <t>512569237</t>
  </si>
  <si>
    <t>*דמרי- י.ח.דמרי בניה ופיתוח בע"מ</t>
  </si>
  <si>
    <t>1090315</t>
  </si>
  <si>
    <t>511399388</t>
  </si>
  <si>
    <t>*ישראל קנדה- ישראל קנדה (ט.ר) בעמ</t>
  </si>
  <si>
    <t>434019</t>
  </si>
  <si>
    <t>520039298</t>
  </si>
  <si>
    <t>*פרשקובסקי- פרשקובסקי השקעות ובניין בע"מ</t>
  </si>
  <si>
    <t>1102128</t>
  </si>
  <si>
    <t>513817817</t>
  </si>
  <si>
    <t>אקרו קבוצה- קבוצת אקרו בע"מ</t>
  </si>
  <si>
    <t>1184902</t>
  </si>
  <si>
    <t>511996803</t>
  </si>
  <si>
    <t>קרסו נדלן- קרסו נדלן בע"מ</t>
  </si>
  <si>
    <t>1187962</t>
  </si>
  <si>
    <t>510488190</t>
  </si>
  <si>
    <t>פיבי- פ.י.ב.י. אחזקות בע"מ</t>
  </si>
  <si>
    <t>763011</t>
  </si>
  <si>
    <t>520029026</t>
  </si>
  <si>
    <t>אקויטל- אקויטל בע"מ</t>
  </si>
  <si>
    <t>755017</t>
  </si>
  <si>
    <t>520030859</t>
  </si>
  <si>
    <t>*ג'נריישן קפיטל- ג'נריישן קפיטל בע"מ</t>
  </si>
  <si>
    <t>1156926</t>
  </si>
  <si>
    <t>515846558</t>
  </si>
  <si>
    <t>*ערד- ערד השקעות ופתוח תעשיה בע"מ</t>
  </si>
  <si>
    <t>731018</t>
  </si>
  <si>
    <t>520025198</t>
  </si>
  <si>
    <t>*ישראמקו יהש- ישראמקו נגב 2 שותפות מוגבלת</t>
  </si>
  <si>
    <t>232017</t>
  </si>
  <si>
    <t>550010003</t>
  </si>
  <si>
    <t>נאוויטס פט יהש- נאוויטס פטרוליום, שותפות מוגבלת</t>
  </si>
  <si>
    <t>1141969</t>
  </si>
  <si>
    <t>550263107</t>
  </si>
  <si>
    <t>*נפטא- נפטא חברה ישראלית לנפט בע"מ</t>
  </si>
  <si>
    <t>643015</t>
  </si>
  <si>
    <t>520020942</t>
  </si>
  <si>
    <t>רציו יהש- רציו חיפושי נפט (1992) - שותפות מוגבלת</t>
  </si>
  <si>
    <t>394015</t>
  </si>
  <si>
    <t>550012777</t>
  </si>
  <si>
    <t>*פלסאון תעשיות- פלסאון תעשיות בע"מ</t>
  </si>
  <si>
    <t>1081603</t>
  </si>
  <si>
    <t>520042912</t>
  </si>
  <si>
    <t>*קמטק- קמטק בע"מ</t>
  </si>
  <si>
    <t>1095264</t>
  </si>
  <si>
    <t>511235434</t>
  </si>
  <si>
    <t>תורפז תעשיות- תורפז תעשיות בעמ</t>
  </si>
  <si>
    <t>1175611</t>
  </si>
  <si>
    <t>514574524</t>
  </si>
  <si>
    <t>*פתאל החזקות- פתאל החזקות 1998 בע"מ</t>
  </si>
  <si>
    <t>1143429</t>
  </si>
  <si>
    <t>512607888</t>
  </si>
  <si>
    <t>מלונאות ותיירות</t>
  </si>
  <si>
    <t>דיפלומט- דיפלומט אחזקות בע"מ</t>
  </si>
  <si>
    <t>1173491</t>
  </si>
  <si>
    <t>510400740</t>
  </si>
  <si>
    <t>מסחר</t>
  </si>
  <si>
    <t>*סקופ- קבוצת סקופ מתכות בע"מ</t>
  </si>
  <si>
    <t>288019</t>
  </si>
  <si>
    <t>520037425</t>
  </si>
  <si>
    <t>*תדיראן גרופ- תדיראן גרופ בע"מ</t>
  </si>
  <si>
    <t>258012</t>
  </si>
  <si>
    <t>520036732</t>
  </si>
  <si>
    <t>*אינרום- אינרום תעשיות בנייה בע"מ</t>
  </si>
  <si>
    <t>1132356</t>
  </si>
  <si>
    <t>515001659</t>
  </si>
  <si>
    <t>אלקטרה נדלן- אלקטרה נדל"ן בע"מ</t>
  </si>
  <si>
    <t>1094044</t>
  </si>
  <si>
    <t>510607328</t>
  </si>
  <si>
    <t>נדלן מניב בחו"ל</t>
  </si>
  <si>
    <t>ארגו פרופרטיז אן. וי- ארגו פרופרטיז אן. וי</t>
  </si>
  <si>
    <t>1175371</t>
  </si>
  <si>
    <t>70252750</t>
  </si>
  <si>
    <t>ג'י סיטי- ג'י סיטי בע"מ</t>
  </si>
  <si>
    <t>126011</t>
  </si>
  <si>
    <t>520033234</t>
  </si>
  <si>
    <t>סאמיט- סאמיט אחזקות נדל"ן בע"מ</t>
  </si>
  <si>
    <t>1081686</t>
  </si>
  <si>
    <t>520043720</t>
  </si>
  <si>
    <t>הכשרה הישוב- חברת הכשרת הישוב בישראל בע"מ</t>
  </si>
  <si>
    <t>612010</t>
  </si>
  <si>
    <t>520020116</t>
  </si>
  <si>
    <t>ישרס- ישרס חברה להשקעות בע"מ</t>
  </si>
  <si>
    <t>613034</t>
  </si>
  <si>
    <t>520017807</t>
  </si>
  <si>
    <t>*מגדלי תיכון- מגדלי הים התיכון</t>
  </si>
  <si>
    <t>1131523</t>
  </si>
  <si>
    <t>512719485</t>
  </si>
  <si>
    <t>*מגה אור- מגה אור החזקות בע"מ</t>
  </si>
  <si>
    <t>1104488</t>
  </si>
  <si>
    <t>513257873</t>
  </si>
  <si>
    <t>מניבים ריט- מניבים קרן הריט החדשה בע"מ</t>
  </si>
  <si>
    <t>1140573</t>
  </si>
  <si>
    <t>515327120</t>
  </si>
  <si>
    <t>*רבוע נדלן- רבוע כחול נדל"ן בע"מ</t>
  </si>
  <si>
    <t>1098565</t>
  </si>
  <si>
    <t>513765859</t>
  </si>
  <si>
    <t>*ריט 1- ריט 1 בע"מ</t>
  </si>
  <si>
    <t>1098920</t>
  </si>
  <si>
    <t>513821488</t>
  </si>
  <si>
    <t>*ורידיס אינווירונמנט- ורידיס אינווירונמנט בע"מ</t>
  </si>
  <si>
    <t>1176387</t>
  </si>
  <si>
    <t>515935807</t>
  </si>
  <si>
    <t>*מיטרוניקס- מיטרוניקס בע"מ</t>
  </si>
  <si>
    <t>1091065</t>
  </si>
  <si>
    <t>511527202</t>
  </si>
  <si>
    <t>רובוטיקה ותלת מימד</t>
  </si>
  <si>
    <t>אלקטרה צריכה- אלקטרה מוצרי צריכה בע"מ</t>
  </si>
  <si>
    <t>5010129</t>
  </si>
  <si>
    <t>520039967</t>
  </si>
  <si>
    <t>רשתות שיווק</t>
  </si>
  <si>
    <t>*מ. יוחננוף- יוחננוף</t>
  </si>
  <si>
    <t>1161264</t>
  </si>
  <si>
    <t>511344186</t>
  </si>
  <si>
    <t>פוקס- ויזל- פוקס-ויזל בע"מ</t>
  </si>
  <si>
    <t>1087022</t>
  </si>
  <si>
    <t>512157603</t>
  </si>
  <si>
    <t>ריטיילורס- ריטיילורס בע"מ</t>
  </si>
  <si>
    <t>1175488</t>
  </si>
  <si>
    <t>514211457</t>
  </si>
  <si>
    <t>רמי לוי- רשת חנויות רמי לוי שיווק השיקמה 2006 בע"מ</t>
  </si>
  <si>
    <t>1104249</t>
  </si>
  <si>
    <t>513770669</t>
  </si>
  <si>
    <t>*שופרסל- שופר-סל בע"מ</t>
  </si>
  <si>
    <t>777037</t>
  </si>
  <si>
    <t>520022732</t>
  </si>
  <si>
    <t>*וואן טכנולוגיות תוכנה- וואן טכנולוגיות תוכנה(או.אס.טי)בע"מ</t>
  </si>
  <si>
    <t>161018</t>
  </si>
  <si>
    <t>520034695</t>
  </si>
  <si>
    <t>שירותי מידע</t>
  </si>
  <si>
    <t>*חילן- חילן בע"מ</t>
  </si>
  <si>
    <t>1084698</t>
  </si>
  <si>
    <t>520039942</t>
  </si>
  <si>
    <t>*מטריקס- מטריקס אי.טי בע"מ</t>
  </si>
  <si>
    <t>445015</t>
  </si>
  <si>
    <t>520039413</t>
  </si>
  <si>
    <t>*דנאל כא- דנאל (אדיר יהושע) בע"מ</t>
  </si>
  <si>
    <t>314013</t>
  </si>
  <si>
    <t>520037565</t>
  </si>
  <si>
    <t>*נובולוג- נובולוג פארם אפ 1966 בע"מ</t>
  </si>
  <si>
    <t>1140151</t>
  </si>
  <si>
    <t>510475312</t>
  </si>
  <si>
    <t>אלטשולר פיננסים- אלטשולר שחם פיננסים בע"מ</t>
  </si>
  <si>
    <t>1184936</t>
  </si>
  <si>
    <t>516508603</t>
  </si>
  <si>
    <t>ישראכרט- ישראכרט בע"מ</t>
  </si>
  <si>
    <t>1157403</t>
  </si>
  <si>
    <t>510706153</t>
  </si>
  <si>
    <t>נאייקס בעמ- נאייקס בע"מ</t>
  </si>
  <si>
    <t>1175116</t>
  </si>
  <si>
    <t>513639013</t>
  </si>
  <si>
    <t>פריון נטוורק- פריון נטוורק בע"מ לשעבר אינקרדימייל</t>
  </si>
  <si>
    <t>1095819</t>
  </si>
  <si>
    <t>512849498</t>
  </si>
  <si>
    <t>*פרטנר- חברת פרטנר תקשורת בע"מ</t>
  </si>
  <si>
    <t>1083484</t>
  </si>
  <si>
    <t>520044314</t>
  </si>
  <si>
    <t>*סלקום- סלקום ישראל בע"מ</t>
  </si>
  <si>
    <t>1101534</t>
  </si>
  <si>
    <t>511930125</t>
  </si>
  <si>
    <t>סה"כ מניות היתר</t>
  </si>
  <si>
    <t>אקוואריוס מנועים- אקוואריוס מנועים (א.מ) בע"מ</t>
  </si>
  <si>
    <t>1170240</t>
  </si>
  <si>
    <t>515114429</t>
  </si>
  <si>
    <t>אלקטרוניקה ואופטיקה</t>
  </si>
  <si>
    <t>*ארד- ארד בע"מ</t>
  </si>
  <si>
    <t>1091651</t>
  </si>
  <si>
    <t>510007800</t>
  </si>
  <si>
    <t>*אלקטרה פאוור- סופרגז אנרגיה בע"מ</t>
  </si>
  <si>
    <t>1166917</t>
  </si>
  <si>
    <t>516077989</t>
  </si>
  <si>
    <t>אלומיי קפיטל- אלומיי קפיטל בע"מ</t>
  </si>
  <si>
    <t>1082635</t>
  </si>
  <si>
    <t>520039868</t>
  </si>
  <si>
    <t>אקונרג'י- אקונרג'י אנרגיה מתחדשת בע"מ</t>
  </si>
  <si>
    <t>1178334</t>
  </si>
  <si>
    <t>516339777</t>
  </si>
  <si>
    <t>טראלייט- טראלייט בע"מ</t>
  </si>
  <si>
    <t>1180173</t>
  </si>
  <si>
    <t>516414679</t>
  </si>
  <si>
    <t>*סולגרין- סולגרין בע"מ</t>
  </si>
  <si>
    <t>1102235</t>
  </si>
  <si>
    <t>512882747</t>
  </si>
  <si>
    <t>*פנינסולה- קבוצת פנינסולה בע"מ</t>
  </si>
  <si>
    <t>333013</t>
  </si>
  <si>
    <t>520033713</t>
  </si>
  <si>
    <t>קמהדע- קמהדע בע"מ</t>
  </si>
  <si>
    <t>1094119</t>
  </si>
  <si>
    <t>511524605</t>
  </si>
  <si>
    <t>ביוטכנולוגיה</t>
  </si>
  <si>
    <t>*לוינשטין- משולם לוינשטין הנדסה וקבלנות בע"מ</t>
  </si>
  <si>
    <t>573014</t>
  </si>
  <si>
    <t>520033424</t>
  </si>
  <si>
    <t>פלאזה סנטר- פלאזה סנטרס</t>
  </si>
  <si>
    <t>1109917</t>
  </si>
  <si>
    <t>33248324</t>
  </si>
  <si>
    <t>קרדן נדלן יזום- קרדן נדל"ן יזום ופיתוח בע"מ</t>
  </si>
  <si>
    <t>1118447</t>
  </si>
  <si>
    <t>520041005</t>
  </si>
  <si>
    <t>*רימון ( מועמדת)- רימון שירותי ייעוץ וניהול בע"מ</t>
  </si>
  <si>
    <t>1178722</t>
  </si>
  <si>
    <t>512467994</t>
  </si>
  <si>
    <t>*או.אר.טי- או.אר.טי.טכנולוגיות בע"מ</t>
  </si>
  <si>
    <t>1086230</t>
  </si>
  <si>
    <t>513057588</t>
  </si>
  <si>
    <t>השקעות בהי-טק</t>
  </si>
  <si>
    <t>אלרון- אלרון תעשיה אלקטרונית בע"מ</t>
  </si>
  <si>
    <t>749077</t>
  </si>
  <si>
    <t>520028036</t>
  </si>
  <si>
    <t>השקעות במדעי החיים</t>
  </si>
  <si>
    <t>אמיליה פיתוח- אמיליה פיתוח (מ.עו.פ) בע"מ</t>
  </si>
  <si>
    <t>589010</t>
  </si>
  <si>
    <t>520014846</t>
  </si>
  <si>
    <t>*אפקון החזקות- אפקון החזקות בע"מ</t>
  </si>
  <si>
    <t>578013</t>
  </si>
  <si>
    <t>520033473</t>
  </si>
  <si>
    <t>*קיסטון ריט- קיסטון ריט בע"מ</t>
  </si>
  <si>
    <t>1175934</t>
  </si>
  <si>
    <t>515983476</t>
  </si>
  <si>
    <t>*קרדן אן.וי.- קרדן אן.וי.</t>
  </si>
  <si>
    <t>1087949</t>
  </si>
  <si>
    <t>1239114</t>
  </si>
  <si>
    <t>*מספנות ישראל- תעשיות מספנות ישראל בע"מ</t>
  </si>
  <si>
    <t>1168533</t>
  </si>
  <si>
    <t>516084753</t>
  </si>
  <si>
    <t>*תומר אנרגיה- תומר תמלוגי אנרגיה (2012)  בע"מ</t>
  </si>
  <si>
    <t>1129493</t>
  </si>
  <si>
    <t>514837111</t>
  </si>
  <si>
    <t>*אלספק- אלספק הנדסה בע"מ</t>
  </si>
  <si>
    <t>1090364</t>
  </si>
  <si>
    <t>511297541</t>
  </si>
  <si>
    <t>חשמל</t>
  </si>
  <si>
    <t>*גולן פלסטיק- גולן מוצרי פלסטיק בע"מ</t>
  </si>
  <si>
    <t>1091933</t>
  </si>
  <si>
    <t>513029975</t>
  </si>
  <si>
    <t>*גניגר- גניגר מפעלי פלסטיק בע"מ</t>
  </si>
  <si>
    <t>1095892</t>
  </si>
  <si>
    <t>512416991</t>
  </si>
  <si>
    <t>פלסטופיל- חברת פלסטופיל הזורע בע"מ</t>
  </si>
  <si>
    <t>1092840</t>
  </si>
  <si>
    <t>513681247</t>
  </si>
  <si>
    <t>*פולירם- פולירם תעשיות פלסטיק בע"מ</t>
  </si>
  <si>
    <t>1170216</t>
  </si>
  <si>
    <t>515251593</t>
  </si>
  <si>
    <t>*פלרם- פלרם (1990) תעשיות בע"מ</t>
  </si>
  <si>
    <t>644013</t>
  </si>
  <si>
    <t>520039843</t>
  </si>
  <si>
    <t>*רבל- רבל אי.סי.אס. בע"מ</t>
  </si>
  <si>
    <t>1103878</t>
  </si>
  <si>
    <t>513506329</t>
  </si>
  <si>
    <t>*רימוני- רימוני תעשיות בע"מ</t>
  </si>
  <si>
    <t>1080456</t>
  </si>
  <si>
    <t>520041823</t>
  </si>
  <si>
    <t>*רם-און- רם-און השקעות והחזקות (1999) בע"מ</t>
  </si>
  <si>
    <t>1090943</t>
  </si>
  <si>
    <t>512776964</t>
  </si>
  <si>
    <t>*זנלכל- זנלכל בע"מ</t>
  </si>
  <si>
    <t>130013</t>
  </si>
  <si>
    <t>520034208</t>
  </si>
  <si>
    <t>מהדרין- מהדרין בע"מ</t>
  </si>
  <si>
    <t>686014</t>
  </si>
  <si>
    <t>520018482</t>
  </si>
  <si>
    <t>*קרור  1- קרור אחזקות בע"מ</t>
  </si>
  <si>
    <t>621011</t>
  </si>
  <si>
    <t>520001546</t>
  </si>
  <si>
    <t>פלסאנמור- פלסאנמור בע"מ</t>
  </si>
  <si>
    <t>1176700</t>
  </si>
  <si>
    <t>515139129</t>
  </si>
  <si>
    <t>מכשור רפואי</t>
  </si>
  <si>
    <t>ישרוטל- ישרוטל בע"מ</t>
  </si>
  <si>
    <t>1080985</t>
  </si>
  <si>
    <t>520042482</t>
  </si>
  <si>
    <t>אייקון גרופ בעמ- אייקון גרופ בע"מ</t>
  </si>
  <si>
    <t>1182484</t>
  </si>
  <si>
    <t>513955252</t>
  </si>
  <si>
    <t>*ביכורי השדה דרום שיווק- בכורי שדה (אחזקות) בע"מ</t>
  </si>
  <si>
    <t>1172618</t>
  </si>
  <si>
    <t>512402538</t>
  </si>
  <si>
    <t>*מנדלסוןתשת- מנדלסון תשתיות ותעשיות בע"מ</t>
  </si>
  <si>
    <t>1129444</t>
  </si>
  <si>
    <t>513660373</t>
  </si>
  <si>
    <t>*בית שמש- מנועי בית שמש אחזקות (1997) בע"מ</t>
  </si>
  <si>
    <t>1081561</t>
  </si>
  <si>
    <t>520043480</t>
  </si>
  <si>
    <t>קבוצת אקרשטיין- קבוצת אקרשטיין בע"מ</t>
  </si>
  <si>
    <t>1176205</t>
  </si>
  <si>
    <t>512714494</t>
  </si>
  <si>
    <t>*קליל- קליל תעשיות בע"מ</t>
  </si>
  <si>
    <t>797035</t>
  </si>
  <si>
    <t>520032442</t>
  </si>
  <si>
    <t>תדיר גן- תדיר-גן (מוצרים מדוייקים) 1993 בע"מ</t>
  </si>
  <si>
    <t>1090141</t>
  </si>
  <si>
    <t>511870891</t>
  </si>
  <si>
    <t>*אדגר- אדגר השקעות ופיתוח בע"מ</t>
  </si>
  <si>
    <t>1820083</t>
  </si>
  <si>
    <t>520035171</t>
  </si>
  <si>
    <t>ריט אזורים ליווינג- ריט אזורים - ה.פ ליווינג בע"מ</t>
  </si>
  <si>
    <t>1162775</t>
  </si>
  <si>
    <t>516117181</t>
  </si>
  <si>
    <t>*אבגול- אבגול תעשיות 1953 בע"מ</t>
  </si>
  <si>
    <t>1100957</t>
  </si>
  <si>
    <t>510119068</t>
  </si>
  <si>
    <t>עץ, נייר ודפוס</t>
  </si>
  <si>
    <t>*טופ גאם- טופ גאם</t>
  </si>
  <si>
    <t>1179142</t>
  </si>
  <si>
    <t>513561399</t>
  </si>
  <si>
    <t>פודטק</t>
  </si>
  <si>
    <t>אלקטריאון- אלקטריאון וירלס</t>
  </si>
  <si>
    <t>368019</t>
  </si>
  <si>
    <t>520038126</t>
  </si>
  <si>
    <t>*ג'נסל- ג'נסל בע"מ</t>
  </si>
  <si>
    <t>1169689</t>
  </si>
  <si>
    <t>514579887</t>
  </si>
  <si>
    <t>*הום ביוגז- הום ביוגז בע"מ</t>
  </si>
  <si>
    <t>1172204</t>
  </si>
  <si>
    <t>514739325</t>
  </si>
  <si>
    <t>*נוסטרומו- נוסטרומו אנרגיה לימיטד</t>
  </si>
  <si>
    <t>1129451</t>
  </si>
  <si>
    <t>1522277</t>
  </si>
  <si>
    <t>*פינרג'י- פינרג'י בע"מ</t>
  </si>
  <si>
    <t>1172360</t>
  </si>
  <si>
    <t>514354786</t>
  </si>
  <si>
    <t>אקופיה סיינטיפיק- אקופיה סיינטיפיק</t>
  </si>
  <si>
    <t>1169895</t>
  </si>
  <si>
    <t>514856772</t>
  </si>
  <si>
    <t>*הייקון מערכות- הייקון מערכות בע"מ</t>
  </si>
  <si>
    <t>1169945</t>
  </si>
  <si>
    <t>514347160</t>
  </si>
  <si>
    <t>*מאסיבית טכנולוגיות הדפסה תלת מימד- מאסיבית טכנולוגיות הדפסה תלת מימד בע"מ</t>
  </si>
  <si>
    <t>1172972</t>
  </si>
  <si>
    <t>514919810</t>
  </si>
  <si>
    <t>המשביר 365 החזקות בעמ- המשביר 365</t>
  </si>
  <si>
    <t>1104959</t>
  </si>
  <si>
    <t>513389270</t>
  </si>
  <si>
    <t>טרמינל איקס אונליין בעמ- טרמינל איקס אונליין בע"מ</t>
  </si>
  <si>
    <t>1178714</t>
  </si>
  <si>
    <t>515722536</t>
  </si>
  <si>
    <t>מקס סטוק- מקס סטוק בע"מ</t>
  </si>
  <si>
    <t>1168558</t>
  </si>
  <si>
    <t>513618967</t>
  </si>
  <si>
    <t>*אוברסיז- אוברסיז קומרס בע"מ</t>
  </si>
  <si>
    <t>1139617</t>
  </si>
  <si>
    <t>510490071</t>
  </si>
  <si>
    <t>*אוריין- אוריין ש.מ. בע"מ</t>
  </si>
  <si>
    <t>1103506</t>
  </si>
  <si>
    <t>511068256</t>
  </si>
  <si>
    <t>*אמנת- אמנת ניהול ומערכות בע"מ</t>
  </si>
  <si>
    <t>654012</t>
  </si>
  <si>
    <t>520040833</t>
  </si>
  <si>
    <t>*גי וואן- ג'י וואן פתרונות אבטחה בע"מ</t>
  </si>
  <si>
    <t>1156280</t>
  </si>
  <si>
    <t>510095987</t>
  </si>
  <si>
    <t>*הולמס פלייס- הולמס פלייס אינטרנשיונל בע"מ</t>
  </si>
  <si>
    <t>1142587</t>
  </si>
  <si>
    <t>512466723</t>
  </si>
  <si>
    <t>*לודן- לודן חברה להנדסה בע"מ</t>
  </si>
  <si>
    <t>1081439</t>
  </si>
  <si>
    <t>520043381</t>
  </si>
  <si>
    <t>*גלאסבוקס- גלאסבוקס בע"מ</t>
  </si>
  <si>
    <t>1176288</t>
  </si>
  <si>
    <t>514525260</t>
  </si>
  <si>
    <t>*סיפיה וויזן- סיפיה ווז'ן בע"מ</t>
  </si>
  <si>
    <t>1181932</t>
  </si>
  <si>
    <t>513476010</t>
  </si>
  <si>
    <t>*רייזור לאבס- רייזור לאבס בע"מ</t>
  </si>
  <si>
    <t>1172527</t>
  </si>
  <si>
    <t>515369296</t>
  </si>
  <si>
    <t>סה"כ call 001 אופציות</t>
  </si>
  <si>
    <t>Mobileye NV- Mobileye NV</t>
  </si>
  <si>
    <t>nl0010831061</t>
  </si>
  <si>
    <t>NYSE</t>
  </si>
  <si>
    <t>בלומברג</t>
  </si>
  <si>
    <t>560030876</t>
  </si>
  <si>
    <t>Automobiles &amp; Components</t>
  </si>
  <si>
    <t>Kornit Digital ltd- קורנית דיגיטל בע"מ</t>
  </si>
  <si>
    <t>IL0011216723</t>
  </si>
  <si>
    <t>NASDAQ</t>
  </si>
  <si>
    <t>513195420</t>
  </si>
  <si>
    <t>Capital Goods</t>
  </si>
  <si>
    <t>FIVERR INTERNATIONAL LTD- פייבר אינטרנשיונל בע"מ</t>
  </si>
  <si>
    <t>IL0011582033</t>
  </si>
  <si>
    <t>514440874</t>
  </si>
  <si>
    <t>Commercial &amp; Professional Services</t>
  </si>
  <si>
    <t>*Ormat Technologies MG- אורמת טכנולגיות אינק</t>
  </si>
  <si>
    <t>US6866881021</t>
  </si>
  <si>
    <t>Energy</t>
  </si>
  <si>
    <t>INMODE LTD- אינמוד בע"מ</t>
  </si>
  <si>
    <t>IL0011595993</t>
  </si>
  <si>
    <t>514073618</t>
  </si>
  <si>
    <t>Health Care Equipment &amp; Services</t>
  </si>
  <si>
    <t>SOL-GEL TECHNOL- SOL GEL TECHNOLOGIES</t>
  </si>
  <si>
    <t>IL0011417206</t>
  </si>
  <si>
    <t>512544693</t>
  </si>
  <si>
    <t>Pharmaceuticals &amp; Biotechnology</t>
  </si>
  <si>
    <t>UROGEN PHARMA LTD- יורוג'ן פארמה בעמ</t>
  </si>
  <si>
    <t>IL0011407140</t>
  </si>
  <si>
    <t>513537621</t>
  </si>
  <si>
    <t>GLOBAL-E ONLINE LTD- גלובל -אי אונליין בע"מ</t>
  </si>
  <si>
    <t>IL0011741688</t>
  </si>
  <si>
    <t>514889534</t>
  </si>
  <si>
    <t>Retailing</t>
  </si>
  <si>
    <t>SOLAREDGE TECHNOLOGI- סולראדג' טכנולוגיות בע"מ</t>
  </si>
  <si>
    <t>US83417M1045</t>
  </si>
  <si>
    <t>513865329</t>
  </si>
  <si>
    <t>Semiconductors &amp; Semiconductor Equipment</t>
  </si>
  <si>
    <t>*CAMTEK- קמטק בע"מ</t>
  </si>
  <si>
    <t>IL0010952641</t>
  </si>
  <si>
    <t>JFROG Ltd- JFROG LTD</t>
  </si>
  <si>
    <t>IL0011684185</t>
  </si>
  <si>
    <t>514130491</t>
  </si>
  <si>
    <t>Software &amp; Services</t>
  </si>
  <si>
    <t>MONDAY.COM LTD- MONDAY.COM LTD</t>
  </si>
  <si>
    <t>IL0011762130</t>
  </si>
  <si>
    <t>514025428</t>
  </si>
  <si>
    <t>RISKIFIED- Riskified Ltd</t>
  </si>
  <si>
    <t>IL0011786493</t>
  </si>
  <si>
    <t>514844117</t>
  </si>
  <si>
    <t>SIMILARWEB LTD- similarweb ltd</t>
  </si>
  <si>
    <t>IL0011751653</t>
  </si>
  <si>
    <t>514244714</t>
  </si>
  <si>
    <t>SPLITIT PAYMENTS- SPLITIT PAYMENTS</t>
  </si>
  <si>
    <t>IL0011570806</t>
  </si>
  <si>
    <t>514193291</t>
  </si>
  <si>
    <t>Verint Systems Inc- VERINT SYSTEMS</t>
  </si>
  <si>
    <t>US92343X1000</t>
  </si>
  <si>
    <t>10467</t>
  </si>
  <si>
    <t>Wix.Com Ltd- וויקס.קום בע"מ</t>
  </si>
  <si>
    <t>IL0011301780</t>
  </si>
  <si>
    <t>513881177</t>
  </si>
  <si>
    <t>CYBERARK SOFTWAR- סייברארק תוכנה בע"מ</t>
  </si>
  <si>
    <t>il0011334468</t>
  </si>
  <si>
    <t>512291642</t>
  </si>
  <si>
    <t>Check Point Software- צ'ק פוינט</t>
  </si>
  <si>
    <t>IL0010824113</t>
  </si>
  <si>
    <t>520042821</t>
  </si>
  <si>
    <t>ARBE ROBOTICS- ARBE ROBOTICS</t>
  </si>
  <si>
    <t>IL0011796625</t>
  </si>
  <si>
    <t>515333128</t>
  </si>
  <si>
    <t>Technology Hardware &amp; Equipment</t>
  </si>
  <si>
    <t>INNOVIZ TECHNOLOGIES LTD- INNOVIZ TECHNOLOGIES KTS 8097</t>
  </si>
  <si>
    <t>IL0011745804</t>
  </si>
  <si>
    <t>515382422</t>
  </si>
  <si>
    <t>Stratasys- Stratasys Ltd</t>
  </si>
  <si>
    <t>IL0011267213</t>
  </si>
  <si>
    <t>512607698</t>
  </si>
  <si>
    <t>ZIM US Equity- צים שירותי ספנות משולבים בע"מ</t>
  </si>
  <si>
    <t>IL0065100930</t>
  </si>
  <si>
    <t>520015041</t>
  </si>
  <si>
    <t>Transportation</t>
  </si>
  <si>
    <t>ELBIT SYSTEMS LTD- אלביט מערכות בע"מ</t>
  </si>
  <si>
    <t>IL0010811243</t>
  </si>
  <si>
    <t>Tower semiconductor- טאואר סמיקונדקטור בע"מ</t>
  </si>
  <si>
    <t>IL0010823792</t>
  </si>
  <si>
    <t>*Nova measuring inst- נובה מכשירי מדידה בע"מ</t>
  </si>
  <si>
    <t>IL0010845571</t>
  </si>
  <si>
    <t>PAYONEER GLOBAL INC- PAYONEER GLOBAL</t>
  </si>
  <si>
    <t>US70451X1046</t>
  </si>
  <si>
    <t>90240</t>
  </si>
  <si>
    <t>Teva Pharm- טבע תעשיות פרמצבטיות בע"מ</t>
  </si>
  <si>
    <t>US8816242098</t>
  </si>
  <si>
    <t>*BRENMILLER ENERGY LTD- ברנמילר אנרג'י בע"מ</t>
  </si>
  <si>
    <t>IL0011415309</t>
  </si>
  <si>
    <t>514720374</t>
  </si>
  <si>
    <t>Nice Sys Adr- נייס מערכות בע"מ</t>
  </si>
  <si>
    <t>US6536561086</t>
  </si>
  <si>
    <t>Perion networks ltd- פריון נטוורק בע"מ לשעבר אינקרדימייל</t>
  </si>
  <si>
    <t>IL0010958192</t>
  </si>
  <si>
    <t>TESLA INC- TESLA MOTORS INC</t>
  </si>
  <si>
    <t>US88160R1014</t>
  </si>
  <si>
    <t>Bank amer crop- Bank of America</t>
  </si>
  <si>
    <t>US0605051046</t>
  </si>
  <si>
    <t>Banks</t>
  </si>
  <si>
    <t>JPmorgan Chase- JP MORGAN ASSET MANAGEMENT</t>
  </si>
  <si>
    <t>US46625H1005</t>
  </si>
  <si>
    <t>AGCO CORP- AGCO CORP</t>
  </si>
  <si>
    <t>US0010841023</t>
  </si>
  <si>
    <t>AIRBUS GROUP NV- AIRBUS GROUP</t>
  </si>
  <si>
    <t>NL0000235190</t>
  </si>
  <si>
    <t>Boeing com- BOEING CO</t>
  </si>
  <si>
    <t>US0970231058</t>
  </si>
  <si>
    <t>EIFFAGE- EIFFAGE</t>
  </si>
  <si>
    <t>FR0000130452</t>
  </si>
  <si>
    <t>VINCI SA- VINCI SA</t>
  </si>
  <si>
    <t>FR0000125486</t>
  </si>
  <si>
    <t>CIE FINAN RICHEMONT- CIELBZ</t>
  </si>
  <si>
    <t>CH0210483332</t>
  </si>
  <si>
    <t>Consumer Durables &amp; Apparel</t>
  </si>
  <si>
    <t>D.R horton inc- D.R Horton inc</t>
  </si>
  <si>
    <t>US23331A1097</t>
  </si>
  <si>
    <t>LENNAR CORP-A- LENNAR CORP</t>
  </si>
  <si>
    <t>US5260571048</t>
  </si>
  <si>
    <t>Lvmh Moet Hennessy Louis Vui- Lvmh Moet Hennessy Louis Vui</t>
  </si>
  <si>
    <t>FR0000121014</t>
  </si>
  <si>
    <t>Berkshire Hathaway INC-CL A- BERKSHIRE HATHAWAY FIN</t>
  </si>
  <si>
    <t>US0846701086</t>
  </si>
  <si>
    <t>Diversified Financials</t>
  </si>
  <si>
    <t>BLACKROCK INC- BlackRock  Asset Managment</t>
  </si>
  <si>
    <t>US09247X1019</t>
  </si>
  <si>
    <t>BYTE ACQUISITION- BYTE ACQUISITION CORP</t>
  </si>
  <si>
    <t>KYG1R25Q1216</t>
  </si>
  <si>
    <t>Goldman Sachs- GOLDMAN SACHS GROUP INC</t>
  </si>
  <si>
    <t>US38141G1040</t>
  </si>
  <si>
    <t>MORGAN STANLEY- MORGAN STANLEY</t>
  </si>
  <si>
    <t>US6174464486</t>
  </si>
  <si>
    <t>ENERGEAN OIL- Energean plc</t>
  </si>
  <si>
    <t>GB00BG12Y042</t>
  </si>
  <si>
    <t>LSE</t>
  </si>
  <si>
    <t>*ENLIGHT- אנלייט אנרגיה מתחדשת בע"מ</t>
  </si>
  <si>
    <t>IL0007200111</t>
  </si>
  <si>
    <t>COSTCO WHOLESALE- COSTCO WHOLESAL</t>
  </si>
  <si>
    <t>US9113121068</t>
  </si>
  <si>
    <t>Food &amp; Staples Retailing</t>
  </si>
  <si>
    <t>TALKSPACE INC US- TALKSPACE INC</t>
  </si>
  <si>
    <t>US87427V1035</t>
  </si>
  <si>
    <t>ALPHABET-C- ALPHABET INC</t>
  </si>
  <si>
    <t>US02079K1079</t>
  </si>
  <si>
    <t>Media</t>
  </si>
  <si>
    <t>Taboola- Innovid Corp</t>
  </si>
  <si>
    <t>KYG493921061</t>
  </si>
  <si>
    <t>META PLATFORMS- Meta Platforms Inc</t>
  </si>
  <si>
    <t>US30303M1027</t>
  </si>
  <si>
    <t>Netflix Inc- Netflix Inc</t>
  </si>
  <si>
    <t>US64110L1061</t>
  </si>
  <si>
    <t>Pfizer inc- PFIZER INC</t>
  </si>
  <si>
    <t>US7170811035</t>
  </si>
  <si>
    <t>AROUNDTOWN SA- Aroundtown property</t>
  </si>
  <si>
    <t>LU1673108939</t>
  </si>
  <si>
    <t>FWB</t>
  </si>
  <si>
    <t>Real Estate</t>
  </si>
  <si>
    <t>Amazon inc- amazon.com</t>
  </si>
  <si>
    <t>US0231351067</t>
  </si>
  <si>
    <t>APPLIED MATERIALS INC- APPLIED MATERIALS</t>
  </si>
  <si>
    <t>US0382221051</t>
  </si>
  <si>
    <t>ASML_ASML HOLDING NV-NY REG- ASML HOLDING NV-NY</t>
  </si>
  <si>
    <t>NL0010273215</t>
  </si>
  <si>
    <t>EURONEXT</t>
  </si>
  <si>
    <t>BROADCOM LTD- Broadcom Inc</t>
  </si>
  <si>
    <t>US11135F1012</t>
  </si>
  <si>
    <t>Nvidia crop- NVIDIA CORP</t>
  </si>
  <si>
    <t>US67066G1040</t>
  </si>
  <si>
    <t>TAIWAN SEMICONDUCTOR- TAIWAN Semiconductor</t>
  </si>
  <si>
    <t>US8740391003</t>
  </si>
  <si>
    <t>ADOBE INC- Adobe Inc</t>
  </si>
  <si>
    <t>US00724F1012</t>
  </si>
  <si>
    <t>CROWDSTRIKE HOLDINGS INC -A- CROWDSTRIKE</t>
  </si>
  <si>
    <t>US22788C1053</t>
  </si>
  <si>
    <t>DYNATRACE INC- DYNATRACE INC</t>
  </si>
  <si>
    <t>US2681501092</t>
  </si>
  <si>
    <t>FORTINET- Fortinet Inc</t>
  </si>
  <si>
    <t>US34959E1091</t>
  </si>
  <si>
    <t>Mastercard inc-cla- MASTERCARD INC</t>
  </si>
  <si>
    <t>US57636Q1040</t>
  </si>
  <si>
    <t>Microsoft crop- MICROSOFT CORP</t>
  </si>
  <si>
    <t>US5949181045</t>
  </si>
  <si>
    <t>Palo alto networks- Palo alto networks inc</t>
  </si>
  <si>
    <t>US6974351057</t>
  </si>
  <si>
    <t>SENTINELONE INC -CLASS A- SentinelOne Inc</t>
  </si>
  <si>
    <t>US81730H1095</t>
  </si>
  <si>
    <t>VISA inc-class a- VISA  Inc - CLASS  A</t>
  </si>
  <si>
    <t>US92826C8394</t>
  </si>
  <si>
    <t>NETAPP INC- NetApp inc</t>
  </si>
  <si>
    <t>US64110D1046</t>
  </si>
  <si>
    <t>PURE STORAGE INC- CLASS A- PURE STORAGE</t>
  </si>
  <si>
    <t>US74624M1027</t>
  </si>
  <si>
    <t>SAMSUNG ELECTR-GDR REG- Samsung Electronics co ltd</t>
  </si>
  <si>
    <t>US7960508882</t>
  </si>
  <si>
    <t>DATADOG INC- CLASS A- DATADOG INC-A</t>
  </si>
  <si>
    <t>US23804L1035</t>
  </si>
  <si>
    <t>סה"כ שמחקות מדדי מניות בישראל</t>
  </si>
  <si>
    <t>הראל סל תא 90- הראל קרנות נאמנות בע"מ</t>
  </si>
  <si>
    <t>1148931</t>
  </si>
  <si>
    <t>511776783</t>
  </si>
  <si>
    <t>מניות</t>
  </si>
  <si>
    <t>הראל סל תא בנקים- הראל קרנות נאמנות בע"מ</t>
  </si>
  <si>
    <t>1148949</t>
  </si>
  <si>
    <t>הראל קרן סל תא 125- הראל קרנות נאמנות בע"מ</t>
  </si>
  <si>
    <t>1148899</t>
  </si>
  <si>
    <t>תכלית סל (40) תא -ביטוח- מיטב תכלית קרנות נאמנות בע"מ</t>
  </si>
  <si>
    <t>1197698</t>
  </si>
  <si>
    <t>513534974</t>
  </si>
  <si>
    <t>תכלית סל תא 90- מיטב תכלית קרנות נאמנות בע"מ</t>
  </si>
  <si>
    <t>1143783</t>
  </si>
  <si>
    <t>תכלית סל תא בנקים- מיטב תכלית קרנות נאמנות בע"מ</t>
  </si>
  <si>
    <t>1143726</t>
  </si>
  <si>
    <t>תכלית קרן סל תא 125- מיטב תכלית קרנות נאמנות בע"מ</t>
  </si>
  <si>
    <t>1143718</t>
  </si>
  <si>
    <t>תכלית קרן סל תא 35- מיטב תכלית קרנות נאמנות בע"מ</t>
  </si>
  <si>
    <t>1143700</t>
  </si>
  <si>
    <t>פסגות ת"א בנקים- פסגות קרנות נאמנות בע"מ</t>
  </si>
  <si>
    <t>1148774</t>
  </si>
  <si>
    <t>513765339</t>
  </si>
  <si>
    <t>קסם ETF תא בנקים- קסם קרנות נאמנות בע"מ</t>
  </si>
  <si>
    <t>1146430</t>
  </si>
  <si>
    <t>510938608</t>
  </si>
  <si>
    <t>קסם קרן סל תא 125- קסם קרנות נאמנות בע"מ</t>
  </si>
  <si>
    <t>1146356</t>
  </si>
  <si>
    <t>קסם תא 35- קסם קרנות נאמנות בע"מ</t>
  </si>
  <si>
    <t>1146570</t>
  </si>
  <si>
    <t>קסם תא 90- קסם קרנות נאמנות בע"מ</t>
  </si>
  <si>
    <t>1146331</t>
  </si>
  <si>
    <t>סה"כ שמחקות מדדי מניות בחו"ל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</si>
  <si>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</si>
  <si>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</si>
  <si>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</si>
  <si>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</si>
  <si>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AMUNDI INDEX MSCI E- Amundi etf</t>
  </si>
  <si>
    <t>LU1437017350</t>
  </si>
  <si>
    <t>AMUNDI MSCI EM MKT 2- Amundi etf</t>
  </si>
  <si>
    <t>LU2573967036</t>
  </si>
  <si>
    <t>GVI_Ishares  S&amp;P North Am- BlackRock  Asset Managment</t>
  </si>
  <si>
    <t>US4642875151</t>
  </si>
  <si>
    <t>ISH MSCI USA ESG EHNCD USD-D- BlackRock  Asset Managment</t>
  </si>
  <si>
    <t>IE00BHZPJ890</t>
  </si>
  <si>
    <t>ISH S&amp;P HLTH CR- BlackRock  Asset Managment</t>
  </si>
  <si>
    <t>IE00B43HR379</t>
  </si>
  <si>
    <t>ISHARES CORE MSCI CH IND ETF- BlackRock  Asset Managment</t>
  </si>
  <si>
    <t>HK2801040828</t>
  </si>
  <si>
    <t>HKSE</t>
  </si>
  <si>
    <t>ISHARES MSCI BRAZIL UCITS DE- BlackRock  Asset Managment</t>
  </si>
  <si>
    <t>DE000A0Q4R85</t>
  </si>
  <si>
    <t>ISHARES MSCI EM ESG ENHANCED UCITS ETF- BlackRock  Asset Managment</t>
  </si>
  <si>
    <t>IE00BHZPJ122</t>
  </si>
  <si>
    <t>ISHARES MSCI EMERGING MARKET UCITS- BlackRock  Asset Managment</t>
  </si>
  <si>
    <t>IE00B0M63177</t>
  </si>
  <si>
    <t>ISHARES MSCI EUROPE ESG EHNCD- BlackRock  Asset Managment</t>
  </si>
  <si>
    <t>IE00BHZPJ783</t>
  </si>
  <si>
    <t>ISHARES S&amp;P500 SWAP UCITS- BlackRock  Asset Managment</t>
  </si>
  <si>
    <t>IE00BMTX1Y45</t>
  </si>
  <si>
    <t>ISHARES US MEDICAL DEVICES A- BlackRock  Asset Managment</t>
  </si>
  <si>
    <t>IE00BMX0DF60</t>
  </si>
  <si>
    <t>ISHARES-IND G&amp;S- BlackRock  Asset Managment</t>
  </si>
  <si>
    <t>DE000A0H08J9</t>
  </si>
  <si>
    <t>ISHR MSCI EUR-I- BlackRock  Asset Managment</t>
  </si>
  <si>
    <t>IE00B1YZSC51</t>
  </si>
  <si>
    <t>COMM SERV SELECT- COMM SERV SELECT</t>
  </si>
  <si>
    <t>US81369Y8527</t>
  </si>
  <si>
    <t>Consumer staples- CONSUMER STAPLES</t>
  </si>
  <si>
    <t>US81369Y3080</t>
  </si>
  <si>
    <t>HORIZON S&amp;P/TSX 60- GLOBAL HORIZON</t>
  </si>
  <si>
    <t>CA44049A1241</t>
  </si>
  <si>
    <t>HSBC MSCI EMERGING MARKETS- HSBC BANK PLC</t>
  </si>
  <si>
    <t>IE00B5SSQT16</t>
  </si>
  <si>
    <t>*INVESCO MSCI EMERGING MKTS- Invesco investment management limited</t>
  </si>
  <si>
    <t>IE00B3DWVS88</t>
  </si>
  <si>
    <t>INVESCO S&amp;P500 ESG ACC- Invesco investment management limited</t>
  </si>
  <si>
    <t>IE00BKS7L097</t>
  </si>
  <si>
    <t>SOURCE S&amp;P 500 UCITS ETF- Invesco investment management limited</t>
  </si>
  <si>
    <t>IE00B3YCGJ38</t>
  </si>
  <si>
    <t>LYX CORE EURSTX600 גר- LYXOR ETF</t>
  </si>
  <si>
    <t>LU0908500753</t>
  </si>
  <si>
    <t>Lyxor etf basic rs- LYXOR ETF</t>
  </si>
  <si>
    <t>lu1834983550</t>
  </si>
  <si>
    <t>LYXOR ETF DJ STX BANK- LYXOR ETF</t>
  </si>
  <si>
    <t>FR0010345371</t>
  </si>
  <si>
    <t>NOMURA ETF- Nomura asset management</t>
  </si>
  <si>
    <t>JP3027630007</t>
  </si>
  <si>
    <t>TSE</t>
  </si>
  <si>
    <t>SPDR EUR ENERGY- Spider</t>
  </si>
  <si>
    <t>IE00BKWQ0F09</t>
  </si>
  <si>
    <t>Consumer discretionary etf- State Street Corp</t>
  </si>
  <si>
    <t>US81369Y4070</t>
  </si>
  <si>
    <t>Energy s.sector spdr- State Street Corp</t>
  </si>
  <si>
    <t>US81369Y5069</t>
  </si>
  <si>
    <t>FIN sel sector spdr- State Street Corp</t>
  </si>
  <si>
    <t>US81369Y6059</t>
  </si>
  <si>
    <t>Industrail select- State Street Corp</t>
  </si>
  <si>
    <t>US81369Y7040</t>
  </si>
  <si>
    <t>SPDR EMERGING MARKETS- State Street Corp</t>
  </si>
  <si>
    <t>IE00B469F816</t>
  </si>
  <si>
    <t>SPDR EUROPE HEALTH- State Street Corp</t>
  </si>
  <si>
    <t>IE00BKWQ0H23</t>
  </si>
  <si>
    <t>SPDR MSCI EUROPE CON- State Street Corp</t>
  </si>
  <si>
    <t>IE00BKWQ0D84</t>
  </si>
  <si>
    <t>Spdr s&amp;p biotech etf- State Street Corp</t>
  </si>
  <si>
    <t>US78464A8707</t>
  </si>
  <si>
    <t>SPDR S&amp;P US ENERGY SELECT- State Street Corp</t>
  </si>
  <si>
    <t>IE00BWBXM492</t>
  </si>
  <si>
    <t>TECHNOLOGY SELECT SECT SPDR- State Street Corp</t>
  </si>
  <si>
    <t>US81369Y8030</t>
  </si>
  <si>
    <t>VANECK SEMICONDUCTOR ETF- Van Eck ETF</t>
  </si>
  <si>
    <t>US57060U2336</t>
  </si>
  <si>
    <t>Vanguard aust share- Vanguard Group</t>
  </si>
  <si>
    <t>AU000000VAS1</t>
  </si>
  <si>
    <t>סה"כ שמחקות מדדים אחרים</t>
  </si>
  <si>
    <t>סה"כ אג"ח ממשלתי</t>
  </si>
  <si>
    <t>סה"כ אגח קונצרני</t>
  </si>
  <si>
    <t>*AWI-ASH WO INDIA OPP FD-DUSD- White Oak</t>
  </si>
  <si>
    <t>IE00BH3N4915</t>
  </si>
  <si>
    <t>GS INDIA EQ IUSDA- goldman sachs</t>
  </si>
  <si>
    <t>LU0333811072</t>
  </si>
  <si>
    <t>VANGUARD-EMR MK ST IN-USD PL- Vanguard Group</t>
  </si>
  <si>
    <t>IE00BFPM9H50</t>
  </si>
  <si>
    <t>ISE</t>
  </si>
  <si>
    <t>סה"כ כתבי אופציות בישראל</t>
  </si>
  <si>
    <t>מניבים ריט אפ 4- מניבים קרן הריט החדשה בע"מ</t>
  </si>
  <si>
    <t>1199322</t>
  </si>
  <si>
    <t>*סיפיה אופציה 1- סיפיה ווז'ן בע"מ</t>
  </si>
  <si>
    <t>1182005</t>
  </si>
  <si>
    <t>סה"כ כתבי אופציה בחו"ל</t>
  </si>
  <si>
    <t>BYTE ACQUISITION CORP- BYTE ACQUISITION CORP</t>
  </si>
  <si>
    <t>KYG1R25Q1133</t>
  </si>
  <si>
    <t>INNOVID EQY WARRANT- Innovid Corp</t>
  </si>
  <si>
    <t>US4576791168</t>
  </si>
  <si>
    <t>סה"כ מדדים כולל מניות</t>
  </si>
  <si>
    <t>BC 3460 NOV 2023</t>
  </si>
  <si>
    <t>84573880</t>
  </si>
  <si>
    <t>BP 3460 NOV 2023</t>
  </si>
  <si>
    <t>84574946</t>
  </si>
  <si>
    <t>BZC 420.00 NOV 2023</t>
  </si>
  <si>
    <t>84590926</t>
  </si>
  <si>
    <t>BZP 420.00 NOV 2023</t>
  </si>
  <si>
    <t>84591189</t>
  </si>
  <si>
    <t>סה"כ ש"ח/מט"ח</t>
  </si>
  <si>
    <t>סה"כ ריבית</t>
  </si>
  <si>
    <t>SPXW 12/29/23 P4000</t>
  </si>
  <si>
    <t>1095727</t>
  </si>
  <si>
    <t>SPXW 12/29/23 P4400</t>
  </si>
  <si>
    <t>1095725</t>
  </si>
  <si>
    <t>KWEB US 11/17/23 C33- אופציות על מדדים בחו"ל</t>
  </si>
  <si>
    <t>1031429</t>
  </si>
  <si>
    <t>סה"כ מטבע</t>
  </si>
  <si>
    <t>סה"כ סחורות</t>
  </si>
  <si>
    <t>MSCI EMGMKT DEC23</t>
  </si>
  <si>
    <t>1096194</t>
  </si>
  <si>
    <t>NASDAQ 100 DEC23</t>
  </si>
  <si>
    <t>1096198</t>
  </si>
  <si>
    <t>S&amp;P500 EMINI FUT DEC23</t>
  </si>
  <si>
    <t>1091010</t>
  </si>
  <si>
    <t>TOPIX FUTR DEC23</t>
  </si>
  <si>
    <t>1103437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</si>
  <si>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</si>
  <si>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</si>
  <si>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</si>
  <si>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</si>
  <si>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</si>
  <si>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</si>
  <si>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</si>
  <si>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</si>
  <si>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</si>
  <si>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</si>
  <si>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</si>
  <si>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</si>
  <si>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</si>
  <si>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</si>
  <si>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אלביט מערכות נעמ1-OTC- אלביט מערכות בע"מ</t>
  </si>
  <si>
    <t>714000289</t>
  </si>
  <si>
    <t>סה"כ תעודות חוב מסחריות של חברות ישראליות</t>
  </si>
  <si>
    <t>סה"כ תעודות חוב מסחריות של חברות זרות</t>
  </si>
  <si>
    <t>מקורות אגח 6 רמ- מקורות חברת מים בע"מ</t>
  </si>
  <si>
    <t>1100908</t>
  </si>
  <si>
    <t>520010869</t>
  </si>
  <si>
    <t>מקורות אגח 8 רמ- מקורות חברת מים בע"מ</t>
  </si>
  <si>
    <t>1124346</t>
  </si>
  <si>
    <t>רפאל אגח ג- רפאל-רשות לפיתוח אמצעי לחימה בע"מ</t>
  </si>
  <si>
    <t>1140276</t>
  </si>
  <si>
    <t>520042185</t>
  </si>
  <si>
    <t>Aaa.il</t>
  </si>
  <si>
    <t>לאומי למשכנתאות שה- בנק לאומי לישראל בע"מ</t>
  </si>
  <si>
    <t>301790</t>
  </si>
  <si>
    <t>ilAA+</t>
  </si>
  <si>
    <t>נתיבי גז אג"ח א - רמ- נתיבי הגז הטבעי לישראל בע"מ</t>
  </si>
  <si>
    <t>1103084</t>
  </si>
  <si>
    <t>513436394</t>
  </si>
  <si>
    <t>Aa1.il</t>
  </si>
  <si>
    <t>אגד אגח 1-רמ- אגד חברה לתחבורה בע"מ</t>
  </si>
  <si>
    <t>1198787</t>
  </si>
  <si>
    <t>570012377</t>
  </si>
  <si>
    <t>ilAA-</t>
  </si>
  <si>
    <t>יהב קוקו סדרה ד (לס)- לא ברצף- בנק יהב</t>
  </si>
  <si>
    <t>6620300</t>
  </si>
  <si>
    <t>520020421</t>
  </si>
  <si>
    <t>Aa3.il</t>
  </si>
  <si>
    <t>אלון חברת הדלק אגח סד' א MG- אלון חברת הדלק לישראל בע"מ</t>
  </si>
  <si>
    <t>11015671</t>
  </si>
  <si>
    <t>520041690</t>
  </si>
  <si>
    <t>רפאל אגח סדרה ה 2020/2026- רפאל-רשות לפיתוח אמצעי לחימה בע"מ</t>
  </si>
  <si>
    <t>1140292</t>
  </si>
  <si>
    <t>רפאל סד' ד 2020/2034- רפאל-רשות לפיתוח אמצעי לחימה בע"מ</t>
  </si>
  <si>
    <t>1140284</t>
  </si>
  <si>
    <t>מתם מרכז תעשיות מדע חיפה אגח א לס- מת"ם - מרכז תעשיות מדע חיפה בע"מ</t>
  </si>
  <si>
    <t>1138999</t>
  </si>
  <si>
    <t>510687403</t>
  </si>
  <si>
    <t>Aa2.il</t>
  </si>
  <si>
    <t>*אורמת אגח 4 רמ- אורמת טכנולגיות אינק</t>
  </si>
  <si>
    <t>1167212</t>
  </si>
  <si>
    <t>גב-ים נגב אגח א רמ- גב-ים נגב בע"מ</t>
  </si>
  <si>
    <t>1151141</t>
  </si>
  <si>
    <t>514189596</t>
  </si>
  <si>
    <t>ilA+</t>
  </si>
  <si>
    <t>מקס איט התח אגח ד-רמ- מגדל- מקס איט פיננסים בע"מ לשעבר לאומי קארד</t>
  </si>
  <si>
    <t>11979531</t>
  </si>
  <si>
    <t>512905423</t>
  </si>
  <si>
    <t>A1.il</t>
  </si>
  <si>
    <t>נתיבים אגח א רמ</t>
  </si>
  <si>
    <t>1090281</t>
  </si>
  <si>
    <t>513502229</t>
  </si>
  <si>
    <t>Crslnx 4.555 06/30/5- Crosslinx Transit Solutions</t>
  </si>
  <si>
    <t>CA22766TAB04</t>
  </si>
  <si>
    <t>Baa3</t>
  </si>
  <si>
    <t>Moodys</t>
  </si>
  <si>
    <t>Transed 3.951 9/50- TRANSED PARTNERS GP</t>
  </si>
  <si>
    <t>CA89366TAA57</t>
  </si>
  <si>
    <t>BB</t>
  </si>
  <si>
    <t>דירוג פנימי</t>
  </si>
  <si>
    <t>OHA Private Credit Advisors- OAK HILL</t>
  </si>
  <si>
    <t>9720</t>
  </si>
  <si>
    <t>10323</t>
  </si>
  <si>
    <t>חייבים REWIRE 8839- רי-וויר (א.ס.ג) מחקר ופיתוח בע"מ</t>
  </si>
  <si>
    <t>9483</t>
  </si>
  <si>
    <t>515193704</t>
  </si>
  <si>
    <t>אי.די.אף אנרגיות מתחדשות ישראל- אי.די.אף אנרגיות מתחדשות ישראל בע"מ</t>
  </si>
  <si>
    <t>9068</t>
  </si>
  <si>
    <t>540306990</t>
  </si>
  <si>
    <t>.DISTREE LTD- .Distree Ltd</t>
  </si>
  <si>
    <t>9326</t>
  </si>
  <si>
    <t>516596848</t>
  </si>
  <si>
    <t>*FutureCides- .FutureCides Ltd</t>
  </si>
  <si>
    <t>93981</t>
  </si>
  <si>
    <t>516544111</t>
  </si>
  <si>
    <t>Sustained Therapy- Sustained Therapy</t>
  </si>
  <si>
    <t>9262</t>
  </si>
  <si>
    <t>516541372</t>
  </si>
  <si>
    <t>אגכימדס שותפות מוגבלת- אגכימדס שותפות מוגבלת</t>
  </si>
  <si>
    <t>8824</t>
  </si>
  <si>
    <t>540310463</t>
  </si>
  <si>
    <t>ניאומאנה בע"מ- ניאומאנה בע"מ</t>
  </si>
  <si>
    <t>9152</t>
  </si>
  <si>
    <t>516561917</t>
  </si>
  <si>
    <t>Essence Infra and Construction- Essence Infra</t>
  </si>
  <si>
    <t>8561</t>
  </si>
  <si>
    <t>Venn 2014 Ltd- Venn 2014 Ltd</t>
  </si>
  <si>
    <t>8631</t>
  </si>
  <si>
    <t>515171510</t>
  </si>
  <si>
    <t>TIPA CORP LTD- TIPA CORP LTD</t>
  </si>
  <si>
    <t>8838</t>
  </si>
  <si>
    <t>514420660</t>
  </si>
  <si>
    <t>Lendbuzz Inc- Lendbuzz, Inc</t>
  </si>
  <si>
    <t>8564</t>
  </si>
  <si>
    <t>*Fu Gen AG- Fu Gen AG</t>
  </si>
  <si>
    <t>9035</t>
  </si>
  <si>
    <t>*NORDIC POWER 2- Fu Gen AG</t>
  </si>
  <si>
    <t>9116</t>
  </si>
  <si>
    <t>*NORDIC POWER 3- Fu Gen AG</t>
  </si>
  <si>
    <t>9291</t>
  </si>
  <si>
    <t>*NORDIC POWER 4- Fu Gen AG</t>
  </si>
  <si>
    <t>9300</t>
  </si>
  <si>
    <t>*Migdal WORE 2021-1- White Oak</t>
  </si>
  <si>
    <t>8784</t>
  </si>
  <si>
    <t>Sunbit Inc- Sunbit Inc</t>
  </si>
  <si>
    <t>8432</t>
  </si>
  <si>
    <t>Behalf Ltd- Behalf Ltd</t>
  </si>
  <si>
    <t>8423</t>
  </si>
  <si>
    <t>LIGHTRICKS LTD- LIGHTRICKS</t>
  </si>
  <si>
    <t>8652</t>
  </si>
  <si>
    <t>סה"כ קרנות הון סיכון</t>
  </si>
  <si>
    <t>Stage One Venture Capital Fund IV</t>
  </si>
  <si>
    <t>8981</t>
  </si>
  <si>
    <t>F2 Capital Partners 3 LP- Capital Link Global Fintech Le</t>
  </si>
  <si>
    <t>8401</t>
  </si>
  <si>
    <t>S.H. SKY 4 L.P- SKY 4</t>
  </si>
  <si>
    <t>8987</t>
  </si>
  <si>
    <t>סה"כ קרנות גידור</t>
  </si>
  <si>
    <t>LUCID ALTERNATIVE U 8/23- Surgix ltd</t>
  </si>
  <si>
    <t>9768</t>
  </si>
  <si>
    <t>Noked Long L.P</t>
  </si>
  <si>
    <t>992880</t>
  </si>
  <si>
    <t>LUCID ALTERNATIVE FUND- לוסיד אלטרנטיב</t>
  </si>
  <si>
    <t>9628</t>
  </si>
  <si>
    <t>סה"כ קרנות נדל"ן</t>
  </si>
  <si>
    <t>JTLV III LIMITED PARTNERSHIP- JTLV</t>
  </si>
  <si>
    <t>8510</t>
  </si>
  <si>
    <t>סה"כ קרנות השקעה אחרות</t>
  </si>
  <si>
    <t>SKY 3- sky 3</t>
  </si>
  <si>
    <t>5289</t>
  </si>
  <si>
    <t>Greenfield Partners Fund III LP</t>
  </si>
  <si>
    <t>9616</t>
  </si>
  <si>
    <t>FIMI 6- פימי מזנין(1) קרן הון סיכון</t>
  </si>
  <si>
    <t>5272</t>
  </si>
  <si>
    <t>סה"כ קרנות הון סיכון בחו"ל</t>
  </si>
  <si>
    <t>Insight Partners XII LP- Insight Partners (Cayman) XI</t>
  </si>
  <si>
    <t>8315</t>
  </si>
  <si>
    <t>QUMRA OPPORTUNITY FUND I- Qumra Capital fund</t>
  </si>
  <si>
    <t>8282</t>
  </si>
  <si>
    <t>Group 11 Fund IV- Group 11 Fund  L.P</t>
  </si>
  <si>
    <t>8287</t>
  </si>
  <si>
    <t>Zeev Opportunity Fund I- Zeev</t>
  </si>
  <si>
    <t>8316</t>
  </si>
  <si>
    <t>סה"כ קרנות גידור בחו"ל</t>
  </si>
  <si>
    <t>ION TECH FEEDER FUND- ION TECH FEEDER FUND</t>
  </si>
  <si>
    <t>KYG4939W1188</t>
  </si>
  <si>
    <t>סה"כ קרנות נדל"ן בחו"ל</t>
  </si>
  <si>
    <t>Faropoint Industrial Value Fund III LP</t>
  </si>
  <si>
    <t>9488</t>
  </si>
  <si>
    <t>ELECTRA AMERICA PRINCIPAL HOSPITALITY- Electra Capital PM</t>
  </si>
  <si>
    <t>8404</t>
  </si>
  <si>
    <t>סה"כ קרנות השקעה אחרות בחו"ל</t>
  </si>
  <si>
    <t>MICL SONNEDIX SOLAR CIV L.P- MICL SONNEDIX SOLAR CIV L.P</t>
  </si>
  <si>
    <t>8324</t>
  </si>
  <si>
    <t>JP MORGAN IIF- Moneda Latin American Corporate</t>
  </si>
  <si>
    <t>6653</t>
  </si>
  <si>
    <t>BVP Forge Institutional L.P</t>
  </si>
  <si>
    <t>9239</t>
  </si>
  <si>
    <t>Klirmark Opportunity Fund IV</t>
  </si>
  <si>
    <t>9536</t>
  </si>
  <si>
    <t>WHLP Kennedy (A) LP- Accelmed Growth Partners L.P</t>
  </si>
  <si>
    <t>9409</t>
  </si>
  <si>
    <t>BCP V DEXKO CO-INVEST LP- Brookfield global</t>
  </si>
  <si>
    <t>8337</t>
  </si>
  <si>
    <t>Brookfield Capital Partners Fund VI- Brookfield global</t>
  </si>
  <si>
    <t>9236</t>
  </si>
  <si>
    <t>Kartesia Senior Opportunities- KARTESIA</t>
  </si>
  <si>
    <t>9014</t>
  </si>
  <si>
    <t>PCS IV- PCS</t>
  </si>
  <si>
    <t>70131</t>
  </si>
  <si>
    <t>Oak Hill Advisors - OCREDIT- Surgix ltd</t>
  </si>
  <si>
    <t>9695</t>
  </si>
  <si>
    <t>Copenhagen Energy Transition</t>
  </si>
  <si>
    <t>8413</t>
  </si>
  <si>
    <t>Proxima Co-Invest L.P- Galaxy Protfolio</t>
  </si>
  <si>
    <t>9377</t>
  </si>
  <si>
    <t>KKR CAVALRY CO-INVEST- CO-INVESTMENT</t>
  </si>
  <si>
    <t>8406</t>
  </si>
  <si>
    <t>Advent International GPE X-B L.P</t>
  </si>
  <si>
    <t>8417</t>
  </si>
  <si>
    <t>AP IX Connect Holdings L.P</t>
  </si>
  <si>
    <t>8842</t>
  </si>
  <si>
    <t>Astorg MidCap</t>
  </si>
  <si>
    <t>8318</t>
  </si>
  <si>
    <t>ICG SDP V</t>
  </si>
  <si>
    <t>9157</t>
  </si>
  <si>
    <t>Pantheon Global Co-Inv Opportu</t>
  </si>
  <si>
    <t>8330</t>
  </si>
  <si>
    <t>Vintage Fund of Funds VII (Access) LP</t>
  </si>
  <si>
    <t>9273</t>
  </si>
  <si>
    <t>ADLSCO FUND3- Accelmed Growth Partners L.P</t>
  </si>
  <si>
    <t>8336</t>
  </si>
  <si>
    <t>*AUDAX DIRECT LENDING SOLUTIONS- Ares special situation fund IB</t>
  </si>
  <si>
    <t>5339</t>
  </si>
  <si>
    <t>Girasol Investments S.A- BUYOUT</t>
  </si>
  <si>
    <t>8412</t>
  </si>
  <si>
    <t>KCO VI- KARTESIA</t>
  </si>
  <si>
    <t>93841</t>
  </si>
  <si>
    <t>Tikehau Direct Lending V- LendingClub Corp</t>
  </si>
  <si>
    <t>8312</t>
  </si>
  <si>
    <t>MORE C-1- MORE GROUP</t>
  </si>
  <si>
    <t>8334</t>
  </si>
  <si>
    <t>Permira VIII - 2 SCSp- Permira VI</t>
  </si>
  <si>
    <t>8416</t>
  </si>
  <si>
    <t>Vintage Co-Invest III- venture capital</t>
  </si>
  <si>
    <t>8331</t>
  </si>
  <si>
    <t>Vintage Fund of Funds VI Access- Vintage</t>
  </si>
  <si>
    <t>8322</t>
  </si>
  <si>
    <t>*ACE 4- ACE</t>
  </si>
  <si>
    <t>5238</t>
  </si>
  <si>
    <t>*ACE V- ACE</t>
  </si>
  <si>
    <t>70701</t>
  </si>
  <si>
    <t>Cheyne Real Estate Credit Holdings VII- Cheyne Capital</t>
  </si>
  <si>
    <t>9011</t>
  </si>
  <si>
    <t>Qumra MS LP Minute Media- Qumra Capital fund</t>
  </si>
  <si>
    <t>8270</t>
  </si>
  <si>
    <t>Audax Direct Lending Solutions</t>
  </si>
  <si>
    <t>8314</t>
  </si>
  <si>
    <t>ICG SDP 4- ICG Senior Debt Partners Fund-ICG</t>
  </si>
  <si>
    <t>70430</t>
  </si>
  <si>
    <t>KASS Unlevered II S.a r.l- KASS Unlevered</t>
  </si>
  <si>
    <t>9015</t>
  </si>
  <si>
    <t>Ambition HOLDINGS OFFSHORE LP</t>
  </si>
  <si>
    <t>8400</t>
  </si>
  <si>
    <t>CSC TS HOLDINGS L.P</t>
  </si>
  <si>
    <t>9697</t>
  </si>
  <si>
    <t>F2 Select I LP</t>
  </si>
  <si>
    <t>8507</t>
  </si>
  <si>
    <t>ISF III Overflow Fund L.P</t>
  </si>
  <si>
    <t>9457</t>
  </si>
  <si>
    <t>Monarch MCP VI</t>
  </si>
  <si>
    <t>9667</t>
  </si>
  <si>
    <t>Cheyne Co-Invest 2023-1 SP- Cheyn Capital</t>
  </si>
  <si>
    <t>9730</t>
  </si>
  <si>
    <t>ICG SDP 3- Cheyn Capital</t>
  </si>
  <si>
    <t>5304</t>
  </si>
  <si>
    <t>DIRECT LENDING FUND IV SLP- KARTESIA</t>
  </si>
  <si>
    <t>9317</t>
  </si>
  <si>
    <t>KLIRMARK III- Klirmark Opportunity Fund</t>
  </si>
  <si>
    <t>70191</t>
  </si>
  <si>
    <t>Nirvana Holdings I LP- Nirvana Holdings I LP</t>
  </si>
  <si>
    <t>8310</t>
  </si>
  <si>
    <t>ORCC III- ORACLE CORP</t>
  </si>
  <si>
    <t>70851</t>
  </si>
  <si>
    <t>PERMIRA- Permira VI</t>
  </si>
  <si>
    <t>5287</t>
  </si>
  <si>
    <t>PORCUPINE HOLDINGS (OFFSHORE) LP- porcupine holdings</t>
  </si>
  <si>
    <t>8339</t>
  </si>
  <si>
    <t>WHITEHORSE LIQUIDITY PARTNERS GPSOF- Whitehorse Ltd</t>
  </si>
  <si>
    <t>8321</t>
  </si>
  <si>
    <t>Whitehorse Liquidity Partners V- Whitehorse Ltd</t>
  </si>
  <si>
    <t>8509</t>
  </si>
  <si>
    <t>Israel Secondary fund III L.P- Israel secondary fund</t>
  </si>
  <si>
    <t>8338</t>
  </si>
  <si>
    <t>Greenfield Partners FloLIVE Co invest</t>
  </si>
  <si>
    <t>9721</t>
  </si>
  <si>
    <t>Astorg VIII- JOY GLOBAL INC</t>
  </si>
  <si>
    <t>9391</t>
  </si>
  <si>
    <t>סה"כ כתבי אופציה בישראל</t>
  </si>
  <si>
    <t>ג'י סיטי כתב  אופציה לס  02/22</t>
  </si>
  <si>
    <t>633476</t>
  </si>
  <si>
    <t>נוסטרומו אופ</t>
  </si>
  <si>
    <t>623209</t>
  </si>
  <si>
    <t>OTC_שקל מטח</t>
  </si>
  <si>
    <t>702004078</t>
  </si>
  <si>
    <t>OTC_שקל מטח- מסלקת הבורסה</t>
  </si>
  <si>
    <t>702003973</t>
  </si>
  <si>
    <t>702003974</t>
  </si>
  <si>
    <t>סה"כ מט"ח/מט"ח</t>
  </si>
  <si>
    <t>מימון ישיר אגח 16 -רמ- מימון ישיר הנפקות(סדרה 16) בע"מ</t>
  </si>
  <si>
    <t>1198340</t>
  </si>
  <si>
    <t>לאומי אגח 1 צמודות אשראי - CLN רמ- בנק לאומי לישראל בע"מ</t>
  </si>
  <si>
    <t>1198639</t>
  </si>
  <si>
    <t>סה"כ כנגד חסכון עמיתים/מבוטחים</t>
  </si>
  <si>
    <t>סה"כ מבוטחות במשכנתא או תיקי משכנתאות</t>
  </si>
  <si>
    <t>לא</t>
  </si>
  <si>
    <t>סה"כ מובטחות בערבות בנקאית</t>
  </si>
  <si>
    <t>סה"כ מובטחות בבטחונות אחרים</t>
  </si>
  <si>
    <t>כן</t>
  </si>
  <si>
    <t>AA</t>
  </si>
  <si>
    <t>AA-</t>
  </si>
  <si>
    <t>A+</t>
  </si>
  <si>
    <t>A2.il</t>
  </si>
  <si>
    <t>A</t>
  </si>
  <si>
    <t>A3.il</t>
  </si>
  <si>
    <t>BBB-</t>
  </si>
  <si>
    <t>Telecommunication Services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</si>
  <si>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</si>
  <si>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</si>
  <si>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</si>
  <si>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</si>
  <si>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</si>
  <si>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</si>
  <si>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</si>
  <si>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BBB</t>
  </si>
  <si>
    <t>Other</t>
  </si>
  <si>
    <t>סה"כ נקוב במט"ח</t>
  </si>
  <si>
    <t>סה"כ צמודי מט"ח</t>
  </si>
  <si>
    <t>סה"כ מניב</t>
  </si>
  <si>
    <t>סה"כ לא מניב</t>
  </si>
  <si>
    <t>חייבים בגין עסקה עתידית SPAC-B</t>
  </si>
  <si>
    <t>8397</t>
  </si>
  <si>
    <t>דאבל יו אילת</t>
  </si>
  <si>
    <t>299918783</t>
  </si>
  <si>
    <t>זכאים</t>
  </si>
  <si>
    <t>28080000</t>
  </si>
  <si>
    <t>זכאים מס עמיתים</t>
  </si>
  <si>
    <t>28200000</t>
  </si>
  <si>
    <t>חייבים</t>
  </si>
  <si>
    <t>27960000</t>
  </si>
  <si>
    <t>חייבים וזכאים בגין שיקוף</t>
  </si>
  <si>
    <t>26630548</t>
  </si>
  <si>
    <t>חייבים/זכאים עמלת up front</t>
  </si>
  <si>
    <t>75621</t>
  </si>
  <si>
    <t>מניות הפחתת שווי ניירות חסומים</t>
  </si>
  <si>
    <t>3140130</t>
  </si>
  <si>
    <t>עמלות UP FRONT - דולר</t>
  </si>
  <si>
    <t>7890</t>
  </si>
  <si>
    <t>עמלת upfront - $אוסטרלי</t>
  </si>
  <si>
    <t>7760</t>
  </si>
  <si>
    <t>עמלת upfront - יורו</t>
  </si>
  <si>
    <t>8919</t>
  </si>
  <si>
    <t>עמלת upfront - כתר נורבגי</t>
  </si>
  <si>
    <t>8770</t>
  </si>
  <si>
    <t>עמלת upfront - לי"ש</t>
  </si>
  <si>
    <t>8295</t>
  </si>
  <si>
    <t>בטחונות דולר ארצות הברית לאומי</t>
  </si>
  <si>
    <t>300011017</t>
  </si>
  <si>
    <t>בטחונות ין יפני לאומי</t>
  </si>
  <si>
    <t>300011010</t>
  </si>
  <si>
    <t>רבית עוש לקבל</t>
  </si>
  <si>
    <t>1111110</t>
  </si>
  <si>
    <t>מגדל מקפת קרנות פנסיה וקופות גמל בע"מ</t>
  </si>
  <si>
    <t>מגדל חסכון לילד מסלול חוסכים המעדיפים סיכון מוגבר</t>
  </si>
  <si>
    <t>Fimi Israel Opportunity 6</t>
  </si>
  <si>
    <t>S.H. SKY 3 L.P</t>
  </si>
  <si>
    <t>F2 Capital Partners 3 LP</t>
  </si>
  <si>
    <t>Stage One Venture Capital Fund IV L.P</t>
  </si>
  <si>
    <t>Stage One IV Annex Fund L.P</t>
  </si>
  <si>
    <t>S.H. SKY 4 L.P</t>
  </si>
  <si>
    <t>Fortissimo Partners VI</t>
  </si>
  <si>
    <t>Kedma Capital Partners IV LP</t>
  </si>
  <si>
    <t>REALITY REAL ESTATE INVESTMENT FUND 5</t>
  </si>
  <si>
    <t>JTLV III</t>
  </si>
  <si>
    <t>Permira Credit Solutions III</t>
  </si>
  <si>
    <t>ICG Senior Debt Partners III</t>
  </si>
  <si>
    <t>Ares Capital Europe IV</t>
  </si>
  <si>
    <t>Permira Credit Solutions IV</t>
  </si>
  <si>
    <t>Klirmark Opportunity III</t>
  </si>
  <si>
    <t>ICG Senior Debt Partners IV</t>
  </si>
  <si>
    <t>Ares Capital Europe V</t>
  </si>
  <si>
    <t>Qumra MS LP Minute Media</t>
  </si>
  <si>
    <t>QUMRA OPPORTUNITY FUND I</t>
  </si>
  <si>
    <t>Group 11 Fund IV</t>
  </si>
  <si>
    <t>Insight Partners XII, LP</t>
  </si>
  <si>
    <t>Vintage Fund of Funds VI (Access, LP)</t>
  </si>
  <si>
    <t>Nirvana Holdings I LP</t>
  </si>
  <si>
    <t>Tikehau Direct Lending V</t>
  </si>
  <si>
    <t>Zeev Opportunity Fund I</t>
  </si>
  <si>
    <t>Audax Direct Lending Solutions Fund II B-1</t>
  </si>
  <si>
    <t>WHITEHORSE LIQUIDITY PARTNERS GPSOF</t>
  </si>
  <si>
    <t>Pantheon Global Co-Investment Opportunities Fund V</t>
  </si>
  <si>
    <t>Vintage Co-Invest III</t>
  </si>
  <si>
    <t>Monarch Opportunistic Real Estate Fund</t>
  </si>
  <si>
    <t>AUDAX DLS CO-INVESTMENT FUND 3 L.P.</t>
  </si>
  <si>
    <t>BCP V DEXKO CO-INVEST LP</t>
  </si>
  <si>
    <t>ISRAEL SECONDARY FUND III L.P</t>
  </si>
  <si>
    <t>PORCUPINE HOLDINGS (OFFSHORE) LP</t>
  </si>
  <si>
    <t>Arkin Bio Capital L.P</t>
  </si>
  <si>
    <t>ELECTRA AMERICA PRINCIPAL HOSPITALITY LP</t>
  </si>
  <si>
    <t>KKR CAVALRY CO-INVEST</t>
  </si>
  <si>
    <t>Cheyne Real Estate Credit Holdings VII</t>
  </si>
  <si>
    <t>Kartesia Senior Opportunities II SCS SICAV-RAIF</t>
  </si>
  <si>
    <t>KASS Unlevered II S,a.r.l</t>
  </si>
  <si>
    <t>Girasol Investments S.A</t>
  </si>
  <si>
    <t>Copenhagen infrastructure Energy Transition Fund I</t>
  </si>
  <si>
    <t>Francisco Partners VII</t>
  </si>
  <si>
    <t>Whitehorse Liquidity Partners V</t>
  </si>
  <si>
    <t>Permira VIII - 2 SCSp</t>
  </si>
  <si>
    <t>ICG Senior Debt Partners Fund 5-A (EUR) SCSp</t>
  </si>
  <si>
    <t>Brookfield Capital Partners Fund VI</t>
  </si>
  <si>
    <t>Bessemer Venture Partners XII Institutional L.P</t>
  </si>
  <si>
    <t>DIRECT LENDING FUND IV (EUR) SLP</t>
  </si>
  <si>
    <t>Proxima Co-Invest L.P</t>
  </si>
  <si>
    <t>Kartesia Credit Opportunities VI SCS</t>
  </si>
  <si>
    <t>Astorg VIII</t>
  </si>
  <si>
    <t>WHLP Kennedy (A) LP</t>
  </si>
  <si>
    <t>CDR XII</t>
  </si>
  <si>
    <t>EQT Exeter Industrial Value Fund VI L.P</t>
  </si>
  <si>
    <t>CVC Capital Partners IX (A) L.P</t>
  </si>
  <si>
    <t>Oak Hill Advisors - OCREDIT</t>
  </si>
  <si>
    <t>Greenfield Partners FloLIVE Co-Investment</t>
  </si>
  <si>
    <t>השכרה</t>
  </si>
  <si>
    <t>נדלן מגדל צפירה</t>
  </si>
  <si>
    <t>פינת הרחובות הצפירה, יד חרוצים ואליאשברג, תל אביב</t>
  </si>
  <si>
    <t>נדלן מנועי בית שמש</t>
  </si>
  <si>
    <t>אזור תעשיה מערבי "ברוש", בית שמש</t>
  </si>
  <si>
    <t>נדלן מגדל WE ת"א</t>
  </si>
  <si>
    <t>דרך מנחם בגין תל אביב</t>
  </si>
  <si>
    <t>נדלן נדלן אלביט מודיעין</t>
  </si>
  <si>
    <t>אזור התעסוקה הפארק הטכנולוגי, מודיעין</t>
  </si>
  <si>
    <t>בנק דיסקונט לישראל בע"מ</t>
  </si>
  <si>
    <t>1111111111- 11- בנק דיסקונט</t>
  </si>
  <si>
    <t>בנק הפועלים בע"מ</t>
  </si>
  <si>
    <t>בנק לאומי לישראל בע"מ</t>
  </si>
  <si>
    <t>1111111111- 10- בנק לאומי</t>
  </si>
  <si>
    <t>בנק מזרחי טפחות בע"מ</t>
  </si>
  <si>
    <t>1111111111- 20- בנק מזרחי</t>
  </si>
  <si>
    <t>מעלות S&amp;P</t>
  </si>
  <si>
    <t>130018- 11- בנק דיסקונט</t>
  </si>
  <si>
    <t>20003- 11- בנק דיסקונט</t>
  </si>
  <si>
    <t>70002- 11- בנק דיסקונט</t>
  </si>
  <si>
    <t>20001- 11- בנק דיסקונט</t>
  </si>
  <si>
    <t>100006- 12- בנק הפועלים</t>
  </si>
  <si>
    <t>80031- 12- בנק הפועלים</t>
  </si>
  <si>
    <t>130018- 10- בנק לאומי</t>
  </si>
  <si>
    <t>100006- 10- בנק לאומי</t>
  </si>
  <si>
    <t>30005- 10- בנק לאומי</t>
  </si>
  <si>
    <t>20003- 10- בנק לאומי</t>
  </si>
  <si>
    <t>70002- 10- בנק לאומי</t>
  </si>
  <si>
    <t>200040- 10- לאומי</t>
  </si>
  <si>
    <t>80031- 10- בנק לאומי</t>
  </si>
  <si>
    <t>280028- 10- בנק לאומי</t>
  </si>
  <si>
    <t>200005- 10- בנק לאומי</t>
  </si>
  <si>
    <t>20001- 10- בנק לאומי</t>
  </si>
  <si>
    <t>130018- 20- בנק מזרחי</t>
  </si>
  <si>
    <t>100006- 20- בנק מזרחי</t>
  </si>
  <si>
    <t>20003- 20- בנק מזרחי</t>
  </si>
  <si>
    <t>80031- 20- בנק מזרחי</t>
  </si>
  <si>
    <t>20001- 20- בנק מזרחי</t>
  </si>
  <si>
    <t>JP MORGAN</t>
  </si>
  <si>
    <t>20003- 85- JP MORGAN</t>
  </si>
  <si>
    <t>A-</t>
  </si>
  <si>
    <t>80031- 85- JP MORGAN</t>
  </si>
  <si>
    <t>20001- 85- JP MORGAN</t>
  </si>
  <si>
    <t>ל.ר.</t>
  </si>
  <si>
    <t>ilA-</t>
  </si>
  <si>
    <t>Dbrs</t>
  </si>
  <si>
    <t>Fitch</t>
  </si>
  <si>
    <t>סה"כ חוזים עתידיים בישראל</t>
  </si>
  <si>
    <t>או פי סי אנרגיה</t>
  </si>
  <si>
    <t>10000668</t>
  </si>
  <si>
    <t>בזק</t>
  </si>
  <si>
    <t>10000669</t>
  </si>
  <si>
    <t>הפניקס</t>
  </si>
  <si>
    <t>10000632</t>
  </si>
  <si>
    <t>10000677</t>
  </si>
  <si>
    <t>ישראכרט</t>
  </si>
  <si>
    <t>10000676</t>
  </si>
  <si>
    <t>10000667</t>
  </si>
  <si>
    <t>לאומי</t>
  </si>
  <si>
    <t>10000757</t>
  </si>
  <si>
    <t>פועלים</t>
  </si>
  <si>
    <t>10000643</t>
  </si>
  <si>
    <t>10000721</t>
  </si>
  <si>
    <t>+ILS/-USD 3.31 11-10-23 (11) -437</t>
  </si>
  <si>
    <t>10003349</t>
  </si>
  <si>
    <t>10000665</t>
  </si>
  <si>
    <t>+ILS/-USD 3.31 11-10-23 (98) -438</t>
  </si>
  <si>
    <t>10003353</t>
  </si>
  <si>
    <t>+ILS/-USD 3.3115 11-10-23 (20) -435</t>
  </si>
  <si>
    <t>10003351</t>
  </si>
  <si>
    <t>+ILS/-USD 3.332 10-10-23 (11) -442</t>
  </si>
  <si>
    <t>10000663</t>
  </si>
  <si>
    <t>+ILS/-USD 3.3358 10-10-23 (10) -442</t>
  </si>
  <si>
    <t>10003345</t>
  </si>
  <si>
    <t>+ILS/-USD 3.336 10-10-23 (12) -444</t>
  </si>
  <si>
    <t>10003347</t>
  </si>
  <si>
    <t>+ILS/-USD 3.3392 12-10-23 (20) -438</t>
  </si>
  <si>
    <t>10003359</t>
  </si>
  <si>
    <t>+ILS/-USD 3.34 12-10-23 (10) -438</t>
  </si>
  <si>
    <t>10003355</t>
  </si>
  <si>
    <t>+ILS/-USD 3.3413 12-10-23 (11) -437</t>
  </si>
  <si>
    <t>10003357</t>
  </si>
  <si>
    <t>+ILS/-USD 3.3736 19-10-23 (94) -435</t>
  </si>
  <si>
    <t>10003396</t>
  </si>
  <si>
    <t>+ILS/-USD 3.3767 19-10-23 (11) -433</t>
  </si>
  <si>
    <t>10003394</t>
  </si>
  <si>
    <t>10000673</t>
  </si>
  <si>
    <t>+ILS/-USD 3.3915 18-10-23 (11) -455</t>
  </si>
  <si>
    <t>10000671</t>
  </si>
  <si>
    <t>10003389</t>
  </si>
  <si>
    <t>+ILS/-USD 3.393 18-10-23 (12) -456</t>
  </si>
  <si>
    <t>10003391</t>
  </si>
  <si>
    <t>+ILS/-USD 3.3933 18-10-23 (10) -457</t>
  </si>
  <si>
    <t>10003387</t>
  </si>
  <si>
    <t>+ILS/-USD 3.3945 23-10-23 (20) -455</t>
  </si>
  <si>
    <t>10003405</t>
  </si>
  <si>
    <t>+ILS/-USD 3.397 23-10-23 (10) -455</t>
  </si>
  <si>
    <t>10003401</t>
  </si>
  <si>
    <t>+ILS/-USD 3.4 23-10-23 (12) -457</t>
  </si>
  <si>
    <t>10003403</t>
  </si>
  <si>
    <t>+ILS/-USD 3.4242 25-10-23 (10) -448</t>
  </si>
  <si>
    <t>10000199</t>
  </si>
  <si>
    <t>+ILS/-USD 3.4253 25-10-23 (11) -447</t>
  </si>
  <si>
    <t>10003415</t>
  </si>
  <si>
    <t>10000675</t>
  </si>
  <si>
    <t>+ILS/-USD 3.4289 24-10-23 (11) -451</t>
  </si>
  <si>
    <t>10003413</t>
  </si>
  <si>
    <t>+ILS/-USD 3.43 16-10-23 (10) -463</t>
  </si>
  <si>
    <t>10003370</t>
  </si>
  <si>
    <t>+ILS/-USD 3.43 16-10-23 (12) -463</t>
  </si>
  <si>
    <t>10003374</t>
  </si>
  <si>
    <t>+ILS/-USD 3.432 17-10-23 (93) -460</t>
  </si>
  <si>
    <t>10003380</t>
  </si>
  <si>
    <t>+ILS/-USD 3.432 24-10-23 (10) -448</t>
  </si>
  <si>
    <t>10000197</t>
  </si>
  <si>
    <t>+ILS/-USD 3.4335 16-10-23 (11) -465</t>
  </si>
  <si>
    <t>10003372</t>
  </si>
  <si>
    <t>+ILS/-USD 3.4336 16-10-23 (94) -464</t>
  </si>
  <si>
    <t>10003376</t>
  </si>
  <si>
    <t>+ILS/-USD 3.491 26-10-23 (10) -483</t>
  </si>
  <si>
    <t>10003478</t>
  </si>
  <si>
    <t>10000681</t>
  </si>
  <si>
    <t>+ILS/-USD 3.4916 26-10-23 (98) -484</t>
  </si>
  <si>
    <t>10003476</t>
  </si>
  <si>
    <t>+ILS/-USD 3.502 01-11-23 (12) -436</t>
  </si>
  <si>
    <t>10003490</t>
  </si>
  <si>
    <t>+ILS/-USD 3.5024 01-11-23 (11) -436</t>
  </si>
  <si>
    <t>10003488</t>
  </si>
  <si>
    <t>+ILS/-USD 3.5131 02-11-23 (20) -449</t>
  </si>
  <si>
    <t>10003494</t>
  </si>
  <si>
    <t>+ILS/-USD 3.5143 02-11-23 (11) -447</t>
  </si>
  <si>
    <t>10000683</t>
  </si>
  <si>
    <t>+ILS/-USD 3.517 16-11-23 (20) -393</t>
  </si>
  <si>
    <t>10003599</t>
  </si>
  <si>
    <t>10000711</t>
  </si>
  <si>
    <t>+ILS/-USD 3.52 16-11-23 (12) -390</t>
  </si>
  <si>
    <t>10003597</t>
  </si>
  <si>
    <t>+ILS/-USD 3.524 16-11-23 (93) -390</t>
  </si>
  <si>
    <t>10003601</t>
  </si>
  <si>
    <t>+ILS/-USD 3.526 21-11-23 (11) -390</t>
  </si>
  <si>
    <t>10003603</t>
  </si>
  <si>
    <t>10000713</t>
  </si>
  <si>
    <t>+ILS/-USD 3.5275 20-11-23 (10) -380</t>
  </si>
  <si>
    <t>10003593</t>
  </si>
  <si>
    <t>+ILS/-USD 3.528 21-11-23 (94) -390</t>
  </si>
  <si>
    <t>10003605</t>
  </si>
  <si>
    <t>+ILS/-USD 3.53 20-11-23 (12) -383</t>
  </si>
  <si>
    <t>10003595</t>
  </si>
  <si>
    <t>+ILS/-USD 3.537 30-11-23 (11) -260</t>
  </si>
  <si>
    <t>10003829</t>
  </si>
  <si>
    <t>+ILS/-USD 3.542 30-11-23 (12) -266</t>
  </si>
  <si>
    <t>10003831</t>
  </si>
  <si>
    <t>+ILS/-USD 3.547 30-11-23 (10) -264</t>
  </si>
  <si>
    <t>10000249</t>
  </si>
  <si>
    <t>10000748</t>
  </si>
  <si>
    <t>+ILS/-USD 3.555 22-11-23 (11) -400</t>
  </si>
  <si>
    <t>10003615</t>
  </si>
  <si>
    <t>10000717</t>
  </si>
  <si>
    <t>+ILS/-USD 3.5568 22-11-23 (10) -397</t>
  </si>
  <si>
    <t>10000715</t>
  </si>
  <si>
    <t>10000223</t>
  </si>
  <si>
    <t>10003611</t>
  </si>
  <si>
    <t>+ILS/-USD 3.558 16-10-23 (11) -178</t>
  </si>
  <si>
    <t>10000753</t>
  </si>
  <si>
    <t>+ILS/-USD 3.558 22-11-23 (94) -380</t>
  </si>
  <si>
    <t>10003613</t>
  </si>
  <si>
    <t>+ILS/-USD 3.56 16-10-23 (20) -179</t>
  </si>
  <si>
    <t>10000751</t>
  </si>
  <si>
    <t>+ILS/-USD 3.56 22-01-24 (11) -320</t>
  </si>
  <si>
    <t>10003961</t>
  </si>
  <si>
    <t>+ILS/-USD 3.5626 14-11-23 (11) -474</t>
  </si>
  <si>
    <t>10003556</t>
  </si>
  <si>
    <t>+ILS/-USD 3.564 22-01-24 (10) -320</t>
  </si>
  <si>
    <t>10003959</t>
  </si>
  <si>
    <t>+ILS/-USD 3.5656 14-11-23 (98) -474</t>
  </si>
  <si>
    <t>10003560</t>
  </si>
  <si>
    <t>+ILS/-USD 3.5657 14-11-23 (10) -473</t>
  </si>
  <si>
    <t>10000213</t>
  </si>
  <si>
    <t>10003554</t>
  </si>
  <si>
    <t>+ILS/-USD 3.5662 08-11-23 (10) -438</t>
  </si>
  <si>
    <t>10000209</t>
  </si>
  <si>
    <t>10003524</t>
  </si>
  <si>
    <t>+ILS/-USD 3.5672 08-11-23 (20) -438</t>
  </si>
  <si>
    <t>10003526</t>
  </si>
  <si>
    <t>+ILS/-USD 3.57 14-11-23 (12) -473</t>
  </si>
  <si>
    <t>10003558</t>
  </si>
  <si>
    <t>10000697</t>
  </si>
  <si>
    <t>+ILS/-USD 3.5717 06-11-23 (11) -483</t>
  </si>
  <si>
    <t>10000685</t>
  </si>
  <si>
    <t>10003498</t>
  </si>
  <si>
    <t>+ILS/-USD 3.572 14-12-23 (10) -460</t>
  </si>
  <si>
    <t>10003564</t>
  </si>
  <si>
    <t>+ILS/-USD 3.572 20-11-23 (11) -187</t>
  </si>
  <si>
    <t>10000781</t>
  </si>
  <si>
    <t>+ILS/-USD 3.582 17-10-23 (11) -174</t>
  </si>
  <si>
    <t>10000756</t>
  </si>
  <si>
    <t>+ILS/-USD 3.5882 14-12-23 (11) -458</t>
  </si>
  <si>
    <t>10003568</t>
  </si>
  <si>
    <t>10000703</t>
  </si>
  <si>
    <t>+ILS/-USD 3.595 26-10-23 (11) -420</t>
  </si>
  <si>
    <t>10000693</t>
  </si>
  <si>
    <t>+ILS/-USD 3.596 24-10-23 (12) -192</t>
  </si>
  <si>
    <t>10003844</t>
  </si>
  <si>
    <t>+ILS/-USD 3.602 09-11-23 (12) -440</t>
  </si>
  <si>
    <t>10003546</t>
  </si>
  <si>
    <t>+ILS/-USD 3.602 09-11-23 (20) -443</t>
  </si>
  <si>
    <t>10003544</t>
  </si>
  <si>
    <t>+ILS/-USD 3.603 08-11-23 (10) -430</t>
  </si>
  <si>
    <t>10000211</t>
  </si>
  <si>
    <t>+ILS/-USD 3.603 09-11-23 (98) -440</t>
  </si>
  <si>
    <t>10003548</t>
  </si>
  <si>
    <t>+ILS/-USD 3.604 09-11-23 (11) -440</t>
  </si>
  <si>
    <t>10003542</t>
  </si>
  <si>
    <t>+ILS/-USD 3.6041 09-11-23 (10) -364</t>
  </si>
  <si>
    <t>10003632</t>
  </si>
  <si>
    <t>+ILS/-USD 3.6055 27-11-23 (94) -375</t>
  </si>
  <si>
    <t>10003645</t>
  </si>
  <si>
    <t>+ILS/-USD 3.6076 09-11-23 (12) -359</t>
  </si>
  <si>
    <t>10003636</t>
  </si>
  <si>
    <t>+ILS/-USD 3.608 27-11-23 (10) -374</t>
  </si>
  <si>
    <t>10003639</t>
  </si>
  <si>
    <t>+ILS/-USD 3.6085 27-11-23 (11) -375</t>
  </si>
  <si>
    <t>10003641</t>
  </si>
  <si>
    <t>10000720</t>
  </si>
  <si>
    <t>+ILS/-USD 3.6085 27-11-23 (93) -375</t>
  </si>
  <si>
    <t>10003643</t>
  </si>
  <si>
    <t>+ILS/-USD 3.6092 15-11-23 (11) -348</t>
  </si>
  <si>
    <t>10003646</t>
  </si>
  <si>
    <t>+ILS/-USD 3.611 13-12-23 (12) -440</t>
  </si>
  <si>
    <t>10003589</t>
  </si>
  <si>
    <t>+ILS/-USD 3.612 13-12-23 (20) -445</t>
  </si>
  <si>
    <t>10003591</t>
  </si>
  <si>
    <t>+ILS/-USD 3.6122 15-11-23 (11) -348</t>
  </si>
  <si>
    <t>10003648</t>
  </si>
  <si>
    <t>+ILS/-USD 3.6125 07-11-23 (12) -450</t>
  </si>
  <si>
    <t>10003519</t>
  </si>
  <si>
    <t>+ILS/-USD 3.612902 07-11-23 (93) -443</t>
  </si>
  <si>
    <t>10000691</t>
  </si>
  <si>
    <t>+ILS/-USD 3.613 07-11-23 (11) -450</t>
  </si>
  <si>
    <t>10003517</t>
  </si>
  <si>
    <t>+ILS/-USD 3.6146 07-11-23 (20) -444</t>
  </si>
  <si>
    <t>10003521</t>
  </si>
  <si>
    <t>10000689</t>
  </si>
  <si>
    <t>+ILS/-USD 3.6149 13-11-23 (11) -441</t>
  </si>
  <si>
    <t>10000695</t>
  </si>
  <si>
    <t>+ILS/-USD 3.615 28-11-23 (11) -368</t>
  </si>
  <si>
    <t>10003651</t>
  </si>
  <si>
    <t>+ILS/-USD 3.616 28-11-23 (10) -368</t>
  </si>
  <si>
    <t>10000227</t>
  </si>
  <si>
    <t>+ILS/-USD 3.617 16-11-23 (10) -390</t>
  </si>
  <si>
    <t>10003587</t>
  </si>
  <si>
    <t>10000218</t>
  </si>
  <si>
    <t>+ILS/-USD 3.617 29-11-23 (10) -370</t>
  </si>
  <si>
    <t>10003660</t>
  </si>
  <si>
    <t>+ILS/-USD 3.62 29-11-23 (12) -370</t>
  </si>
  <si>
    <t>10003656</t>
  </si>
  <si>
    <t>+ILS/-USD 3.62 29-11-23 (20) -371</t>
  </si>
  <si>
    <t>10003658</t>
  </si>
  <si>
    <t>+ILS/-USD 3.62 29-11-23 (98) -370</t>
  </si>
  <si>
    <t>10003662</t>
  </si>
  <si>
    <t>+ILS/-USD 3.625 07-11-23 (12) -463</t>
  </si>
  <si>
    <t>10003506</t>
  </si>
  <si>
    <t>+ILS/-USD 3.63 30-11-23 (11) -327</t>
  </si>
  <si>
    <t>10003706</t>
  </si>
  <si>
    <t>+ILS/-USD 3.63 30-11-23 (12) -328</t>
  </si>
  <si>
    <t>10003708</t>
  </si>
  <si>
    <t>+ILS/-USD 3.6317 30-11-23 (10) -327</t>
  </si>
  <si>
    <t>10003704</t>
  </si>
  <si>
    <t>+ILS/-USD 3.637 15-11-23 (12) -433</t>
  </si>
  <si>
    <t>10003579</t>
  </si>
  <si>
    <t>+ILS/-USD 3.649 07-12-23 (11) -269</t>
  </si>
  <si>
    <t>10003870</t>
  </si>
  <si>
    <t>+ILS/-USD 3.6527 25-01-24 (12) -333</t>
  </si>
  <si>
    <t>10003972</t>
  </si>
  <si>
    <t>+ILS/-USD 3.6654 23-01-24 (12) -346</t>
  </si>
  <si>
    <t>10000788</t>
  </si>
  <si>
    <t>+ILS/-USD 3.675 23-01-24 (11) -340</t>
  </si>
  <si>
    <t>10000786</t>
  </si>
  <si>
    <t>+ILS/-USD 3.6758 23-01-24 (10) -342</t>
  </si>
  <si>
    <t>10003965</t>
  </si>
  <si>
    <t>+ILS/-USD 3.6761 23-01-24 (11) -339</t>
  </si>
  <si>
    <t>10003966</t>
  </si>
  <si>
    <t>+ILS/-USD 3.6801 23-01-24 (11) -339</t>
  </si>
  <si>
    <t>10003967</t>
  </si>
  <si>
    <t>+ILS/-USD 3.694 29-11-23 (10) -235</t>
  </si>
  <si>
    <t>10003875</t>
  </si>
  <si>
    <t>+ILS/-USD 3.696 07-12-23 (12) -245</t>
  </si>
  <si>
    <t>10003873</t>
  </si>
  <si>
    <t>+ILS/-USD 3.6968 29-11-23 (11) -232</t>
  </si>
  <si>
    <t>10000769</t>
  </si>
  <si>
    <t>+ILS/-USD 3.7359 09-11-23 (11) -141</t>
  </si>
  <si>
    <t>10003985</t>
  </si>
  <si>
    <t>+ILS/-USD 3.741 29-01-24 (11) -308</t>
  </si>
  <si>
    <t>10004007</t>
  </si>
  <si>
    <t>+ILS/-USD 3.7437 25-01-24 (12) -293</t>
  </si>
  <si>
    <t>10003998</t>
  </si>
  <si>
    <t>+ILS/-USD 3.744 25-01-24 (10) -295</t>
  </si>
  <si>
    <t>10003996</t>
  </si>
  <si>
    <t>+ILS/-USD 3.744 29-01-24 (10) -306</t>
  </si>
  <si>
    <t>10004005</t>
  </si>
  <si>
    <t>+ILS/-USD 3.744 29-01-24 (12) -310</t>
  </si>
  <si>
    <t>10004003</t>
  </si>
  <si>
    <t>+ILS/-USD 3.751 29-01-24 (11) -310</t>
  </si>
  <si>
    <t>10004029</t>
  </si>
  <si>
    <t>+ILS/-USD 3.765 21-02-24 (11) -324</t>
  </si>
  <si>
    <t>10000799</t>
  </si>
  <si>
    <t>10004046</t>
  </si>
  <si>
    <t>+ILS/-USD 3.7659 14-02-24 (10) -316</t>
  </si>
  <si>
    <t>10004033</t>
  </si>
  <si>
    <t>+ILS/-USD 3.769 21-02-24 (10) -324</t>
  </si>
  <si>
    <t>10004044</t>
  </si>
  <si>
    <t>10000274</t>
  </si>
  <si>
    <t>10000797</t>
  </si>
  <si>
    <t>+ILS/-USD 3.7697 25-01-24 (10) -308</t>
  </si>
  <si>
    <t>10000265</t>
  </si>
  <si>
    <t>+ILS/-USD 3.77 28-02-24 (11) -340</t>
  </si>
  <si>
    <t>10000801</t>
  </si>
  <si>
    <t>10004077</t>
  </si>
  <si>
    <t>+ILS/-USD 3.7705 28-02-24 (10) -340</t>
  </si>
  <si>
    <t>10004075</t>
  </si>
  <si>
    <t>10000286</t>
  </si>
  <si>
    <t>+ILS/-USD 3.7725 25-01-24 (11) -315</t>
  </si>
  <si>
    <t>10004001</t>
  </si>
  <si>
    <t>+ILS/-USD 3.7732 29-01-24 (20) -318</t>
  </si>
  <si>
    <t>10004023</t>
  </si>
  <si>
    <t>+ILS/-USD 3.7736 07-03-24 (94) -334</t>
  </si>
  <si>
    <t>10004107</t>
  </si>
  <si>
    <t>+ILS/-USD 3.776 21-02-24 (20) -327</t>
  </si>
  <si>
    <t>10004048</t>
  </si>
  <si>
    <t>+ILS/-USD 3.776 29-01-24 (12) -318</t>
  </si>
  <si>
    <t>10000792</t>
  </si>
  <si>
    <t>+ILS/-USD 3.7766 07-03-24 (11) -334</t>
  </si>
  <si>
    <t>10000803</t>
  </si>
  <si>
    <t>+ILS/-USD 3.7766 07-03-24 (12) -334</t>
  </si>
  <si>
    <t>10004105</t>
  </si>
  <si>
    <t>+ILS/-USD 3.777 12-03-24 (20) -330</t>
  </si>
  <si>
    <t>10004112</t>
  </si>
  <si>
    <t>+ILS/-USD 3.78 06-03-24 (11) -331</t>
  </si>
  <si>
    <t>10004102</t>
  </si>
  <si>
    <t>+ILS/-USD 3.78 06-03-24 (12) -331</t>
  </si>
  <si>
    <t>10004100</t>
  </si>
  <si>
    <t>+ILS/-USD 3.78 12-03-24 (11) -330</t>
  </si>
  <si>
    <t>10004110</t>
  </si>
  <si>
    <t>+ILS/-USD 3.783 29-02-24 (10) -353</t>
  </si>
  <si>
    <t>10004084</t>
  </si>
  <si>
    <t>+ILS/-USD 3.7847 29-02-24 (11) -353</t>
  </si>
  <si>
    <t>10004080</t>
  </si>
  <si>
    <t>+ILS/-USD 3.785 29-02-24 (12) -353</t>
  </si>
  <si>
    <t>10004082</t>
  </si>
  <si>
    <t>+ILS/-USD 3.786 15-02-24 (11) -305</t>
  </si>
  <si>
    <t>10004036</t>
  </si>
  <si>
    <t>+ILS/-USD 3.786 15-02-24 (12) -300</t>
  </si>
  <si>
    <t>10004038</t>
  </si>
  <si>
    <t>+ILS/-USD 3.7875 15-02-24 (20) -305</t>
  </si>
  <si>
    <t>10000795</t>
  </si>
  <si>
    <t>10004040</t>
  </si>
  <si>
    <t>+ILS/-USD 3.788 13-03-24 (10) -334</t>
  </si>
  <si>
    <t>10004116</t>
  </si>
  <si>
    <t>+ILS/-USD 3.788 15-02-24 (12) -303</t>
  </si>
  <si>
    <t>10004042</t>
  </si>
  <si>
    <t>+ILS/-USD 3.7896 13-03-24 (11) -334</t>
  </si>
  <si>
    <t>10004118</t>
  </si>
  <si>
    <t>10000805</t>
  </si>
  <si>
    <t>+ILS/-USD 3.79 05-03-24 (20) -337</t>
  </si>
  <si>
    <t>10004098</t>
  </si>
  <si>
    <t>+ILS/-USD 3.79 13-03-24 (98) -334</t>
  </si>
  <si>
    <t>10004120</t>
  </si>
  <si>
    <t>+ILS/-USD 3.79 22-02-24 (11) -340</t>
  </si>
  <si>
    <t>10004050</t>
  </si>
  <si>
    <t>+ILS/-USD 3.7902 22-01-24 (20) -248</t>
  </si>
  <si>
    <t>10004034</t>
  </si>
  <si>
    <t>+ILS/-USD 3.7913 22-02-24 (20) -337</t>
  </si>
  <si>
    <t>10004054</t>
  </si>
  <si>
    <t>+ILS/-USD 3.792 22-02-24 (12) -339</t>
  </si>
  <si>
    <t>10004052</t>
  </si>
  <si>
    <t>+ILS/-USD 3.7925 05-03-24 (12) -335</t>
  </si>
  <si>
    <t>10004096</t>
  </si>
  <si>
    <t>+ILS/-USD 3.793 22-02-24 (98) -347</t>
  </si>
  <si>
    <t>10004056</t>
  </si>
  <si>
    <t>+ILS/-USD 3.7936 05-03-24 (11) -334</t>
  </si>
  <si>
    <t>10004094</t>
  </si>
  <si>
    <t>+ILS/-USD 3.7943 22-02-24 (10) -337</t>
  </si>
  <si>
    <t>10000279</t>
  </si>
  <si>
    <t>+ILS/-USD 3.8132 26-02-24 (11) -328</t>
  </si>
  <si>
    <t>10004063</t>
  </si>
  <si>
    <t>+ILS/-USD 3.8135 26-02-24 (10) -330</t>
  </si>
  <si>
    <t>10000282</t>
  </si>
  <si>
    <t>+ILS/-USD 3.818 22-02-24 (20) -305</t>
  </si>
  <si>
    <t>10004126</t>
  </si>
  <si>
    <t>+USD/-ILS 3.5342 29-11-23 (12) -248</t>
  </si>
  <si>
    <t>10003832</t>
  </si>
  <si>
    <t>+USD/-ILS 3.539 29-11-23 (20) -250</t>
  </si>
  <si>
    <t>10003827</t>
  </si>
  <si>
    <t>+USD/-ILS 3.5511 07-12-23 (11) -219</t>
  </si>
  <si>
    <t>10003933</t>
  </si>
  <si>
    <t>+USD/-ILS 3.554 14-12-23 (11) -282</t>
  </si>
  <si>
    <t>10003822</t>
  </si>
  <si>
    <t>+USD/-ILS 3.557 30-11-23 (10) -251</t>
  </si>
  <si>
    <t>10003820</t>
  </si>
  <si>
    <t>+USD/-ILS 3.557 30-11-23 (11) -251</t>
  </si>
  <si>
    <t>10003824</t>
  </si>
  <si>
    <t>+USD/-ILS 3.5625 30-11-23 (10) -195</t>
  </si>
  <si>
    <t>10000264</t>
  </si>
  <si>
    <t>+USD/-ILS 3.5628 14-11-23 (10) -227</t>
  </si>
  <si>
    <t>10003825</t>
  </si>
  <si>
    <t>+USD/-ILS 3.5695 09-11-23 (10) -155</t>
  </si>
  <si>
    <t>10003927</t>
  </si>
  <si>
    <t>+USD/-ILS 3.57 09-11-23 (11) -155</t>
  </si>
  <si>
    <t>10003929</t>
  </si>
  <si>
    <t>+USD/-ILS 3.57 09-11-23 (12) -155</t>
  </si>
  <si>
    <t>10003931</t>
  </si>
  <si>
    <t>+USD/-ILS 3.5745 06-11-23 (11) -220</t>
  </si>
  <si>
    <t>10003812</t>
  </si>
  <si>
    <t>+USD/-ILS 3.5745 15-11-23 (11) -155</t>
  </si>
  <si>
    <t>10003950</t>
  </si>
  <si>
    <t>+USD/-ILS 3.575 07-11-23 (12) -220</t>
  </si>
  <si>
    <t>10003813</t>
  </si>
  <si>
    <t>+USD/-ILS 3.5756 20-11-23 (10) -164</t>
  </si>
  <si>
    <t>10003952</t>
  </si>
  <si>
    <t>+USD/-ILS 3.58 28-11-23 (11) -242</t>
  </si>
  <si>
    <t>10003861</t>
  </si>
  <si>
    <t>+USD/-ILS 3.5842 26-10-23 (10) -183</t>
  </si>
  <si>
    <t>10003863</t>
  </si>
  <si>
    <t>+USD/-ILS 3.5848 23-10-23 (10) -177</t>
  </si>
  <si>
    <t>10003865</t>
  </si>
  <si>
    <t>+USD/-ILS 3.59 29-11-23 (10) -252</t>
  </si>
  <si>
    <t>10003851</t>
  </si>
  <si>
    <t>+USD/-ILS 3.59 30-11-23 (11) -253</t>
  </si>
  <si>
    <t>10003847</t>
  </si>
  <si>
    <t>+USD/-ILS 3.59 30-11-23 (12) -252</t>
  </si>
  <si>
    <t>10003849</t>
  </si>
  <si>
    <t>+USD/-ILS 3.5953 14-12-23 (11) -272</t>
  </si>
  <si>
    <t>10000765</t>
  </si>
  <si>
    <t>+USD/-ILS 3.608 22-11-23 (11) -315</t>
  </si>
  <si>
    <t>10003686</t>
  </si>
  <si>
    <t>+USD/-ILS 3.6092 27-11-23 (11) -338</t>
  </si>
  <si>
    <t>10003687</t>
  </si>
  <si>
    <t>+USD/-ILS 3.65425 08-11-23 (10) -157.5</t>
  </si>
  <si>
    <t>10003963</t>
  </si>
  <si>
    <t>+USD/-ILS 3.765 21-02-24 (10) -310</t>
  </si>
  <si>
    <t>10000288</t>
  </si>
  <si>
    <t>+ILS/-USD 3.5605 04-12-23 (10) -260</t>
  </si>
  <si>
    <t>10000870</t>
  </si>
  <si>
    <t>+ILS/-USD 3.5773 04-12-23 (10) -212</t>
  </si>
  <si>
    <t>10000880</t>
  </si>
  <si>
    <t>+ILS/-USD 3.6225 04-12-23 (10) -335</t>
  </si>
  <si>
    <t>10000868</t>
  </si>
  <si>
    <t>+ILS/-USD 3.6265 04-12-23 (10) -325</t>
  </si>
  <si>
    <t>10000869</t>
  </si>
  <si>
    <t>+ILS/-USD 3.6427 04-12-23 (10) -233</t>
  </si>
  <si>
    <t>10000875</t>
  </si>
  <si>
    <t>+ILS/-USD 3.672 04-12-23 (10) -245</t>
  </si>
  <si>
    <t>10000884</t>
  </si>
  <si>
    <t>+ILS/-USD 3.7486 04-12-23 (10) -174</t>
  </si>
  <si>
    <t>10000894</t>
  </si>
  <si>
    <t>+ILS/-USD 3.7595 04-12-23 (10) -180</t>
  </si>
  <si>
    <t>10000896</t>
  </si>
  <si>
    <t>+USD/-ILS 3.6024 04-12-23 (10) -361</t>
  </si>
  <si>
    <t>10000867</t>
  </si>
  <si>
    <t>+USD/-ILS 3.6167 04-12-23 (10) -223</t>
  </si>
  <si>
    <t>10000874</t>
  </si>
  <si>
    <t>+USD/-ILS 3.6223 04-12-23 (10) -377</t>
  </si>
  <si>
    <t>10000866</t>
  </si>
  <si>
    <t>+USD/-ILS 3.654 04-12-23 (10) -190</t>
  </si>
  <si>
    <t>10000890</t>
  </si>
  <si>
    <t>+USD/-ILS 3.6728 04-12-23 (10) -182</t>
  </si>
  <si>
    <t>10000885</t>
  </si>
  <si>
    <t>+USD/-ILS 3.725 04-12-23 (10) -180</t>
  </si>
  <si>
    <t>10000892</t>
  </si>
  <si>
    <t>+USD/-ILS 3.7403 04-12-23 (10) -197</t>
  </si>
  <si>
    <t>10000891</t>
  </si>
  <si>
    <t>+USD/-ILS 3.775 04-12-23 (10) -180</t>
  </si>
  <si>
    <t>10000893</t>
  </si>
  <si>
    <t>+USD/-ILS 3.7773 04-12-23 (10) -177</t>
  </si>
  <si>
    <t>10000895</t>
  </si>
  <si>
    <t>+USD/-ILS 3.8058 04-12-23 (10) -152</t>
  </si>
  <si>
    <t>10000898</t>
  </si>
  <si>
    <t>+USD/-ILS 3.813 04-12-23 (10) -130</t>
  </si>
  <si>
    <t>10000899</t>
  </si>
  <si>
    <t>+USD/-ILS 3.8367 04-12-23 (10) -113</t>
  </si>
  <si>
    <t>10000900</t>
  </si>
  <si>
    <t>10000901</t>
  </si>
  <si>
    <t>+USD/-ILS 3.8367 04-12-23 (10) -143</t>
  </si>
  <si>
    <t>10000897</t>
  </si>
  <si>
    <t>סה"כ מט"ח/ מט"ח</t>
  </si>
  <si>
    <t>+AUD/-USD 0.64482 16-01-24 (10) +34.2</t>
  </si>
  <si>
    <t>10004021</t>
  </si>
  <si>
    <t>+AUD/-USD 0.64582 16-01-24 (10) +34.2</t>
  </si>
  <si>
    <t>10004022</t>
  </si>
  <si>
    <t>+AUD/-USD 0.65395 16-01-24 (10) +33.5</t>
  </si>
  <si>
    <t>10004030</t>
  </si>
  <si>
    <t>+CAD/-USD 1.3567 22-01-24 (10) -33</t>
  </si>
  <si>
    <t>10004020</t>
  </si>
  <si>
    <t>+CAD/-USD 1.36055 22-01-24 (12) -34.5</t>
  </si>
  <si>
    <t>10004026</t>
  </si>
  <si>
    <t>+EUR/-USD 1.1063 10-01-24 (10) +107</t>
  </si>
  <si>
    <t>10000258</t>
  </si>
  <si>
    <t>+JPY/-USD 135.582 16-01-24 (12) -391.8</t>
  </si>
  <si>
    <t>10003948</t>
  </si>
  <si>
    <t>+JPY/-USD 135.615 16-01-24 (11) -393.5</t>
  </si>
  <si>
    <t>10003954</t>
  </si>
  <si>
    <t>+JPY/-USD 135.623 16-01-24 (10) -393.5</t>
  </si>
  <si>
    <t>10003956</t>
  </si>
  <si>
    <t>+JPY/-USD 143 16-01-24 (12) -329</t>
  </si>
  <si>
    <t>10004028</t>
  </si>
  <si>
    <t>+JPY/-USD 143.088 16-01-24 (10) -335.2</t>
  </si>
  <si>
    <t>10004016</t>
  </si>
  <si>
    <t>+JPY/-USD 143.14 16-01-24 (12) -336</t>
  </si>
  <si>
    <t>10004017</t>
  </si>
  <si>
    <t>+JPY/-USD 143.145 16-01-24 (10) -329.5</t>
  </si>
  <si>
    <t>10004027</t>
  </si>
  <si>
    <t>+JPY/-USD 145.165 16-01-24 (12) -284.5</t>
  </si>
  <si>
    <t>10004103</t>
  </si>
  <si>
    <t>+JPY/-USD 145.22 16-01-24 (20) -285</t>
  </si>
  <si>
    <t>10004108</t>
  </si>
  <si>
    <t>+JPY/-USD 146.193 16-01-24 (12) -2.7</t>
  </si>
  <si>
    <t>10004121</t>
  </si>
  <si>
    <t>+JPY/-USD 146.62 16-01-24 (10) -257</t>
  </si>
  <si>
    <t>10004123</t>
  </si>
  <si>
    <t>+USD/-AUD 0.63995 16-01-24 (10) +29.5</t>
  </si>
  <si>
    <t>10004061</t>
  </si>
  <si>
    <t>+USD/-AUD 0.64493 16-01-24 (10) +34.3</t>
  </si>
  <si>
    <t>10004014</t>
  </si>
  <si>
    <t>+USD/-AUD 0.64637 16-01-24 (10) +28.7</t>
  </si>
  <si>
    <t>10004065</t>
  </si>
  <si>
    <t>+USD/-CAD 1.30937 22-01-24 (10) -33.3</t>
  </si>
  <si>
    <t>10003942</t>
  </si>
  <si>
    <t>+USD/-CAD 1.30967 22-01-24 (11) -33.3</t>
  </si>
  <si>
    <t>10003944</t>
  </si>
  <si>
    <t>+USD/-CAD 1.31013 22-01-24 (12) -33.7</t>
  </si>
  <si>
    <t>10003946</t>
  </si>
  <si>
    <t>+USD/-EUR 1.06675 04-03-24 (10) +79.5</t>
  </si>
  <si>
    <t>10004122</t>
  </si>
  <si>
    <t>+USD/-EUR 1.067 04-03-24 (12) +79</t>
  </si>
  <si>
    <t>10004113</t>
  </si>
  <si>
    <t>+USD/-EUR 1.0759 06-11-23 (10) +89</t>
  </si>
  <si>
    <t>10003771</t>
  </si>
  <si>
    <t>+USD/-EUR 1.0759 06-11-23 (20) +89</t>
  </si>
  <si>
    <t>10003773</t>
  </si>
  <si>
    <t>+USD/-EUR 1.08135 04-03-24 (12) +95.5</t>
  </si>
  <si>
    <t>10004073</t>
  </si>
  <si>
    <t>+USD/-EUR 1.08155 04-03-24 (11) +95.5</t>
  </si>
  <si>
    <t>10004071</t>
  </si>
  <si>
    <t>+USD/-EUR 1.0816 18-03-24 (11) +106</t>
  </si>
  <si>
    <t>10004060</t>
  </si>
  <si>
    <t>+USD/-EUR 1.08165 04-03-24 (10) +95.5</t>
  </si>
  <si>
    <t>10000284</t>
  </si>
  <si>
    <t>+USD/-EUR 1.0818 18-03-24 (10) +106</t>
  </si>
  <si>
    <t>10004058</t>
  </si>
  <si>
    <t>+USD/-EUR 1.08345 25-03-24 (10) +98.5</t>
  </si>
  <si>
    <t>10004090</t>
  </si>
  <si>
    <t>+USD/-EUR 1.0835 25-03-24 (12) +98</t>
  </si>
  <si>
    <t>10004092</t>
  </si>
  <si>
    <t>+USD/-EUR 1.0919 27-02-24 (10) +106</t>
  </si>
  <si>
    <t>10004011</t>
  </si>
  <si>
    <t>+USD/-EUR 1.11079 10-01-24 (10) +112.9</t>
  </si>
  <si>
    <t>10000253</t>
  </si>
  <si>
    <t>10003867</t>
  </si>
  <si>
    <t>+USD/-EUR 1.11501 27-02-24 (20) +110.1</t>
  </si>
  <si>
    <t>10003983</t>
  </si>
  <si>
    <t>+USD/-EUR 1.1171 12-02-24 (12) +111</t>
  </si>
  <si>
    <t>10003969</t>
  </si>
  <si>
    <t>+USD/-EUR 1.1176 12-02-24 (10) +111</t>
  </si>
  <si>
    <t>10003971</t>
  </si>
  <si>
    <t>+USD/-EUR 1.1308 18-01-24 (10) +102</t>
  </si>
  <si>
    <t>10003935</t>
  </si>
  <si>
    <t>+USD/-EUR 1.1308 18-01-24 (20) +102</t>
  </si>
  <si>
    <t>10003939</t>
  </si>
  <si>
    <t>+USD/-EUR 1.1312 18-01-24 (12) +102</t>
  </si>
  <si>
    <t>10003937</t>
  </si>
  <si>
    <t>+USD/-GBP 1.22007 11-03-24 (11) +13.7</t>
  </si>
  <si>
    <t>10004114</t>
  </si>
  <si>
    <t>+USD/-GBP 1.268895 20-02-24 (11) -3.05</t>
  </si>
  <si>
    <t>10003989</t>
  </si>
  <si>
    <t>+USD/-GBP 1.269 20-02-24 (12) -3.2</t>
  </si>
  <si>
    <t>10003991</t>
  </si>
  <si>
    <t>+USD/-GBP 1.2692 20-02-24 (10) -3</t>
  </si>
  <si>
    <t>10003987</t>
  </si>
  <si>
    <t>+USD/-GBP 1.27056 11-01-24 (10) -12.4</t>
  </si>
  <si>
    <t>10003888</t>
  </si>
  <si>
    <t>+USD/-GBP 1.27077 11-01-24 (12) -13.3</t>
  </si>
  <si>
    <t>10003886</t>
  </si>
  <si>
    <t>+USD/-GBP 1.2711 11-01-24 (11) -13</t>
  </si>
  <si>
    <t>10003884</t>
  </si>
  <si>
    <t>+USD/-JPY 139.172 16-01-24 (10) -377</t>
  </si>
  <si>
    <t>10003976</t>
  </si>
  <si>
    <t>+EUR/-USD 1.1099 13-02-24 (10) +109</t>
  </si>
  <si>
    <t>10000887</t>
  </si>
  <si>
    <t>10000879</t>
  </si>
  <si>
    <t>+USD/-EUR 1.1099 13-02-24 (12) +109</t>
  </si>
  <si>
    <t>10000889</t>
  </si>
  <si>
    <t>+USD/-JPY 135.623 16-01-24 (10) -393.5</t>
  </si>
  <si>
    <t>10000882</t>
  </si>
  <si>
    <t>סה"כ חוזים עתידיים בחו"ל:</t>
  </si>
  <si>
    <t>BXTRNIFT</t>
  </si>
  <si>
    <t>10003757</t>
  </si>
  <si>
    <t>NIKKEI 225 TOTAL RETURN</t>
  </si>
  <si>
    <t>10003228</t>
  </si>
  <si>
    <t>SPNASEUT INDX</t>
  </si>
  <si>
    <t>10003094</t>
  </si>
  <si>
    <t>SPTR TRS</t>
  </si>
  <si>
    <t>10003491</t>
  </si>
  <si>
    <t>10003756</t>
  </si>
  <si>
    <t>10003992</t>
  </si>
  <si>
    <t>SZCOMP</t>
  </si>
  <si>
    <t>10003957</t>
  </si>
  <si>
    <t>TOPIX TOTAL RETURN INDEX JPY</t>
  </si>
  <si>
    <t>10003789</t>
  </si>
  <si>
    <t>10003492</t>
  </si>
  <si>
    <t>₪ / סה"כ מט"ח</t>
  </si>
  <si>
    <t>גורם 171</t>
  </si>
  <si>
    <t>גורם 155</t>
  </si>
  <si>
    <t>גורם 43</t>
  </si>
  <si>
    <t>גורם 183</t>
  </si>
  <si>
    <t>גורם 37</t>
  </si>
  <si>
    <t>גורם 105</t>
  </si>
  <si>
    <t>גורם 172</t>
  </si>
  <si>
    <t>גורם 35</t>
  </si>
  <si>
    <t>גורם 104</t>
  </si>
  <si>
    <t>גורם 189</t>
  </si>
  <si>
    <t>גורם 167</t>
  </si>
  <si>
    <t>גורם 190</t>
  </si>
  <si>
    <t>גורם 168</t>
  </si>
  <si>
    <t>גורם 184</t>
  </si>
  <si>
    <t>גורם 176</t>
  </si>
  <si>
    <t>גורם 148</t>
  </si>
  <si>
    <t>גורם 181</t>
  </si>
  <si>
    <t>גורם 112</t>
  </si>
  <si>
    <t>גורם 153</t>
  </si>
  <si>
    <t>גורם 161</t>
  </si>
  <si>
    <t>גורם 02</t>
  </si>
  <si>
    <t>גורם 01</t>
  </si>
  <si>
    <t>גורם 80</t>
  </si>
  <si>
    <t>גורם 17</t>
  </si>
  <si>
    <t>גורם 29</t>
  </si>
  <si>
    <t>גורם 62</t>
  </si>
  <si>
    <t>גורם 63</t>
  </si>
  <si>
    <t>גורם 111</t>
  </si>
  <si>
    <t>גורם 144</t>
  </si>
  <si>
    <t>גורם 147</t>
  </si>
  <si>
    <t>גורם 156</t>
  </si>
  <si>
    <t>גורם 162</t>
  </si>
  <si>
    <t>גורם 185</t>
  </si>
  <si>
    <t>גורם 188</t>
  </si>
  <si>
    <t>גורם 26</t>
  </si>
  <si>
    <t>גורם 33</t>
  </si>
  <si>
    <t>גורם 64</t>
  </si>
  <si>
    <t>גורם 69</t>
  </si>
  <si>
    <t>*גורם 159</t>
  </si>
  <si>
    <t>גורם 103</t>
  </si>
  <si>
    <t>גורם 129</t>
  </si>
  <si>
    <t>גורם 130</t>
  </si>
  <si>
    <t>גורם 152</t>
  </si>
  <si>
    <t>גורם 158</t>
  </si>
  <si>
    <t>גורם 180</t>
  </si>
  <si>
    <t>גורם 187</t>
  </si>
  <si>
    <t>גורם 30</t>
  </si>
  <si>
    <t>גורם 40</t>
  </si>
  <si>
    <t>גורם 41</t>
  </si>
  <si>
    <t>גורם 47</t>
  </si>
  <si>
    <t>גורם 76</t>
  </si>
  <si>
    <t>גורם 77</t>
  </si>
  <si>
    <t>גורם 81</t>
  </si>
  <si>
    <t>גורם 90</t>
  </si>
  <si>
    <t>גורם 96</t>
  </si>
  <si>
    <t>גורם 154</t>
  </si>
  <si>
    <t>גורם 89</t>
  </si>
  <si>
    <t>*גורם 70</t>
  </si>
  <si>
    <t>גורם 117</t>
  </si>
  <si>
    <t>גורם 120</t>
  </si>
  <si>
    <t>גורם 135</t>
  </si>
  <si>
    <t>גורם 177</t>
  </si>
  <si>
    <t>גורם 97</t>
  </si>
  <si>
    <t>גורם 173</t>
  </si>
  <si>
    <t>גורם 178</t>
  </si>
  <si>
    <t>גורם 131</t>
  </si>
  <si>
    <t>גורם 102</t>
  </si>
  <si>
    <t>גורם 100</t>
  </si>
  <si>
    <t>גורם 107</t>
  </si>
  <si>
    <t>גורם 110</t>
  </si>
  <si>
    <t>גורם 125</t>
  </si>
  <si>
    <t>גורם 127</t>
  </si>
  <si>
    <t>גורם 133</t>
  </si>
  <si>
    <t>גורם 134</t>
  </si>
  <si>
    <t>גורם 138</t>
  </si>
  <si>
    <t>גורם 141</t>
  </si>
  <si>
    <t>גורם 142</t>
  </si>
  <si>
    <t>גורם 143</t>
  </si>
  <si>
    <t>גורם 146</t>
  </si>
  <si>
    <t>גורם 157</t>
  </si>
  <si>
    <t>גורם 160</t>
  </si>
  <si>
    <t>גורם 186</t>
  </si>
  <si>
    <t>*גורם 115</t>
  </si>
  <si>
    <t>גורם 191</t>
  </si>
  <si>
    <t>NR</t>
  </si>
  <si>
    <t>516100120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</si>
</sst>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  <numFmt numFmtId="167" formatCode="0.00000"/>
  </numFmts>
  <fonts count="21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charset val="177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3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  <xf numFmtId="43" fontId="19" fillId="0" borderId="0" applyFont="0" applyFill="0" applyBorder="0" applyAlignment="0" applyProtection="0"/>
    <xf numFmtId="9" fontId="20" fillId="0" borderId="0" applyFont="0" applyFill="0" applyBorder="0" applyAlignment="0" applyProtection="0"/>
  </cellStyleXfs>
  <cellXfs count="119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1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167" fontId="0" fillId="0" borderId="0" xfId="0" applyNumberFormat="1"/>
    <xf numFmtId="43" fontId="0" fillId="0" borderId="0" xfId="11" applyFont="1" applyFill="1" applyBorder="1"/>
    <xf numFmtId="14" fontId="0" fillId="0" borderId="0" xfId="0" applyNumberFormat="1"/>
    <xf numFmtId="14" fontId="2" fillId="0" borderId="0" xfId="0" applyNumberFormat="1" applyFont="1" applyAlignment="1">
      <alignment horizontal="right"/>
    </xf>
    <xf numFmtId="0" fontId="1" fillId="0" borderId="0" xfId="0" applyFont="1"/>
    <xf numFmtId="166" fontId="0" fillId="0" borderId="0" xfId="0" applyNumberFormat="1"/>
    <xf numFmtId="4" fontId="0" fillId="0" borderId="0" xfId="0" applyNumberFormat="1"/>
    <xf numFmtId="14" fontId="2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4" fontId="18" fillId="0" borderId="0" xfId="0" applyNumberFormat="1" applyFont="1"/>
    <xf numFmtId="0" fontId="5" fillId="0" borderId="0" xfId="0" applyFont="1" applyAlignment="1">
      <alignment horizontal="right"/>
    </xf>
    <xf numFmtId="0" fontId="18" fillId="0" borderId="0" xfId="0" applyFont="1" applyAlignment="1">
      <alignment horizontal="right"/>
    </xf>
    <xf numFmtId="14" fontId="18" fillId="0" borderId="0" xfId="0" applyNumberFormat="1" applyFont="1" applyAlignment="1">
      <alignment horizontal="right"/>
    </xf>
    <xf numFmtId="4" fontId="18" fillId="0" borderId="0" xfId="0" applyNumberFormat="1" applyFont="1" applyAlignment="1">
      <alignment horizontal="right"/>
    </xf>
    <xf numFmtId="166" fontId="18" fillId="0" borderId="0" xfId="0" applyNumberFormat="1" applyFont="1" applyAlignment="1">
      <alignment horizontal="right"/>
    </xf>
    <xf numFmtId="0" fontId="0" fillId="0" borderId="0" xfId="0" applyAlignment="1">
      <alignment horizontal="right" readingOrder="1"/>
    </xf>
    <xf numFmtId="0" fontId="0" fillId="0" borderId="0" xfId="0" applyAlignment="1">
      <alignment horizontal="right" readingOrder="2"/>
    </xf>
    <xf numFmtId="0" fontId="0" fillId="0" borderId="0" xfId="0" applyNumberFormat="1"/>
    <xf numFmtId="10" fontId="18" fillId="4" borderId="0" xfId="12" applyNumberFormat="1" applyFont="1" applyFill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3">
    <cellStyle name="Comma" xfId="11" builtinId="3"/>
    <cellStyle name="Comma 2" xfId="3" xr:uid="{00000000-0005-0000-0000-000000000000}"/>
    <cellStyle name="Currency [0] _1" xfId="4" xr:uid="{00000000-0005-0000-0000-000001000000}"/>
    <cellStyle name="Hyperlink 2" xfId="5" xr:uid="{00000000-0005-0000-0000-000003000000}"/>
    <cellStyle name="Normal" xfId="0" builtinId="0"/>
    <cellStyle name="Normal 11" xfId="6" xr:uid="{00000000-0005-0000-0000-000005000000}"/>
    <cellStyle name="Normal 2" xfId="7" xr:uid="{00000000-0005-0000-0000-000006000000}"/>
    <cellStyle name="Normal 3" xfId="8" xr:uid="{00000000-0005-0000-0000-000007000000}"/>
    <cellStyle name="Normal_2007-16618" xfId="1" xr:uid="{00000000-0005-0000-0000-000008000000}"/>
    <cellStyle name="Percent" xfId="12" builtinId="5"/>
    <cellStyle name="Percent 2" xfId="9" xr:uid="{00000000-0005-0000-0000-000009000000}"/>
    <cellStyle name="Text" xfId="10" xr:uid="{00000000-0005-0000-0000-00000A000000}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2"/>
    <pageSetUpPr fitToPage="1"/>
  </sheetPr>
  <dimension ref="A1:AJ65"/>
  <sheetViews>
    <sheetView rightToLeft="1" tabSelected="1" workbookViewId="0">
      <selection activeCell="C5" sqref="C5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s="82">
        <v>45197</v>
      </c>
    </row>
    <row r="2" spans="1:36">
      <c r="B2" s="2" t="s">
        <v>1</v>
      </c>
      <c r="C2" s="12" t="s">
        <v>1501</v>
      </c>
    </row>
    <row r="3" spans="1:36">
      <c r="B3" s="2" t="s">
        <v>2</v>
      </c>
      <c r="C3" s="26" t="s">
        <v>1502</v>
      </c>
    </row>
    <row r="4" spans="1:36">
      <c r="B4" s="2" t="s">
        <v>3</v>
      </c>
      <c r="C4" s="83" t="s">
        <v>196</v>
      </c>
    </row>
    <row r="6" spans="1:36" ht="26.25" customHeight="1">
      <c r="B6" s="103" t="s">
        <v>4</v>
      </c>
      <c r="C6" s="104"/>
      <c r="D6" s="105"/>
    </row>
    <row r="7" spans="1:36" s="3" customFormat="1">
      <c r="B7" s="4"/>
      <c r="C7" s="61" t="s">
        <v>5</v>
      </c>
      <c r="D7" s="62" t="s">
        <v>190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5">
        <v>20379.9264729364</v>
      </c>
      <c r="D11" s="102">
        <f>C11/$C$42</f>
        <v>0.24740056457805074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4047.1001876649998</v>
      </c>
      <c r="D13" s="78">
        <f t="shared" ref="D13:D22" si="0">C13/$C$42</f>
        <v>4.9129464361016034E-2</v>
      </c>
    </row>
    <row r="14" spans="1:36">
      <c r="A14" s="10" t="s">
        <v>13</v>
      </c>
      <c r="B14" s="70" t="s">
        <v>17</v>
      </c>
      <c r="C14" s="77">
        <v>0</v>
      </c>
      <c r="D14" s="78">
        <f t="shared" si="0"/>
        <v>0</v>
      </c>
    </row>
    <row r="15" spans="1:36">
      <c r="A15" s="10" t="s">
        <v>13</v>
      </c>
      <c r="B15" s="70" t="s">
        <v>18</v>
      </c>
      <c r="C15" s="77">
        <v>0</v>
      </c>
      <c r="D15" s="78">
        <f t="shared" si="0"/>
        <v>0</v>
      </c>
    </row>
    <row r="16" spans="1:36">
      <c r="A16" s="10" t="s">
        <v>13</v>
      </c>
      <c r="B16" s="70" t="s">
        <v>19</v>
      </c>
      <c r="C16" s="77">
        <v>28211.400263386724</v>
      </c>
      <c r="D16" s="78">
        <f t="shared" si="0"/>
        <v>0.34247014394128061</v>
      </c>
    </row>
    <row r="17" spans="1:4">
      <c r="A17" s="10" t="s">
        <v>13</v>
      </c>
      <c r="B17" s="70" t="s">
        <v>194</v>
      </c>
      <c r="C17" s="77">
        <v>23631.428027485454</v>
      </c>
      <c r="D17" s="78">
        <f t="shared" si="0"/>
        <v>0.28687191995266814</v>
      </c>
    </row>
    <row r="18" spans="1:4">
      <c r="A18" s="10" t="s">
        <v>13</v>
      </c>
      <c r="B18" s="70" t="s">
        <v>20</v>
      </c>
      <c r="C18" s="77">
        <v>943.60443194393997</v>
      </c>
      <c r="D18" s="78">
        <f t="shared" si="0"/>
        <v>1.1454814104029772E-2</v>
      </c>
    </row>
    <row r="19" spans="1:4">
      <c r="A19" s="10" t="s">
        <v>13</v>
      </c>
      <c r="B19" s="70" t="s">
        <v>21</v>
      </c>
      <c r="C19" s="77">
        <v>1.3819362659000001</v>
      </c>
      <c r="D19" s="78">
        <f t="shared" si="0"/>
        <v>1.6775910003824585E-5</v>
      </c>
    </row>
    <row r="20" spans="1:4">
      <c r="A20" s="10" t="s">
        <v>13</v>
      </c>
      <c r="B20" s="70" t="s">
        <v>22</v>
      </c>
      <c r="C20" s="77">
        <v>100.94706504</v>
      </c>
      <c r="D20" s="78">
        <f t="shared" si="0"/>
        <v>1.2254392044327542E-3</v>
      </c>
    </row>
    <row r="21" spans="1:4">
      <c r="A21" s="10" t="s">
        <v>13</v>
      </c>
      <c r="B21" s="70" t="s">
        <v>23</v>
      </c>
      <c r="C21" s="77">
        <v>-663.4957065303779</v>
      </c>
      <c r="D21" s="78">
        <f t="shared" si="0"/>
        <v>-8.0544555746415829E-3</v>
      </c>
    </row>
    <row r="22" spans="1:4">
      <c r="A22" s="10" t="s">
        <v>13</v>
      </c>
      <c r="B22" s="70" t="s">
        <v>24</v>
      </c>
      <c r="C22" s="77">
        <v>0</v>
      </c>
      <c r="D22" s="78">
        <f t="shared" si="0"/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7">
        <v>0</v>
      </c>
      <c r="D24" s="78">
        <f t="shared" ref="D24:D37" si="1">C24/$C$42</f>
        <v>0</v>
      </c>
    </row>
    <row r="25" spans="1:4">
      <c r="A25" s="10" t="s">
        <v>13</v>
      </c>
      <c r="B25" s="70" t="s">
        <v>27</v>
      </c>
      <c r="C25" s="77">
        <v>0.300360564</v>
      </c>
      <c r="D25" s="78">
        <f t="shared" si="1"/>
        <v>3.6462041808276959E-6</v>
      </c>
    </row>
    <row r="26" spans="1:4">
      <c r="A26" s="10" t="s">
        <v>13</v>
      </c>
      <c r="B26" s="70" t="s">
        <v>18</v>
      </c>
      <c r="C26" s="77">
        <v>45.967659573611598</v>
      </c>
      <c r="D26" s="78">
        <f t="shared" si="1"/>
        <v>5.5802090090684099E-4</v>
      </c>
    </row>
    <row r="27" spans="1:4">
      <c r="A27" s="10" t="s">
        <v>13</v>
      </c>
      <c r="B27" s="70" t="s">
        <v>28</v>
      </c>
      <c r="C27" s="77">
        <v>447.66760812040678</v>
      </c>
      <c r="D27" s="78">
        <f t="shared" si="1"/>
        <v>5.4344268189274068E-3</v>
      </c>
    </row>
    <row r="28" spans="1:4">
      <c r="A28" s="10" t="s">
        <v>13</v>
      </c>
      <c r="B28" s="70" t="s">
        <v>29</v>
      </c>
      <c r="C28" s="77">
        <v>2961.5616766029466</v>
      </c>
      <c r="D28" s="78">
        <f t="shared" si="1"/>
        <v>3.5951652318141021E-2</v>
      </c>
    </row>
    <row r="29" spans="1:4">
      <c r="A29" s="10" t="s">
        <v>13</v>
      </c>
      <c r="B29" s="70" t="s">
        <v>30</v>
      </c>
      <c r="C29" s="77">
        <v>3.5803690700000001E-3</v>
      </c>
      <c r="D29" s="78">
        <f t="shared" si="1"/>
        <v>4.3463617520508349E-8</v>
      </c>
    </row>
    <row r="30" spans="1:4">
      <c r="A30" s="10" t="s">
        <v>13</v>
      </c>
      <c r="B30" s="70" t="s">
        <v>31</v>
      </c>
      <c r="C30" s="77">
        <v>-1.9681878960000001</v>
      </c>
      <c r="D30" s="78">
        <f t="shared" si="1"/>
        <v>-2.38926669982204E-5</v>
      </c>
    </row>
    <row r="31" spans="1:4">
      <c r="A31" s="10" t="s">
        <v>13</v>
      </c>
      <c r="B31" s="70" t="s">
        <v>32</v>
      </c>
      <c r="C31" s="77">
        <v>-665.35666900613762</v>
      </c>
      <c r="D31" s="78">
        <f t="shared" si="1"/>
        <v>-8.0770465868207925E-3</v>
      </c>
    </row>
    <row r="32" spans="1:4">
      <c r="A32" s="10" t="s">
        <v>13</v>
      </c>
      <c r="B32" s="70" t="s">
        <v>33</v>
      </c>
      <c r="C32" s="77">
        <v>0</v>
      </c>
      <c r="D32" s="78">
        <f t="shared" si="1"/>
        <v>0</v>
      </c>
    </row>
    <row r="33" spans="1:4">
      <c r="A33" s="10" t="s">
        <v>13</v>
      </c>
      <c r="B33" s="69" t="s">
        <v>34</v>
      </c>
      <c r="C33" s="77">
        <v>479.31332245081325</v>
      </c>
      <c r="D33" s="78">
        <f t="shared" si="1"/>
        <v>5.818587556809118E-3</v>
      </c>
    </row>
    <row r="34" spans="1:4">
      <c r="A34" s="10" t="s">
        <v>13</v>
      </c>
      <c r="B34" s="69" t="s">
        <v>35</v>
      </c>
      <c r="C34" s="77">
        <v>0</v>
      </c>
      <c r="D34" s="78">
        <f t="shared" si="1"/>
        <v>0</v>
      </c>
    </row>
    <row r="35" spans="1:4">
      <c r="A35" s="10" t="s">
        <v>13</v>
      </c>
      <c r="B35" s="69" t="s">
        <v>36</v>
      </c>
      <c r="C35" s="77">
        <v>286.02800999999999</v>
      </c>
      <c r="D35" s="78">
        <f t="shared" si="1"/>
        <v>3.4722152336077849E-3</v>
      </c>
    </row>
    <row r="36" spans="1:4">
      <c r="A36" s="10" t="s">
        <v>13</v>
      </c>
      <c r="B36" s="69" t="s">
        <v>37</v>
      </c>
      <c r="C36" s="77">
        <v>0</v>
      </c>
      <c r="D36" s="78">
        <f t="shared" si="1"/>
        <v>0</v>
      </c>
    </row>
    <row r="37" spans="1:4">
      <c r="A37" s="10" t="s">
        <v>13</v>
      </c>
      <c r="B37" s="69" t="s">
        <v>38</v>
      </c>
      <c r="C37" s="77">
        <v>2170.4226413982001</v>
      </c>
      <c r="D37" s="78">
        <f t="shared" si="1"/>
        <v>2.6347680280788155E-2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7">
        <v>0</v>
      </c>
      <c r="D39" s="78">
        <f t="shared" ref="D39:D42" si="2">C39/$C$42</f>
        <v>0</v>
      </c>
    </row>
    <row r="40" spans="1:4">
      <c r="A40" s="10" t="s">
        <v>13</v>
      </c>
      <c r="B40" s="72" t="s">
        <v>41</v>
      </c>
      <c r="C40" s="77">
        <v>0</v>
      </c>
      <c r="D40" s="78">
        <f t="shared" si="2"/>
        <v>0</v>
      </c>
    </row>
    <row r="41" spans="1:4">
      <c r="A41" s="10" t="s">
        <v>13</v>
      </c>
      <c r="B41" s="72" t="s">
        <v>42</v>
      </c>
      <c r="C41" s="77">
        <v>0</v>
      </c>
      <c r="D41" s="78">
        <f t="shared" si="2"/>
        <v>0</v>
      </c>
    </row>
    <row r="42" spans="1:4">
      <c r="B42" s="72" t="s">
        <v>43</v>
      </c>
      <c r="C42" s="77">
        <v>82376.232680369954</v>
      </c>
      <c r="D42" s="78">
        <f t="shared" si="2"/>
        <v>1</v>
      </c>
    </row>
    <row r="43" spans="1:4">
      <c r="A43" s="10" t="s">
        <v>13</v>
      </c>
      <c r="B43" s="73" t="s">
        <v>44</v>
      </c>
      <c r="C43" s="77">
        <f>'יתרת התחייבות להשקעה'!C11</f>
        <v>2708.6104575091531</v>
      </c>
      <c r="D43" s="78">
        <f>C43/$C$42</f>
        <v>3.2880970267466579E-2</v>
      </c>
    </row>
    <row r="44" spans="1:4">
      <c r="B44" s="11" t="s">
        <v>197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110</v>
      </c>
      <c r="D47" s="84">
        <v>4.0575000000000001</v>
      </c>
    </row>
    <row r="48" spans="1:4">
      <c r="C48" t="s">
        <v>120</v>
      </c>
      <c r="D48" s="84">
        <v>2.4618000000000002</v>
      </c>
    </row>
    <row r="49" spans="3:4">
      <c r="C49" t="s">
        <v>106</v>
      </c>
      <c r="D49" s="84">
        <v>3.8490000000000002</v>
      </c>
    </row>
    <row r="50" spans="3:4">
      <c r="C50" t="s">
        <v>201</v>
      </c>
      <c r="D50" s="84">
        <v>0.4909</v>
      </c>
    </row>
    <row r="51" spans="3:4">
      <c r="C51" t="s">
        <v>116</v>
      </c>
      <c r="D51" s="84">
        <v>2.8555000000000001</v>
      </c>
    </row>
    <row r="52" spans="3:4">
      <c r="C52" t="s">
        <v>199</v>
      </c>
      <c r="D52" s="84">
        <v>2.5780000000000001E-2</v>
      </c>
    </row>
    <row r="53" spans="3:4">
      <c r="C53" t="s">
        <v>202</v>
      </c>
      <c r="D53" s="84">
        <v>0.35849999999999999</v>
      </c>
    </row>
    <row r="54" spans="3:4">
      <c r="C54" t="s">
        <v>200</v>
      </c>
      <c r="D54" s="84">
        <v>0.34960000000000002</v>
      </c>
    </row>
    <row r="55" spans="3:4">
      <c r="C55" t="s">
        <v>113</v>
      </c>
      <c r="D55" s="84">
        <v>4.7003000000000004</v>
      </c>
    </row>
    <row r="56" spans="3:4">
      <c r="C56" t="s">
        <v>198</v>
      </c>
      <c r="D56" s="84">
        <v>4.1904000000000003</v>
      </c>
    </row>
    <row r="57" spans="3:4">
      <c r="C57"/>
      <c r="D57"/>
    </row>
    <row r="58" spans="3:4">
      <c r="C58"/>
      <c r="D58"/>
    </row>
    <row r="59" spans="3:4">
      <c r="C59"/>
      <c r="D59"/>
    </row>
    <row r="60" spans="3:4">
      <c r="C60"/>
      <c r="D60"/>
    </row>
    <row r="61" spans="3:4">
      <c r="C61"/>
      <c r="D61"/>
    </row>
    <row r="62" spans="3:4">
      <c r="C62"/>
      <c r="D62"/>
    </row>
    <row r="63" spans="3:4">
      <c r="C63"/>
      <c r="D63"/>
    </row>
    <row r="64" spans="3:4">
      <c r="C64"/>
      <c r="D64"/>
    </row>
    <row r="65" spans="3:4">
      <c r="C65"/>
      <c r="D65"/>
    </row>
  </sheetData>
  <sortState xmlns:xlrd2="http://schemas.microsoft.com/office/spreadsheetml/2017/richdata2" ref="A47:BI56">
    <sortCondition ref="C47:C56"/>
  </sortState>
  <mergeCells count="1">
    <mergeCell ref="B6:D6"/>
  </mergeCells>
  <dataValidations count="1">
    <dataValidation allowBlank="1" showInputMessage="1" showErrorMessage="1" sqref="C1:C4" xr:uid="{2B9DCBE5-E62A-4D8E-9030-A61760FC39B5}"/>
  </dataValidations>
  <hyperlinks>
    <hyperlink ref="A11" location="מזומנים!A1" display="◄" xr:uid="{00000000-0004-0000-0000-000000000000}"/>
    <hyperlink ref="A13" location="'תעודות התחייבות ממשלתיו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ים- תעודות התחייבות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תעוד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מקרקעין!A1" display="◄" xr:uid="{00000000-0004-0000-0000-00001A000000}"/>
    <hyperlink ref="A37" location="'השקעות אחרות '!A1" display="◄" xr:uid="{00000000-0004-0000-0000-00001B000000}"/>
    <hyperlink ref="A43" location="'יתרות השקעה'!A1" display="◄" xr:uid="{00000000-0004-0000-0000-00001C000000}"/>
    <hyperlink ref="A36" location="'השקעה בחברות מוחזקות'!A1" display="◄" xr:uid="{00000000-0004-0000-0000-00001D000000}"/>
    <hyperlink ref="A39" location="'אג&quot;ח קונצרני סחיר'!A1" display="◄" xr:uid="{00000000-0004-0000-0000-00001E000000}"/>
    <hyperlink ref="A40" location="'אג&quot;ח קונצרני לא סחיר'!A1" display="◄" xr:uid="{00000000-0004-0000-0000-00001F000000}"/>
    <hyperlink ref="A41" location="'מסגרות אשראי מנוצלות ללווים'!A1" display="◄" xr:uid="{00000000-0004-0000-0000-000020000000}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44"/>
    <pageSetUpPr fitToPage="1"/>
  </sheetPr>
  <dimension ref="B1:BI55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 s="1" customFormat="1">
      <c r="B1" s="2" t="s">
        <v>0</v>
      </c>
      <c r="C1" s="82">
        <v>45197</v>
      </c>
    </row>
    <row r="2" spans="2:61" s="1" customFormat="1">
      <c r="B2" s="2" t="s">
        <v>1</v>
      </c>
      <c r="C2" s="12" t="s">
        <v>1501</v>
      </c>
    </row>
    <row r="3" spans="2:61" s="1" customFormat="1">
      <c r="B3" s="2" t="s">
        <v>2</v>
      </c>
      <c r="C3" s="26" t="s">
        <v>1502</v>
      </c>
    </row>
    <row r="4" spans="2:61" s="1" customFormat="1">
      <c r="B4" s="2" t="s">
        <v>3</v>
      </c>
      <c r="C4" s="83" t="s">
        <v>196</v>
      </c>
    </row>
    <row r="6" spans="2:61" ht="26.25" customHeight="1">
      <c r="B6" s="116" t="s">
        <v>68</v>
      </c>
      <c r="C6" s="117"/>
      <c r="D6" s="117"/>
      <c r="E6" s="117"/>
      <c r="F6" s="117"/>
      <c r="G6" s="117"/>
      <c r="H6" s="117"/>
      <c r="I6" s="117"/>
      <c r="J6" s="117"/>
      <c r="K6" s="117"/>
      <c r="L6" s="118"/>
    </row>
    <row r="7" spans="2:61" ht="26.25" customHeight="1">
      <c r="B7" s="116" t="s">
        <v>98</v>
      </c>
      <c r="C7" s="117"/>
      <c r="D7" s="117"/>
      <c r="E7" s="117"/>
      <c r="F7" s="117"/>
      <c r="G7" s="117"/>
      <c r="H7" s="117"/>
      <c r="I7" s="117"/>
      <c r="J7" s="117"/>
      <c r="K7" s="117"/>
      <c r="L7" s="118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186</v>
      </c>
      <c r="H8" s="28" t="s">
        <v>187</v>
      </c>
      <c r="I8" s="28" t="s">
        <v>56</v>
      </c>
      <c r="J8" s="28" t="s">
        <v>73</v>
      </c>
      <c r="K8" s="28" t="s">
        <v>57</v>
      </c>
      <c r="L8" s="36" t="s">
        <v>182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183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5">
        <v>19.59</v>
      </c>
      <c r="H11" s="7"/>
      <c r="I11" s="75">
        <v>100.94706504</v>
      </c>
      <c r="J11" s="25"/>
      <c r="K11" s="76">
        <v>1</v>
      </c>
      <c r="L11" s="76">
        <v>1.1999999999999999E-3</v>
      </c>
      <c r="BD11" s="16"/>
      <c r="BE11" s="19"/>
      <c r="BF11" s="16"/>
      <c r="BH11" s="16"/>
    </row>
    <row r="12" spans="2:61">
      <c r="B12" s="79" t="s">
        <v>203</v>
      </c>
      <c r="C12" s="16"/>
      <c r="D12" s="16"/>
      <c r="E12" s="16"/>
      <c r="G12" s="81">
        <v>0</v>
      </c>
      <c r="I12" s="81">
        <v>62.491860000000003</v>
      </c>
      <c r="K12" s="80">
        <v>0.61909999999999998</v>
      </c>
      <c r="L12" s="80">
        <v>8.0000000000000004E-4</v>
      </c>
    </row>
    <row r="13" spans="2:61">
      <c r="B13" s="79" t="s">
        <v>1128</v>
      </c>
      <c r="C13" s="16"/>
      <c r="D13" s="16"/>
      <c r="E13" s="16"/>
      <c r="G13" s="81">
        <v>0</v>
      </c>
      <c r="I13" s="81">
        <v>62.491860000000003</v>
      </c>
      <c r="K13" s="80">
        <v>0.61909999999999998</v>
      </c>
      <c r="L13" s="80">
        <v>8.0000000000000004E-4</v>
      </c>
    </row>
    <row r="14" spans="2:61">
      <c r="B14" t="s">
        <v>1129</v>
      </c>
      <c r="C14" t="s">
        <v>1130</v>
      </c>
      <c r="D14" t="s">
        <v>100</v>
      </c>
      <c r="E14" t="s">
        <v>123</v>
      </c>
      <c r="F14" t="s">
        <v>102</v>
      </c>
      <c r="G14" s="77">
        <v>1.37</v>
      </c>
      <c r="H14" s="77">
        <v>3763400</v>
      </c>
      <c r="I14" s="77">
        <v>51.558579999999999</v>
      </c>
      <c r="J14" s="78">
        <v>0</v>
      </c>
      <c r="K14" s="78">
        <v>0.51070000000000004</v>
      </c>
      <c r="L14" s="78">
        <v>5.9999999999999995E-4</v>
      </c>
    </row>
    <row r="15" spans="2:61">
      <c r="B15" t="s">
        <v>1131</v>
      </c>
      <c r="C15" t="s">
        <v>1132</v>
      </c>
      <c r="D15" t="s">
        <v>100</v>
      </c>
      <c r="E15" t="s">
        <v>123</v>
      </c>
      <c r="F15" t="s">
        <v>102</v>
      </c>
      <c r="G15" s="77">
        <v>-1.37</v>
      </c>
      <c r="H15" s="77">
        <v>305600</v>
      </c>
      <c r="I15" s="77">
        <v>-4.1867200000000002</v>
      </c>
      <c r="J15" s="78">
        <v>0</v>
      </c>
      <c r="K15" s="78">
        <v>-4.1500000000000002E-2</v>
      </c>
      <c r="L15" s="78">
        <v>-1E-4</v>
      </c>
    </row>
    <row r="16" spans="2:61">
      <c r="B16" t="s">
        <v>1133</v>
      </c>
      <c r="C16" t="s">
        <v>1134</v>
      </c>
      <c r="D16" t="s">
        <v>100</v>
      </c>
      <c r="E16" t="s">
        <v>123</v>
      </c>
      <c r="F16" t="s">
        <v>102</v>
      </c>
      <c r="G16" s="77">
        <v>12.6</v>
      </c>
      <c r="H16" s="77">
        <v>120100</v>
      </c>
      <c r="I16" s="77">
        <v>15.1326</v>
      </c>
      <c r="J16" s="78">
        <v>0</v>
      </c>
      <c r="K16" s="78">
        <v>0.14990000000000001</v>
      </c>
      <c r="L16" s="78">
        <v>2.0000000000000001E-4</v>
      </c>
    </row>
    <row r="17" spans="2:12">
      <c r="B17" t="s">
        <v>1135</v>
      </c>
      <c r="C17" t="s">
        <v>1136</v>
      </c>
      <c r="D17" t="s">
        <v>100</v>
      </c>
      <c r="E17" t="s">
        <v>123</v>
      </c>
      <c r="F17" t="s">
        <v>102</v>
      </c>
      <c r="G17" s="77">
        <v>-12.6</v>
      </c>
      <c r="H17" s="77">
        <v>100</v>
      </c>
      <c r="I17" s="77">
        <v>-1.26E-2</v>
      </c>
      <c r="J17" s="78">
        <v>0</v>
      </c>
      <c r="K17" s="78">
        <v>-1E-4</v>
      </c>
      <c r="L17" s="78">
        <v>0</v>
      </c>
    </row>
    <row r="18" spans="2:12">
      <c r="B18" s="79" t="s">
        <v>1137</v>
      </c>
      <c r="C18" s="16"/>
      <c r="D18" s="16"/>
      <c r="E18" s="16"/>
      <c r="G18" s="81">
        <v>0</v>
      </c>
      <c r="I18" s="81">
        <v>0</v>
      </c>
      <c r="K18" s="80">
        <v>0</v>
      </c>
      <c r="L18" s="80">
        <v>0</v>
      </c>
    </row>
    <row r="19" spans="2:12">
      <c r="B19" t="s">
        <v>209</v>
      </c>
      <c r="C19" t="s">
        <v>209</v>
      </c>
      <c r="D19" s="16"/>
      <c r="E19" t="s">
        <v>209</v>
      </c>
      <c r="F19" t="s">
        <v>209</v>
      </c>
      <c r="G19" s="77">
        <v>0</v>
      </c>
      <c r="H19" s="77">
        <v>0</v>
      </c>
      <c r="I19" s="77">
        <v>0</v>
      </c>
      <c r="J19" s="78">
        <v>0</v>
      </c>
      <c r="K19" s="78">
        <v>0</v>
      </c>
      <c r="L19" s="78">
        <v>0</v>
      </c>
    </row>
    <row r="20" spans="2:12">
      <c r="B20" s="79" t="s">
        <v>1138</v>
      </c>
      <c r="C20" s="16"/>
      <c r="D20" s="16"/>
      <c r="E20" s="16"/>
      <c r="G20" s="81">
        <v>0</v>
      </c>
      <c r="I20" s="81">
        <v>0</v>
      </c>
      <c r="K20" s="80">
        <v>0</v>
      </c>
      <c r="L20" s="80">
        <v>0</v>
      </c>
    </row>
    <row r="21" spans="2:12">
      <c r="B21" t="s">
        <v>209</v>
      </c>
      <c r="C21" t="s">
        <v>209</v>
      </c>
      <c r="D21" s="16"/>
      <c r="E21" t="s">
        <v>209</v>
      </c>
      <c r="F21" t="s">
        <v>209</v>
      </c>
      <c r="G21" s="77">
        <v>0</v>
      </c>
      <c r="H21" s="77">
        <v>0</v>
      </c>
      <c r="I21" s="77">
        <v>0</v>
      </c>
      <c r="J21" s="78">
        <v>0</v>
      </c>
      <c r="K21" s="78">
        <v>0</v>
      </c>
      <c r="L21" s="78">
        <v>0</v>
      </c>
    </row>
    <row r="22" spans="2:12">
      <c r="B22" s="79" t="s">
        <v>259</v>
      </c>
      <c r="C22" s="16"/>
      <c r="D22" s="16"/>
      <c r="E22" s="16"/>
      <c r="G22" s="81">
        <v>0</v>
      </c>
      <c r="I22" s="81">
        <v>0</v>
      </c>
      <c r="K22" s="80">
        <v>0</v>
      </c>
      <c r="L22" s="80">
        <v>0</v>
      </c>
    </row>
    <row r="23" spans="2:12">
      <c r="B23" t="s">
        <v>209</v>
      </c>
      <c r="C23" t="s">
        <v>209</v>
      </c>
      <c r="D23" s="16"/>
      <c r="E23" t="s">
        <v>209</v>
      </c>
      <c r="F23" t="s">
        <v>209</v>
      </c>
      <c r="G23" s="77">
        <v>0</v>
      </c>
      <c r="H23" s="77">
        <v>0</v>
      </c>
      <c r="I23" s="77">
        <v>0</v>
      </c>
      <c r="J23" s="78">
        <v>0</v>
      </c>
      <c r="K23" s="78">
        <v>0</v>
      </c>
      <c r="L23" s="78">
        <v>0</v>
      </c>
    </row>
    <row r="24" spans="2:12">
      <c r="B24" s="79" t="s">
        <v>220</v>
      </c>
      <c r="C24" s="16"/>
      <c r="D24" s="16"/>
      <c r="E24" s="16"/>
      <c r="G24" s="81">
        <v>19.59</v>
      </c>
      <c r="I24" s="81">
        <v>38.455205040000003</v>
      </c>
      <c r="K24" s="80">
        <v>0.38090000000000002</v>
      </c>
      <c r="L24" s="80">
        <v>5.0000000000000001E-4</v>
      </c>
    </row>
    <row r="25" spans="2:12">
      <c r="B25" s="79" t="s">
        <v>1128</v>
      </c>
      <c r="C25" s="16"/>
      <c r="D25" s="16"/>
      <c r="E25" s="16"/>
      <c r="G25" s="81">
        <v>19.59</v>
      </c>
      <c r="I25" s="81">
        <v>38.455205040000003</v>
      </c>
      <c r="K25" s="80">
        <v>0.38090000000000002</v>
      </c>
      <c r="L25" s="80">
        <v>5.0000000000000001E-4</v>
      </c>
    </row>
    <row r="26" spans="2:12">
      <c r="B26" t="s">
        <v>1139</v>
      </c>
      <c r="C26" t="s">
        <v>1140</v>
      </c>
      <c r="D26" t="s">
        <v>123</v>
      </c>
      <c r="E26" t="s">
        <v>123</v>
      </c>
      <c r="F26" t="s">
        <v>106</v>
      </c>
      <c r="G26" s="77">
        <v>-0.93</v>
      </c>
      <c r="H26" s="77">
        <v>461200</v>
      </c>
      <c r="I26" s="77">
        <v>-16.508976839999999</v>
      </c>
      <c r="J26" s="78">
        <v>0</v>
      </c>
      <c r="K26" s="78">
        <v>-0.16350000000000001</v>
      </c>
      <c r="L26" s="78">
        <v>-2.0000000000000001E-4</v>
      </c>
    </row>
    <row r="27" spans="2:12">
      <c r="B27" t="s">
        <v>1141</v>
      </c>
      <c r="C27" t="s">
        <v>1142</v>
      </c>
      <c r="D27" t="s">
        <v>123</v>
      </c>
      <c r="E27" t="s">
        <v>123</v>
      </c>
      <c r="F27" t="s">
        <v>106</v>
      </c>
      <c r="G27" s="77">
        <v>0.93</v>
      </c>
      <c r="H27" s="77">
        <v>1503900</v>
      </c>
      <c r="I27" s="77">
        <v>53.833153230000001</v>
      </c>
      <c r="J27" s="78">
        <v>0</v>
      </c>
      <c r="K27" s="78">
        <v>0.5333</v>
      </c>
      <c r="L27" s="78">
        <v>6.9999999999999999E-4</v>
      </c>
    </row>
    <row r="28" spans="2:12">
      <c r="B28" t="s">
        <v>1143</v>
      </c>
      <c r="C28" t="s">
        <v>1144</v>
      </c>
      <c r="D28" t="s">
        <v>123</v>
      </c>
      <c r="E28" t="s">
        <v>123</v>
      </c>
      <c r="F28" t="s">
        <v>106</v>
      </c>
      <c r="G28" s="77">
        <v>19.59</v>
      </c>
      <c r="H28" s="77">
        <v>1500</v>
      </c>
      <c r="I28" s="77">
        <v>1.13102865</v>
      </c>
      <c r="J28" s="78">
        <v>0</v>
      </c>
      <c r="K28" s="78">
        <v>1.12E-2</v>
      </c>
      <c r="L28" s="78">
        <v>0</v>
      </c>
    </row>
    <row r="29" spans="2:12">
      <c r="B29" s="79" t="s">
        <v>1145</v>
      </c>
      <c r="C29" s="16"/>
      <c r="D29" s="16"/>
      <c r="E29" s="16"/>
      <c r="G29" s="81">
        <v>0</v>
      </c>
      <c r="I29" s="81">
        <v>0</v>
      </c>
      <c r="K29" s="80">
        <v>0</v>
      </c>
      <c r="L29" s="80">
        <v>0</v>
      </c>
    </row>
    <row r="30" spans="2:12">
      <c r="B30" t="s">
        <v>209</v>
      </c>
      <c r="C30" t="s">
        <v>209</v>
      </c>
      <c r="D30" s="16"/>
      <c r="E30" t="s">
        <v>209</v>
      </c>
      <c r="F30" t="s">
        <v>209</v>
      </c>
      <c r="G30" s="77">
        <v>0</v>
      </c>
      <c r="H30" s="77">
        <v>0</v>
      </c>
      <c r="I30" s="77">
        <v>0</v>
      </c>
      <c r="J30" s="78">
        <v>0</v>
      </c>
      <c r="K30" s="78">
        <v>0</v>
      </c>
      <c r="L30" s="78">
        <v>0</v>
      </c>
    </row>
    <row r="31" spans="2:12">
      <c r="B31" s="79" t="s">
        <v>1138</v>
      </c>
      <c r="C31" s="16"/>
      <c r="D31" s="16"/>
      <c r="E31" s="16"/>
      <c r="G31" s="81">
        <v>0</v>
      </c>
      <c r="I31" s="81">
        <v>0</v>
      </c>
      <c r="K31" s="80">
        <v>0</v>
      </c>
      <c r="L31" s="80">
        <v>0</v>
      </c>
    </row>
    <row r="32" spans="2:12">
      <c r="B32" t="s">
        <v>209</v>
      </c>
      <c r="C32" t="s">
        <v>209</v>
      </c>
      <c r="D32" s="16"/>
      <c r="E32" t="s">
        <v>209</v>
      </c>
      <c r="F32" t="s">
        <v>209</v>
      </c>
      <c r="G32" s="77">
        <v>0</v>
      </c>
      <c r="H32" s="77">
        <v>0</v>
      </c>
      <c r="I32" s="77">
        <v>0</v>
      </c>
      <c r="J32" s="78">
        <v>0</v>
      </c>
      <c r="K32" s="78">
        <v>0</v>
      </c>
      <c r="L32" s="78">
        <v>0</v>
      </c>
    </row>
    <row r="33" spans="2:12">
      <c r="B33" s="79" t="s">
        <v>1146</v>
      </c>
      <c r="C33" s="16"/>
      <c r="D33" s="16"/>
      <c r="E33" s="16"/>
      <c r="G33" s="81">
        <v>0</v>
      </c>
      <c r="I33" s="81">
        <v>0</v>
      </c>
      <c r="K33" s="80">
        <v>0</v>
      </c>
      <c r="L33" s="80">
        <v>0</v>
      </c>
    </row>
    <row r="34" spans="2:12">
      <c r="B34" t="s">
        <v>209</v>
      </c>
      <c r="C34" t="s">
        <v>209</v>
      </c>
      <c r="D34" s="16"/>
      <c r="E34" t="s">
        <v>209</v>
      </c>
      <c r="F34" t="s">
        <v>209</v>
      </c>
      <c r="G34" s="77">
        <v>0</v>
      </c>
      <c r="H34" s="77">
        <v>0</v>
      </c>
      <c r="I34" s="77">
        <v>0</v>
      </c>
      <c r="J34" s="78">
        <v>0</v>
      </c>
      <c r="K34" s="78">
        <v>0</v>
      </c>
      <c r="L34" s="78">
        <v>0</v>
      </c>
    </row>
    <row r="35" spans="2:12">
      <c r="B35" s="79" t="s">
        <v>259</v>
      </c>
      <c r="C35" s="16"/>
      <c r="D35" s="16"/>
      <c r="E35" s="16"/>
      <c r="G35" s="81">
        <v>0</v>
      </c>
      <c r="I35" s="81">
        <v>0</v>
      </c>
      <c r="K35" s="80">
        <v>0</v>
      </c>
      <c r="L35" s="80">
        <v>0</v>
      </c>
    </row>
    <row r="36" spans="2:12">
      <c r="B36" t="s">
        <v>209</v>
      </c>
      <c r="C36" t="s">
        <v>209</v>
      </c>
      <c r="D36" s="16"/>
      <c r="E36" t="s">
        <v>209</v>
      </c>
      <c r="F36" t="s">
        <v>209</v>
      </c>
      <c r="G36" s="77">
        <v>0</v>
      </c>
      <c r="H36" s="77">
        <v>0</v>
      </c>
      <c r="I36" s="77">
        <v>0</v>
      </c>
      <c r="J36" s="78">
        <v>0</v>
      </c>
      <c r="K36" s="78">
        <v>0</v>
      </c>
      <c r="L36" s="78">
        <v>0</v>
      </c>
    </row>
    <row r="37" spans="2:12">
      <c r="B37" t="s">
        <v>222</v>
      </c>
      <c r="C37" s="16"/>
      <c r="D37" s="16"/>
      <c r="E37" s="16"/>
    </row>
    <row r="38" spans="2:12">
      <c r="B38" t="s">
        <v>251</v>
      </c>
      <c r="C38" s="16"/>
      <c r="D38" s="16"/>
      <c r="E38" s="16"/>
    </row>
    <row r="39" spans="2:12">
      <c r="B39" t="s">
        <v>252</v>
      </c>
      <c r="C39" s="16"/>
      <c r="D39" s="16"/>
      <c r="E39" s="16"/>
    </row>
    <row r="40" spans="2:12">
      <c r="B40" t="s">
        <v>253</v>
      </c>
      <c r="C40" s="16"/>
      <c r="D40" s="16"/>
      <c r="E40" s="16"/>
    </row>
    <row r="41" spans="2:12">
      <c r="C41" s="16"/>
      <c r="D41" s="16"/>
      <c r="E41" s="16"/>
    </row>
    <row r="42" spans="2:12">
      <c r="C42" s="16"/>
      <c r="D42" s="16"/>
      <c r="E42" s="16"/>
    </row>
    <row r="43" spans="2:12">
      <c r="C43" s="16"/>
      <c r="D43" s="16"/>
      <c r="E43" s="16"/>
    </row>
    <row r="44" spans="2:12">
      <c r="C44" s="16"/>
      <c r="D44" s="16"/>
      <c r="E44" s="16"/>
    </row>
    <row r="45" spans="2:12">
      <c r="C45" s="16"/>
      <c r="D45" s="16"/>
      <c r="E45" s="16"/>
    </row>
    <row r="46" spans="2:12">
      <c r="C46" s="16"/>
      <c r="D46" s="16"/>
      <c r="E46" s="16"/>
    </row>
    <row r="47" spans="2:12">
      <c r="C47" s="16"/>
      <c r="D47" s="16"/>
      <c r="E47" s="16"/>
    </row>
    <row r="48" spans="2:12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5:XFD1048576 C1:C4" xr:uid="{00000000-0002-0000-0900-000000000000}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44"/>
    <pageSetUpPr fitToPage="1"/>
  </sheetPr>
  <dimension ref="A1:BH570"/>
  <sheetViews>
    <sheetView rightToLeft="1" workbookViewId="0">
      <selection activeCell="H19" sqref="H19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 s="1" customFormat="1">
      <c r="B1" s="2" t="s">
        <v>0</v>
      </c>
      <c r="C1" s="82">
        <v>45197</v>
      </c>
    </row>
    <row r="2" spans="1:60" s="1" customFormat="1">
      <c r="B2" s="2" t="s">
        <v>1</v>
      </c>
      <c r="C2" s="12" t="s">
        <v>1501</v>
      </c>
    </row>
    <row r="3" spans="1:60" s="1" customFormat="1">
      <c r="B3" s="2" t="s">
        <v>2</v>
      </c>
      <c r="C3" s="26" t="s">
        <v>1502</v>
      </c>
    </row>
    <row r="4" spans="1:60" s="1" customFormat="1">
      <c r="B4" s="2" t="s">
        <v>3</v>
      </c>
      <c r="C4" s="83" t="s">
        <v>196</v>
      </c>
    </row>
    <row r="6" spans="1:60" ht="26.25" customHeight="1">
      <c r="B6" s="116" t="s">
        <v>68</v>
      </c>
      <c r="C6" s="117"/>
      <c r="D6" s="117"/>
      <c r="E6" s="117"/>
      <c r="F6" s="117"/>
      <c r="G6" s="117"/>
      <c r="H6" s="117"/>
      <c r="I6" s="117"/>
      <c r="J6" s="117"/>
      <c r="K6" s="118"/>
      <c r="BD6" s="16" t="s">
        <v>100</v>
      </c>
      <c r="BF6" s="16" t="s">
        <v>101</v>
      </c>
      <c r="BH6" s="19" t="s">
        <v>102</v>
      </c>
    </row>
    <row r="7" spans="1:60" ht="26.25" customHeight="1">
      <c r="B7" s="116" t="s">
        <v>103</v>
      </c>
      <c r="C7" s="117"/>
      <c r="D7" s="117"/>
      <c r="E7" s="117"/>
      <c r="F7" s="117"/>
      <c r="G7" s="117"/>
      <c r="H7" s="117"/>
      <c r="I7" s="117"/>
      <c r="J7" s="117"/>
      <c r="K7" s="118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186</v>
      </c>
      <c r="H8" s="28" t="s">
        <v>187</v>
      </c>
      <c r="I8" s="28" t="s">
        <v>56</v>
      </c>
      <c r="J8" s="28" t="s">
        <v>57</v>
      </c>
      <c r="K8" s="28" t="s">
        <v>182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183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5">
        <v>24.02</v>
      </c>
      <c r="H11" s="25"/>
      <c r="I11" s="75">
        <v>-663.4957065303779</v>
      </c>
      <c r="J11" s="76">
        <v>1</v>
      </c>
      <c r="K11" s="76">
        <v>-8.0999999999999996E-3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9" t="s">
        <v>203</v>
      </c>
      <c r="C12" s="19"/>
      <c r="D12" s="19"/>
      <c r="E12" s="19"/>
      <c r="F12" s="19"/>
      <c r="G12" s="81">
        <v>0</v>
      </c>
      <c r="H12" s="19"/>
      <c r="I12" s="81">
        <v>0</v>
      </c>
      <c r="J12" s="80">
        <v>0</v>
      </c>
      <c r="K12" s="80">
        <v>0</v>
      </c>
      <c r="BD12" s="16" t="s">
        <v>121</v>
      </c>
      <c r="BF12" s="16" t="s">
        <v>122</v>
      </c>
    </row>
    <row r="13" spans="1:60">
      <c r="B13" t="s">
        <v>209</v>
      </c>
      <c r="C13" t="s">
        <v>209</v>
      </c>
      <c r="D13" s="19"/>
      <c r="E13" t="s">
        <v>209</v>
      </c>
      <c r="F13" t="s">
        <v>209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BD13" s="16" t="s">
        <v>123</v>
      </c>
      <c r="BE13" s="16" t="s">
        <v>124</v>
      </c>
      <c r="BF13" s="16" t="s">
        <v>125</v>
      </c>
    </row>
    <row r="14" spans="1:60">
      <c r="B14" s="79" t="s">
        <v>220</v>
      </c>
      <c r="C14" s="19"/>
      <c r="D14" s="19"/>
      <c r="E14" s="19"/>
      <c r="F14" s="19"/>
      <c r="G14" s="81">
        <v>24.02</v>
      </c>
      <c r="H14" s="19"/>
      <c r="I14" s="81">
        <v>-663.4957065303779</v>
      </c>
      <c r="J14" s="80">
        <v>1</v>
      </c>
      <c r="K14" s="80">
        <v>-8.0999999999999996E-3</v>
      </c>
      <c r="BF14" s="16" t="s">
        <v>126</v>
      </c>
    </row>
    <row r="15" spans="1:60">
      <c r="B15" t="s">
        <v>1147</v>
      </c>
      <c r="C15" t="s">
        <v>1148</v>
      </c>
      <c r="D15" t="s">
        <v>123</v>
      </c>
      <c r="E15" t="s">
        <v>123</v>
      </c>
      <c r="F15" t="s">
        <v>106</v>
      </c>
      <c r="G15" s="77">
        <v>3.96</v>
      </c>
      <c r="H15" s="77">
        <v>955.5</v>
      </c>
      <c r="I15" s="77">
        <v>-25.365482885159999</v>
      </c>
      <c r="J15" s="78">
        <v>3.8199999999999998E-2</v>
      </c>
      <c r="K15" s="78">
        <v>-2.9999999999999997E-4</v>
      </c>
      <c r="BF15" s="16" t="s">
        <v>127</v>
      </c>
    </row>
    <row r="16" spans="1:60">
      <c r="B16" t="s">
        <v>1149</v>
      </c>
      <c r="C16" t="s">
        <v>1150</v>
      </c>
      <c r="D16" t="s">
        <v>123</v>
      </c>
      <c r="E16" t="s">
        <v>123</v>
      </c>
      <c r="F16" t="s">
        <v>106</v>
      </c>
      <c r="G16" s="77">
        <v>0.95</v>
      </c>
      <c r="H16" s="77">
        <v>14859.75</v>
      </c>
      <c r="I16" s="77">
        <v>-46.654470151893001</v>
      </c>
      <c r="J16" s="78">
        <v>7.0300000000000001E-2</v>
      </c>
      <c r="K16" s="78">
        <v>-5.9999999999999995E-4</v>
      </c>
      <c r="BF16" s="16" t="s">
        <v>128</v>
      </c>
    </row>
    <row r="17" spans="2:58">
      <c r="B17" t="s">
        <v>1151</v>
      </c>
      <c r="C17" t="s">
        <v>1152</v>
      </c>
      <c r="D17" t="s">
        <v>123</v>
      </c>
      <c r="E17" t="s">
        <v>123</v>
      </c>
      <c r="F17" t="s">
        <v>106</v>
      </c>
      <c r="G17" s="77">
        <v>18.399999999999999</v>
      </c>
      <c r="H17" s="77">
        <v>4337.5</v>
      </c>
      <c r="I17" s="77">
        <v>-589.95097829027998</v>
      </c>
      <c r="J17" s="78">
        <v>0.88919999999999999</v>
      </c>
      <c r="K17" s="78">
        <v>-7.1999999999999998E-3</v>
      </c>
      <c r="BF17" s="16" t="s">
        <v>129</v>
      </c>
    </row>
    <row r="18" spans="2:58">
      <c r="B18" t="s">
        <v>1153</v>
      </c>
      <c r="C18" t="s">
        <v>1154</v>
      </c>
      <c r="D18" t="s">
        <v>123</v>
      </c>
      <c r="E18" t="s">
        <v>123</v>
      </c>
      <c r="F18" t="s">
        <v>199</v>
      </c>
      <c r="G18" s="77">
        <v>0.71</v>
      </c>
      <c r="H18" s="77">
        <v>2340</v>
      </c>
      <c r="I18" s="77">
        <v>-1.52477520304494</v>
      </c>
      <c r="J18" s="78">
        <v>2.3E-3</v>
      </c>
      <c r="K18" s="78">
        <v>0</v>
      </c>
      <c r="BF18" s="16" t="s">
        <v>130</v>
      </c>
    </row>
    <row r="19" spans="2:58">
      <c r="B19" t="s">
        <v>222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B20" t="s">
        <v>251</v>
      </c>
      <c r="C20" s="19"/>
      <c r="D20" s="19"/>
      <c r="E20" s="19"/>
      <c r="F20" s="19"/>
      <c r="G20" s="19"/>
      <c r="H20" s="19"/>
      <c r="BF20" s="16" t="s">
        <v>132</v>
      </c>
    </row>
    <row r="21" spans="2:58">
      <c r="B21" t="s">
        <v>252</v>
      </c>
      <c r="C21" s="19"/>
      <c r="D21" s="19"/>
      <c r="E21" s="19"/>
      <c r="F21" s="19"/>
      <c r="G21" s="19"/>
      <c r="H21" s="19"/>
      <c r="BF21" s="16" t="s">
        <v>123</v>
      </c>
    </row>
    <row r="22" spans="2:58">
      <c r="B22" t="s">
        <v>253</v>
      </c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5:XFD1048576 C1:C4" xr:uid="{00000000-0002-0000-0A00-000000000000}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44"/>
    <pageSetUpPr fitToPage="1"/>
  </sheetPr>
  <dimension ref="B1:CC43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 s="1" customFormat="1">
      <c r="B1" s="2" t="s">
        <v>0</v>
      </c>
      <c r="C1" s="82">
        <v>45197</v>
      </c>
    </row>
    <row r="2" spans="2:81" s="1" customFormat="1">
      <c r="B2" s="2" t="s">
        <v>1</v>
      </c>
      <c r="C2" s="12" t="s">
        <v>1501</v>
      </c>
    </row>
    <row r="3" spans="2:81" s="1" customFormat="1">
      <c r="B3" s="2" t="s">
        <v>2</v>
      </c>
      <c r="C3" s="26" t="s">
        <v>1502</v>
      </c>
    </row>
    <row r="4" spans="2:81" s="1" customFormat="1">
      <c r="B4" s="2" t="s">
        <v>3</v>
      </c>
      <c r="C4" s="83" t="s">
        <v>196</v>
      </c>
    </row>
    <row r="6" spans="2:81" ht="26.25" customHeight="1">
      <c r="B6" s="116" t="s">
        <v>68</v>
      </c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8"/>
    </row>
    <row r="7" spans="2:81" ht="26.25" customHeight="1">
      <c r="B7" s="116" t="s">
        <v>133</v>
      </c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8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186</v>
      </c>
      <c r="M8" s="28" t="s">
        <v>187</v>
      </c>
      <c r="N8" s="28" t="s">
        <v>56</v>
      </c>
      <c r="O8" s="28" t="s">
        <v>73</v>
      </c>
      <c r="P8" s="28" t="s">
        <v>57</v>
      </c>
      <c r="Q8" s="36" t="s">
        <v>182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183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203</v>
      </c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81">
      <c r="B13" s="79" t="s">
        <v>1155</v>
      </c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81">
      <c r="B14" t="s">
        <v>209</v>
      </c>
      <c r="C14" t="s">
        <v>209</v>
      </c>
      <c r="E14" t="s">
        <v>209</v>
      </c>
      <c r="H14" s="77">
        <v>0</v>
      </c>
      <c r="I14" t="s">
        <v>209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81">
      <c r="B15" s="79" t="s">
        <v>1156</v>
      </c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81">
      <c r="B16" t="s">
        <v>209</v>
      </c>
      <c r="C16" t="s">
        <v>209</v>
      </c>
      <c r="E16" t="s">
        <v>209</v>
      </c>
      <c r="H16" s="77">
        <v>0</v>
      </c>
      <c r="I16" t="s">
        <v>209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1157</v>
      </c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1158</v>
      </c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209</v>
      </c>
      <c r="C19" t="s">
        <v>209</v>
      </c>
      <c r="E19" t="s">
        <v>209</v>
      </c>
      <c r="H19" s="77">
        <v>0</v>
      </c>
      <c r="I19" t="s">
        <v>209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1159</v>
      </c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209</v>
      </c>
      <c r="C21" t="s">
        <v>209</v>
      </c>
      <c r="E21" t="s">
        <v>209</v>
      </c>
      <c r="H21" s="77">
        <v>0</v>
      </c>
      <c r="I21" t="s">
        <v>209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1160</v>
      </c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209</v>
      </c>
      <c r="C23" t="s">
        <v>209</v>
      </c>
      <c r="E23" t="s">
        <v>209</v>
      </c>
      <c r="H23" s="77">
        <v>0</v>
      </c>
      <c r="I23" t="s">
        <v>209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1161</v>
      </c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209</v>
      </c>
      <c r="C25" t="s">
        <v>209</v>
      </c>
      <c r="E25" t="s">
        <v>209</v>
      </c>
      <c r="H25" s="77">
        <v>0</v>
      </c>
      <c r="I25" t="s">
        <v>209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220</v>
      </c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1155</v>
      </c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209</v>
      </c>
      <c r="C28" t="s">
        <v>209</v>
      </c>
      <c r="E28" t="s">
        <v>209</v>
      </c>
      <c r="H28" s="77">
        <v>0</v>
      </c>
      <c r="I28" t="s">
        <v>209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1156</v>
      </c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209</v>
      </c>
      <c r="C30" t="s">
        <v>209</v>
      </c>
      <c r="E30" t="s">
        <v>209</v>
      </c>
      <c r="H30" s="77">
        <v>0</v>
      </c>
      <c r="I30" t="s">
        <v>209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1157</v>
      </c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1158</v>
      </c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209</v>
      </c>
      <c r="C33" t="s">
        <v>209</v>
      </c>
      <c r="E33" t="s">
        <v>209</v>
      </c>
      <c r="H33" s="77">
        <v>0</v>
      </c>
      <c r="I33" t="s">
        <v>209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1159</v>
      </c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209</v>
      </c>
      <c r="C35" t="s">
        <v>209</v>
      </c>
      <c r="E35" t="s">
        <v>209</v>
      </c>
      <c r="H35" s="77">
        <v>0</v>
      </c>
      <c r="I35" t="s">
        <v>209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1160</v>
      </c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209</v>
      </c>
      <c r="C37" t="s">
        <v>209</v>
      </c>
      <c r="E37" t="s">
        <v>209</v>
      </c>
      <c r="H37" s="77">
        <v>0</v>
      </c>
      <c r="I37" t="s">
        <v>209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1161</v>
      </c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209</v>
      </c>
      <c r="C39" t="s">
        <v>209</v>
      </c>
      <c r="E39" t="s">
        <v>209</v>
      </c>
      <c r="H39" s="77">
        <v>0</v>
      </c>
      <c r="I39" t="s">
        <v>209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222</v>
      </c>
    </row>
    <row r="41" spans="2:17">
      <c r="B41" t="s">
        <v>251</v>
      </c>
    </row>
    <row r="42" spans="2:17">
      <c r="B42" t="s">
        <v>252</v>
      </c>
    </row>
    <row r="43" spans="2:17">
      <c r="B43" t="s">
        <v>253</v>
      </c>
    </row>
  </sheetData>
  <mergeCells count="2">
    <mergeCell ref="B6:Q6"/>
    <mergeCell ref="B7:Q7"/>
  </mergeCells>
  <dataValidations count="1">
    <dataValidation allowBlank="1" showInputMessage="1" showErrorMessage="1" sqref="A5:XFD1048576 C1:C4" xr:uid="{00000000-0002-0000-0B00-000000000000}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  <pageSetUpPr fitToPage="1"/>
  </sheetPr>
  <dimension ref="B1:BT30"/>
  <sheetViews>
    <sheetView rightToLeft="1" workbookViewId="0">
      <selection sqref="A1:XFD4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 s="1" customFormat="1">
      <c r="B1" s="2" t="s">
        <v>0</v>
      </c>
      <c r="C1" s="82">
        <v>45197</v>
      </c>
    </row>
    <row r="2" spans="2:72" s="1" customFormat="1">
      <c r="B2" s="2" t="s">
        <v>1</v>
      </c>
      <c r="C2" s="12" t="s">
        <v>1501</v>
      </c>
    </row>
    <row r="3" spans="2:72" s="1" customFormat="1">
      <c r="B3" s="2" t="s">
        <v>2</v>
      </c>
      <c r="C3" s="26" t="s">
        <v>1502</v>
      </c>
    </row>
    <row r="4" spans="2:72" s="1" customFormat="1">
      <c r="B4" s="2" t="s">
        <v>3</v>
      </c>
      <c r="C4" s="83" t="s">
        <v>196</v>
      </c>
    </row>
    <row r="6" spans="2:72" ht="26.25" customHeight="1">
      <c r="B6" s="116" t="s">
        <v>136</v>
      </c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8"/>
    </row>
    <row r="7" spans="2:72" ht="26.25" customHeight="1">
      <c r="B7" s="116" t="s">
        <v>69</v>
      </c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8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186</v>
      </c>
      <c r="L8" s="28" t="s">
        <v>187</v>
      </c>
      <c r="M8" s="28" t="s">
        <v>5</v>
      </c>
      <c r="N8" s="28" t="s">
        <v>73</v>
      </c>
      <c r="O8" s="28" t="s">
        <v>57</v>
      </c>
      <c r="P8" s="36" t="s">
        <v>182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183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203</v>
      </c>
      <c r="G12" s="81">
        <v>0</v>
      </c>
      <c r="J12" s="80">
        <v>0</v>
      </c>
      <c r="K12" s="81">
        <v>0</v>
      </c>
      <c r="M12" s="81">
        <v>0</v>
      </c>
      <c r="O12" s="80">
        <v>0</v>
      </c>
      <c r="P12" s="80">
        <v>0</v>
      </c>
    </row>
    <row r="13" spans="2:72">
      <c r="B13" s="79" t="s">
        <v>1162</v>
      </c>
      <c r="G13" s="81">
        <v>0</v>
      </c>
      <c r="J13" s="80">
        <v>0</v>
      </c>
      <c r="K13" s="81">
        <v>0</v>
      </c>
      <c r="M13" s="81">
        <v>0</v>
      </c>
      <c r="O13" s="80">
        <v>0</v>
      </c>
      <c r="P13" s="80">
        <v>0</v>
      </c>
    </row>
    <row r="14" spans="2:72">
      <c r="B14" t="s">
        <v>209</v>
      </c>
      <c r="C14" t="s">
        <v>209</v>
      </c>
      <c r="D14" t="s">
        <v>209</v>
      </c>
      <c r="G14" s="77">
        <v>0</v>
      </c>
      <c r="H14" t="s">
        <v>209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72">
      <c r="B15" s="79" t="s">
        <v>1163</v>
      </c>
      <c r="G15" s="81">
        <v>0</v>
      </c>
      <c r="J15" s="80">
        <v>0</v>
      </c>
      <c r="K15" s="81">
        <v>0</v>
      </c>
      <c r="M15" s="81">
        <v>0</v>
      </c>
      <c r="O15" s="80">
        <v>0</v>
      </c>
      <c r="P15" s="80">
        <v>0</v>
      </c>
    </row>
    <row r="16" spans="2:72">
      <c r="B16" t="s">
        <v>209</v>
      </c>
      <c r="C16" t="s">
        <v>209</v>
      </c>
      <c r="D16" t="s">
        <v>209</v>
      </c>
      <c r="G16" s="77">
        <v>0</v>
      </c>
      <c r="H16" t="s">
        <v>209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1164</v>
      </c>
      <c r="G17" s="81">
        <v>0</v>
      </c>
      <c r="J17" s="80">
        <v>0</v>
      </c>
      <c r="K17" s="81">
        <v>0</v>
      </c>
      <c r="M17" s="81">
        <v>0</v>
      </c>
      <c r="O17" s="80">
        <v>0</v>
      </c>
      <c r="P17" s="80">
        <v>0</v>
      </c>
    </row>
    <row r="18" spans="2:16">
      <c r="B18" t="s">
        <v>209</v>
      </c>
      <c r="C18" t="s">
        <v>209</v>
      </c>
      <c r="D18" t="s">
        <v>209</v>
      </c>
      <c r="G18" s="77">
        <v>0</v>
      </c>
      <c r="H18" t="s">
        <v>209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1165</v>
      </c>
      <c r="G19" s="81">
        <v>0</v>
      </c>
      <c r="J19" s="80">
        <v>0</v>
      </c>
      <c r="K19" s="81">
        <v>0</v>
      </c>
      <c r="M19" s="81">
        <v>0</v>
      </c>
      <c r="O19" s="80">
        <v>0</v>
      </c>
      <c r="P19" s="80">
        <v>0</v>
      </c>
    </row>
    <row r="20" spans="2:16">
      <c r="B20" t="s">
        <v>209</v>
      </c>
      <c r="C20" t="s">
        <v>209</v>
      </c>
      <c r="D20" t="s">
        <v>209</v>
      </c>
      <c r="G20" s="77">
        <v>0</v>
      </c>
      <c r="H20" t="s">
        <v>209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259</v>
      </c>
      <c r="G21" s="81">
        <v>0</v>
      </c>
      <c r="J21" s="80">
        <v>0</v>
      </c>
      <c r="K21" s="81">
        <v>0</v>
      </c>
      <c r="M21" s="81">
        <v>0</v>
      </c>
      <c r="O21" s="80">
        <v>0</v>
      </c>
      <c r="P21" s="80">
        <v>0</v>
      </c>
    </row>
    <row r="22" spans="2:16">
      <c r="B22" t="s">
        <v>209</v>
      </c>
      <c r="C22" t="s">
        <v>209</v>
      </c>
      <c r="D22" t="s">
        <v>209</v>
      </c>
      <c r="G22" s="77">
        <v>0</v>
      </c>
      <c r="H22" t="s">
        <v>209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  <c r="P22" s="78">
        <v>0</v>
      </c>
    </row>
    <row r="23" spans="2:16">
      <c r="B23" s="79" t="s">
        <v>220</v>
      </c>
      <c r="G23" s="81">
        <v>0</v>
      </c>
      <c r="J23" s="80">
        <v>0</v>
      </c>
      <c r="K23" s="81">
        <v>0</v>
      </c>
      <c r="M23" s="81">
        <v>0</v>
      </c>
      <c r="O23" s="80">
        <v>0</v>
      </c>
      <c r="P23" s="80">
        <v>0</v>
      </c>
    </row>
    <row r="24" spans="2:16">
      <c r="B24" s="79" t="s">
        <v>249</v>
      </c>
      <c r="G24" s="81">
        <v>0</v>
      </c>
      <c r="J24" s="80">
        <v>0</v>
      </c>
      <c r="K24" s="81">
        <v>0</v>
      </c>
      <c r="M24" s="81">
        <v>0</v>
      </c>
      <c r="O24" s="80">
        <v>0</v>
      </c>
      <c r="P24" s="80">
        <v>0</v>
      </c>
    </row>
    <row r="25" spans="2:16">
      <c r="B25" t="s">
        <v>209</v>
      </c>
      <c r="C25" t="s">
        <v>209</v>
      </c>
      <c r="D25" t="s">
        <v>209</v>
      </c>
      <c r="G25" s="77">
        <v>0</v>
      </c>
      <c r="H25" t="s">
        <v>209</v>
      </c>
      <c r="I25" s="78">
        <v>0</v>
      </c>
      <c r="J25" s="78">
        <v>0</v>
      </c>
      <c r="K25" s="77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s="79" t="s">
        <v>1166</v>
      </c>
      <c r="G26" s="81">
        <v>0</v>
      </c>
      <c r="J26" s="80">
        <v>0</v>
      </c>
      <c r="K26" s="81">
        <v>0</v>
      </c>
      <c r="M26" s="81">
        <v>0</v>
      </c>
      <c r="O26" s="80">
        <v>0</v>
      </c>
      <c r="P26" s="80">
        <v>0</v>
      </c>
    </row>
    <row r="27" spans="2:16">
      <c r="B27" t="s">
        <v>209</v>
      </c>
      <c r="C27" t="s">
        <v>209</v>
      </c>
      <c r="D27" t="s">
        <v>209</v>
      </c>
      <c r="G27" s="77">
        <v>0</v>
      </c>
      <c r="H27" t="s">
        <v>209</v>
      </c>
      <c r="I27" s="78">
        <v>0</v>
      </c>
      <c r="J27" s="78">
        <v>0</v>
      </c>
      <c r="K27" s="77">
        <v>0</v>
      </c>
      <c r="L27" s="77">
        <v>0</v>
      </c>
      <c r="M27" s="77">
        <v>0</v>
      </c>
      <c r="N27" s="78">
        <v>0</v>
      </c>
      <c r="O27" s="78">
        <v>0</v>
      </c>
      <c r="P27" s="78">
        <v>0</v>
      </c>
    </row>
    <row r="28" spans="2:16">
      <c r="B28" t="s">
        <v>251</v>
      </c>
    </row>
    <row r="29" spans="2:16">
      <c r="B29" t="s">
        <v>252</v>
      </c>
    </row>
    <row r="30" spans="2:16">
      <c r="B30" t="s">
        <v>253</v>
      </c>
    </row>
  </sheetData>
  <mergeCells count="2">
    <mergeCell ref="B6:P6"/>
    <mergeCell ref="B7:P7"/>
  </mergeCells>
  <dataValidations count="1">
    <dataValidation allowBlank="1" showInputMessage="1" showErrorMessage="1" sqref="A5:XFD1048576 C1:C4" xr:uid="{00000000-0002-0000-0C00-000000000000}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indexed="43"/>
    <pageSetUpPr fitToPage="1"/>
  </sheetPr>
  <dimension ref="B1:BM369"/>
  <sheetViews>
    <sheetView rightToLeft="1" workbookViewId="0">
      <selection activeCell="F26" sqref="F26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 s="1" customFormat="1">
      <c r="B1" s="2" t="s">
        <v>0</v>
      </c>
      <c r="C1" s="82">
        <v>45197</v>
      </c>
    </row>
    <row r="2" spans="2:65" s="1" customFormat="1">
      <c r="B2" s="2" t="s">
        <v>1</v>
      </c>
      <c r="C2" s="12" t="s">
        <v>1501</v>
      </c>
    </row>
    <row r="3" spans="2:65" s="1" customFormat="1">
      <c r="B3" s="2" t="s">
        <v>2</v>
      </c>
      <c r="C3" s="26" t="s">
        <v>1502</v>
      </c>
    </row>
    <row r="4" spans="2:65" s="1" customFormat="1">
      <c r="B4" s="2" t="s">
        <v>3</v>
      </c>
      <c r="C4" s="83" t="s">
        <v>196</v>
      </c>
    </row>
    <row r="6" spans="2:65" ht="26.25" customHeight="1">
      <c r="B6" s="116" t="s">
        <v>136</v>
      </c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8"/>
    </row>
    <row r="7" spans="2:65" ht="26.25" customHeight="1">
      <c r="B7" s="116" t="s">
        <v>82</v>
      </c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8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186</v>
      </c>
      <c r="O8" s="28" t="s">
        <v>187</v>
      </c>
      <c r="P8" s="28" t="s">
        <v>5</v>
      </c>
      <c r="Q8" s="28" t="s">
        <v>73</v>
      </c>
      <c r="R8" s="28" t="s">
        <v>57</v>
      </c>
      <c r="S8" s="36" t="s">
        <v>182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183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5">
        <v>1</v>
      </c>
      <c r="K11" s="7"/>
      <c r="L11" s="7"/>
      <c r="M11" s="76">
        <v>0</v>
      </c>
      <c r="N11" s="75">
        <v>78.036000000000001</v>
      </c>
      <c r="O11" s="7"/>
      <c r="P11" s="75">
        <v>0.300360564</v>
      </c>
      <c r="Q11" s="7"/>
      <c r="R11" s="76">
        <v>1</v>
      </c>
      <c r="S11" s="76">
        <v>0</v>
      </c>
      <c r="T11" s="35"/>
      <c r="BJ11" s="16"/>
      <c r="BM11" s="16"/>
    </row>
    <row r="12" spans="2:65">
      <c r="B12" s="79" t="s">
        <v>203</v>
      </c>
      <c r="D12" s="16"/>
      <c r="E12" s="16"/>
      <c r="F12" s="16"/>
      <c r="J12" s="81">
        <v>1</v>
      </c>
      <c r="M12" s="80">
        <v>0</v>
      </c>
      <c r="N12" s="81">
        <v>78.036000000000001</v>
      </c>
      <c r="P12" s="81">
        <v>0.300360564</v>
      </c>
      <c r="R12" s="80">
        <v>1</v>
      </c>
      <c r="S12" s="80">
        <v>0</v>
      </c>
    </row>
    <row r="13" spans="2:65">
      <c r="B13" s="79" t="s">
        <v>1167</v>
      </c>
      <c r="D13" s="16"/>
      <c r="E13" s="16"/>
      <c r="F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65">
      <c r="B14" t="s">
        <v>209</v>
      </c>
      <c r="C14" t="s">
        <v>209</v>
      </c>
      <c r="D14" s="16"/>
      <c r="E14" s="16"/>
      <c r="F14" t="s">
        <v>209</v>
      </c>
      <c r="G14" t="s">
        <v>209</v>
      </c>
      <c r="J14" s="77">
        <v>0</v>
      </c>
      <c r="K14" t="s">
        <v>209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65">
      <c r="B15" s="79" t="s">
        <v>1168</v>
      </c>
      <c r="D15" s="16"/>
      <c r="E15" s="16"/>
      <c r="F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65">
      <c r="B16" t="s">
        <v>209</v>
      </c>
      <c r="C16" t="s">
        <v>209</v>
      </c>
      <c r="D16" s="16"/>
      <c r="E16" s="16"/>
      <c r="F16" t="s">
        <v>209</v>
      </c>
      <c r="G16" t="s">
        <v>209</v>
      </c>
      <c r="J16" s="77">
        <v>0</v>
      </c>
      <c r="K16" t="s">
        <v>209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256</v>
      </c>
      <c r="D17" s="16"/>
      <c r="E17" s="16"/>
      <c r="F17" s="16"/>
      <c r="J17" s="81">
        <v>1</v>
      </c>
      <c r="M17" s="80">
        <v>0</v>
      </c>
      <c r="N17" s="81">
        <v>78.036000000000001</v>
      </c>
      <c r="P17" s="81">
        <v>0.300360564</v>
      </c>
      <c r="R17" s="80">
        <v>1</v>
      </c>
      <c r="S17" s="80">
        <v>0</v>
      </c>
    </row>
    <row r="18" spans="2:19">
      <c r="B18" t="s">
        <v>1169</v>
      </c>
      <c r="C18" t="s">
        <v>1170</v>
      </c>
      <c r="D18" t="s">
        <v>123</v>
      </c>
      <c r="E18" t="s">
        <v>284</v>
      </c>
      <c r="F18" t="s">
        <v>285</v>
      </c>
      <c r="G18" t="s">
        <v>1605</v>
      </c>
      <c r="H18" t="s">
        <v>1577</v>
      </c>
      <c r="I18" s="86">
        <v>45169</v>
      </c>
      <c r="J18" s="77">
        <v>1</v>
      </c>
      <c r="K18" t="s">
        <v>106</v>
      </c>
      <c r="L18" s="78">
        <v>6.2649999999999997E-2</v>
      </c>
      <c r="M18" s="78">
        <v>6.2649999999999997E-2</v>
      </c>
      <c r="N18" s="77">
        <v>78.036000000000001</v>
      </c>
      <c r="O18" s="77">
        <v>100.14</v>
      </c>
      <c r="P18" s="77">
        <v>0.300360564</v>
      </c>
      <c r="Q18" s="78">
        <v>0</v>
      </c>
      <c r="R18" s="78">
        <v>1</v>
      </c>
      <c r="S18" s="78">
        <v>0</v>
      </c>
    </row>
    <row r="19" spans="2:19">
      <c r="B19" s="79" t="s">
        <v>259</v>
      </c>
      <c r="D19" s="16"/>
      <c r="E19" s="16"/>
      <c r="F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209</v>
      </c>
      <c r="C20" t="s">
        <v>209</v>
      </c>
      <c r="D20" s="16"/>
      <c r="E20" s="16"/>
      <c r="F20" t="s">
        <v>209</v>
      </c>
      <c r="G20" t="s">
        <v>209</v>
      </c>
      <c r="J20" s="77">
        <v>0</v>
      </c>
      <c r="K20" t="s">
        <v>209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220</v>
      </c>
      <c r="D21" s="16"/>
      <c r="E21" s="16"/>
      <c r="F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1171</v>
      </c>
      <c r="D22" s="16"/>
      <c r="E22" s="16"/>
      <c r="F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209</v>
      </c>
      <c r="C23" t="s">
        <v>209</v>
      </c>
      <c r="D23" s="16"/>
      <c r="E23" s="16"/>
      <c r="F23" t="s">
        <v>209</v>
      </c>
      <c r="G23" t="s">
        <v>209</v>
      </c>
      <c r="J23" s="77">
        <v>0</v>
      </c>
      <c r="K23" t="s">
        <v>209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1172</v>
      </c>
      <c r="D24" s="16"/>
      <c r="E24" s="16"/>
      <c r="F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209</v>
      </c>
      <c r="C25" t="s">
        <v>209</v>
      </c>
      <c r="D25" s="16"/>
      <c r="E25" s="16"/>
      <c r="F25" t="s">
        <v>209</v>
      </c>
      <c r="G25" t="s">
        <v>209</v>
      </c>
      <c r="J25" s="77">
        <v>0</v>
      </c>
      <c r="K25" t="s">
        <v>209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222</v>
      </c>
      <c r="D26" s="16"/>
      <c r="E26" s="16"/>
      <c r="F26" s="16"/>
    </row>
    <row r="27" spans="2:19">
      <c r="B27" t="s">
        <v>251</v>
      </c>
      <c r="D27" s="16"/>
      <c r="E27" s="16"/>
      <c r="F27" s="16"/>
    </row>
    <row r="28" spans="2:19">
      <c r="B28" t="s">
        <v>252</v>
      </c>
      <c r="D28" s="16"/>
      <c r="E28" s="16"/>
      <c r="F28" s="16"/>
    </row>
    <row r="29" spans="2:19">
      <c r="B29" t="s">
        <v>253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5:XFD1048576 C1:C4" xr:uid="{00000000-0002-0000-0D00-000000000000}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indexed="43"/>
    <pageSetUpPr fitToPage="1"/>
  </sheetPr>
  <dimension ref="B1:CC518"/>
  <sheetViews>
    <sheetView rightToLeft="1" workbookViewId="0"/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 s="1" customFormat="1">
      <c r="B1" s="2" t="s">
        <v>0</v>
      </c>
      <c r="C1" s="82">
        <v>45197</v>
      </c>
    </row>
    <row r="2" spans="2:81" s="1" customFormat="1">
      <c r="B2" s="2" t="s">
        <v>1</v>
      </c>
      <c r="C2" s="12" t="s">
        <v>1501</v>
      </c>
    </row>
    <row r="3" spans="2:81" s="1" customFormat="1">
      <c r="B3" s="2" t="s">
        <v>2</v>
      </c>
      <c r="C3" s="26" t="s">
        <v>1502</v>
      </c>
    </row>
    <row r="4" spans="2:81" s="1" customFormat="1">
      <c r="B4" s="2" t="s">
        <v>3</v>
      </c>
      <c r="C4" s="83" t="s">
        <v>196</v>
      </c>
    </row>
    <row r="6" spans="2:81" ht="26.25" customHeight="1">
      <c r="B6" s="116" t="s">
        <v>136</v>
      </c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8"/>
    </row>
    <row r="7" spans="2:81" ht="26.25" customHeight="1">
      <c r="B7" s="116" t="s">
        <v>89</v>
      </c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8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186</v>
      </c>
      <c r="O8" s="28" t="s">
        <v>187</v>
      </c>
      <c r="P8" s="28" t="s">
        <v>5</v>
      </c>
      <c r="Q8" s="28" t="s">
        <v>73</v>
      </c>
      <c r="R8" s="28" t="s">
        <v>57</v>
      </c>
      <c r="S8" s="36" t="s">
        <v>182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183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5">
        <v>6.8</v>
      </c>
      <c r="K11" s="7"/>
      <c r="L11" s="7"/>
      <c r="M11" s="76">
        <v>3.0700000000000002E-2</v>
      </c>
      <c r="N11" s="75">
        <f>N12+N35</f>
        <v>38568.109999999993</v>
      </c>
      <c r="O11" s="7"/>
      <c r="P11" s="75">
        <f>P12+P35</f>
        <v>45.967659573611598</v>
      </c>
      <c r="Q11" s="7"/>
      <c r="R11" s="76">
        <f>P11/$P$11</f>
        <v>1</v>
      </c>
      <c r="S11" s="76">
        <f>P11/'סכום נכסי הקרן'!$C$42</f>
        <v>5.5802090090684099E-4</v>
      </c>
      <c r="T11" s="35"/>
      <c r="BZ11" s="16"/>
      <c r="CC11" s="16"/>
    </row>
    <row r="12" spans="2:81">
      <c r="B12" s="79" t="s">
        <v>203</v>
      </c>
      <c r="C12" s="16"/>
      <c r="D12" s="16"/>
      <c r="E12" s="16"/>
      <c r="J12" s="81">
        <v>6.78</v>
      </c>
      <c r="M12" s="80">
        <v>3.0599999999999999E-2</v>
      </c>
      <c r="N12" s="81">
        <f>N13+N23+N31+N33</f>
        <v>38496.469999999994</v>
      </c>
      <c r="P12" s="81">
        <f>P13+P23+P31+P33</f>
        <v>45.8140837133936</v>
      </c>
      <c r="R12" s="80">
        <f t="shared" ref="R12:R40" si="0">P12/$P$11</f>
        <v>0.99665904547582929</v>
      </c>
      <c r="S12" s="80">
        <f>P12/'סכום נכסי הקרן'!$C$42</f>
        <v>5.5615657845337443E-4</v>
      </c>
    </row>
    <row r="13" spans="2:81">
      <c r="B13" s="79" t="s">
        <v>1167</v>
      </c>
      <c r="C13" s="16"/>
      <c r="D13" s="16"/>
      <c r="E13" s="16"/>
      <c r="J13" s="81">
        <v>6.9</v>
      </c>
      <c r="M13" s="80">
        <v>2.98E-2</v>
      </c>
      <c r="N13" s="81">
        <f>SUM(N14:N22)</f>
        <v>37112.179999999993</v>
      </c>
      <c r="P13" s="81">
        <f>SUM(P14:P22)</f>
        <v>44.484448517105598</v>
      </c>
      <c r="R13" s="80">
        <f t="shared" si="0"/>
        <v>0.96773359639659662</v>
      </c>
      <c r="S13" s="80">
        <f>P13/'סכום נכסי הקרן'!$C$42</f>
        <v>5.4001557329904607E-4</v>
      </c>
    </row>
    <row r="14" spans="2:81">
      <c r="B14" t="s">
        <v>1173</v>
      </c>
      <c r="C14" t="s">
        <v>1174</v>
      </c>
      <c r="D14" t="s">
        <v>123</v>
      </c>
      <c r="E14" t="s">
        <v>1175</v>
      </c>
      <c r="F14" t="s">
        <v>127</v>
      </c>
      <c r="G14" t="s">
        <v>206</v>
      </c>
      <c r="H14" t="s">
        <v>207</v>
      </c>
      <c r="I14" s="86">
        <v>39076</v>
      </c>
      <c r="J14" s="77">
        <v>5.73</v>
      </c>
      <c r="K14" t="s">
        <v>102</v>
      </c>
      <c r="L14" s="78">
        <v>4.9000000000000002E-2</v>
      </c>
      <c r="M14" s="78">
        <v>2.7900000000000001E-2</v>
      </c>
      <c r="N14" s="77">
        <v>6544.07</v>
      </c>
      <c r="O14" s="77">
        <v>156.16999999999999</v>
      </c>
      <c r="P14" s="77">
        <v>10.219874119</v>
      </c>
      <c r="Q14" s="78">
        <v>0</v>
      </c>
      <c r="R14" s="78">
        <f t="shared" si="0"/>
        <v>0.22232748444880293</v>
      </c>
      <c r="S14" s="78">
        <f>P14/'סכום נכסי הקרן'!$C$42</f>
        <v>1.2406338316847269E-4</v>
      </c>
      <c r="W14" s="91"/>
    </row>
    <row r="15" spans="2:81">
      <c r="B15" t="s">
        <v>1176</v>
      </c>
      <c r="C15" t="s">
        <v>1177</v>
      </c>
      <c r="D15" t="s">
        <v>123</v>
      </c>
      <c r="E15" t="s">
        <v>1175</v>
      </c>
      <c r="F15" t="s">
        <v>127</v>
      </c>
      <c r="G15" t="s">
        <v>206</v>
      </c>
      <c r="H15" t="s">
        <v>207</v>
      </c>
      <c r="I15" s="86">
        <v>40738</v>
      </c>
      <c r="J15" s="77">
        <v>10.050000000000001</v>
      </c>
      <c r="K15" t="s">
        <v>102</v>
      </c>
      <c r="L15" s="78">
        <v>4.1000000000000002E-2</v>
      </c>
      <c r="M15" s="78">
        <v>2.8400000000000002E-2</v>
      </c>
      <c r="N15" s="77">
        <v>12843</v>
      </c>
      <c r="O15" s="77">
        <v>131.02000000000001</v>
      </c>
      <c r="P15" s="77">
        <v>16.8268986</v>
      </c>
      <c r="Q15" s="78">
        <v>0</v>
      </c>
      <c r="R15" s="78">
        <f t="shared" si="0"/>
        <v>0.36605950261735154</v>
      </c>
      <c r="S15" s="78">
        <f>P15/'סכום נכסי הקרן'!$C$42</f>
        <v>2.0426885343604462E-4</v>
      </c>
      <c r="W15" s="91"/>
    </row>
    <row r="16" spans="2:81">
      <c r="B16" t="s">
        <v>1178</v>
      </c>
      <c r="C16" t="s">
        <v>1179</v>
      </c>
      <c r="D16" t="s">
        <v>123</v>
      </c>
      <c r="E16" t="s">
        <v>1180</v>
      </c>
      <c r="F16" t="s">
        <v>285</v>
      </c>
      <c r="G16" t="s">
        <v>1181</v>
      </c>
      <c r="H16" t="s">
        <v>149</v>
      </c>
      <c r="I16" s="86">
        <v>42795</v>
      </c>
      <c r="J16" s="77">
        <v>5.53</v>
      </c>
      <c r="K16" t="s">
        <v>102</v>
      </c>
      <c r="L16" s="78">
        <v>2.1399999999999999E-2</v>
      </c>
      <c r="M16" s="78">
        <v>2.29E-2</v>
      </c>
      <c r="N16" s="77">
        <v>4028.38</v>
      </c>
      <c r="O16" s="77">
        <v>112.12</v>
      </c>
      <c r="P16" s="77">
        <v>4.5166196559999996</v>
      </c>
      <c r="Q16" s="78">
        <v>0</v>
      </c>
      <c r="R16" s="78">
        <f t="shared" si="0"/>
        <v>9.8256463302578728E-2</v>
      </c>
      <c r="S16" s="78">
        <f>P16/'סכום נכסי הקרן'!$C$42</f>
        <v>5.4829160172024942E-5</v>
      </c>
      <c r="W16" s="91"/>
    </row>
    <row r="17" spans="2:23">
      <c r="B17" t="s">
        <v>1182</v>
      </c>
      <c r="C17" t="s">
        <v>1183</v>
      </c>
      <c r="D17" t="s">
        <v>123</v>
      </c>
      <c r="E17" t="s">
        <v>302</v>
      </c>
      <c r="F17" t="s">
        <v>296</v>
      </c>
      <c r="G17" t="s">
        <v>1184</v>
      </c>
      <c r="H17" t="s">
        <v>207</v>
      </c>
      <c r="I17" s="86">
        <v>36489</v>
      </c>
      <c r="J17" s="77">
        <v>2.83</v>
      </c>
      <c r="K17" t="s">
        <v>102</v>
      </c>
      <c r="L17" s="78">
        <v>6.0499999999999998E-2</v>
      </c>
      <c r="M17" s="78">
        <v>2.0500000000000001E-2</v>
      </c>
      <c r="N17" s="77">
        <v>2.52</v>
      </c>
      <c r="O17" s="77">
        <v>171.97</v>
      </c>
      <c r="P17" s="77">
        <v>4.3336440000000002E-3</v>
      </c>
      <c r="Q17" s="78">
        <v>0</v>
      </c>
      <c r="R17" s="78">
        <f t="shared" si="0"/>
        <v>9.4275933127728598E-5</v>
      </c>
      <c r="S17" s="78">
        <f>P17/'סכום נכסי הקרן'!$C$42</f>
        <v>5.2607941137768203E-8</v>
      </c>
      <c r="W17" s="91"/>
    </row>
    <row r="18" spans="2:23">
      <c r="B18" t="s">
        <v>1185</v>
      </c>
      <c r="C18" t="s">
        <v>1186</v>
      </c>
      <c r="D18" t="s">
        <v>123</v>
      </c>
      <c r="E18" t="s">
        <v>1187</v>
      </c>
      <c r="F18" t="s">
        <v>127</v>
      </c>
      <c r="G18" t="s">
        <v>1188</v>
      </c>
      <c r="H18" t="s">
        <v>149</v>
      </c>
      <c r="I18" s="86">
        <v>39084</v>
      </c>
      <c r="J18" s="77">
        <v>1.68</v>
      </c>
      <c r="K18" t="s">
        <v>102</v>
      </c>
      <c r="L18" s="78">
        <v>5.6000000000000001E-2</v>
      </c>
      <c r="M18" s="78">
        <v>2.7699999999999999E-2</v>
      </c>
      <c r="N18" s="77">
        <v>1213.71</v>
      </c>
      <c r="O18" s="77">
        <v>142.79</v>
      </c>
      <c r="P18" s="77">
        <v>1.7330565090000001</v>
      </c>
      <c r="Q18" s="78">
        <v>0</v>
      </c>
      <c r="R18" s="78">
        <f t="shared" si="0"/>
        <v>3.7701647747036618E-2</v>
      </c>
      <c r="S18" s="78">
        <f>P18/'סכום נכסי הקרן'!$C$42</f>
        <v>2.1038307441473746E-5</v>
      </c>
      <c r="W18" s="91"/>
    </row>
    <row r="19" spans="2:23">
      <c r="B19" t="s">
        <v>1189</v>
      </c>
      <c r="C19" t="s">
        <v>1190</v>
      </c>
      <c r="D19" t="s">
        <v>123</v>
      </c>
      <c r="E19" t="s">
        <v>1191</v>
      </c>
      <c r="F19" t="s">
        <v>127</v>
      </c>
      <c r="G19" t="s">
        <v>1192</v>
      </c>
      <c r="H19" t="s">
        <v>207</v>
      </c>
      <c r="I19" s="86">
        <v>45152</v>
      </c>
      <c r="J19" s="77">
        <v>3.66</v>
      </c>
      <c r="K19" t="s">
        <v>102</v>
      </c>
      <c r="L19" s="78">
        <v>3.6400000000000002E-2</v>
      </c>
      <c r="M19" s="78">
        <v>3.7199999999999997E-2</v>
      </c>
      <c r="N19" s="77">
        <v>2931.44</v>
      </c>
      <c r="O19" s="77">
        <v>101.03</v>
      </c>
      <c r="P19" s="77">
        <v>2.961633832</v>
      </c>
      <c r="Q19" s="78">
        <v>0</v>
      </c>
      <c r="R19" s="78">
        <f t="shared" si="0"/>
        <v>6.4428640906925114E-2</v>
      </c>
      <c r="S19" s="78">
        <f>P19/'סכום נכסי הקרן'!$C$42</f>
        <v>3.5952528243085698E-5</v>
      </c>
      <c r="W19" s="91"/>
    </row>
    <row r="20" spans="2:23">
      <c r="B20" t="s">
        <v>1193</v>
      </c>
      <c r="C20" t="s">
        <v>1194</v>
      </c>
      <c r="D20" t="s">
        <v>123</v>
      </c>
      <c r="E20" t="s">
        <v>1195</v>
      </c>
      <c r="F20" t="s">
        <v>296</v>
      </c>
      <c r="G20" t="s">
        <v>1196</v>
      </c>
      <c r="H20" t="s">
        <v>149</v>
      </c>
      <c r="I20" s="86">
        <v>44381</v>
      </c>
      <c r="J20" s="77">
        <v>2.73</v>
      </c>
      <c r="K20" t="s">
        <v>102</v>
      </c>
      <c r="L20" s="78">
        <v>8.5000000000000006E-3</v>
      </c>
      <c r="M20" s="78">
        <v>4.3799999999999999E-2</v>
      </c>
      <c r="N20" s="77">
        <v>3664.3</v>
      </c>
      <c r="O20" s="77">
        <v>100.11</v>
      </c>
      <c r="P20" s="77">
        <v>3.6683307300000001</v>
      </c>
      <c r="Q20" s="78">
        <v>0</v>
      </c>
      <c r="R20" s="78">
        <f t="shared" si="0"/>
        <v>7.9802425531924598E-2</v>
      </c>
      <c r="S20" s="78">
        <f>P20/'סכום נכסי הקרן'!$C$42</f>
        <v>4.4531421389875648E-5</v>
      </c>
      <c r="W20" s="91"/>
    </row>
    <row r="21" spans="2:23">
      <c r="B21" t="s">
        <v>1438</v>
      </c>
      <c r="C21" t="s">
        <v>1439</v>
      </c>
      <c r="D21" t="s">
        <v>123</v>
      </c>
      <c r="E21" t="s">
        <v>2256</v>
      </c>
      <c r="F21" t="s">
        <v>128</v>
      </c>
      <c r="G21" t="s">
        <v>2255</v>
      </c>
      <c r="H21" t="s">
        <v>210</v>
      </c>
      <c r="I21" s="86">
        <v>45132</v>
      </c>
      <c r="J21" s="90">
        <v>2.62</v>
      </c>
      <c r="K21" t="s">
        <v>102</v>
      </c>
      <c r="L21" s="89">
        <v>4.2500000000000003E-2</v>
      </c>
      <c r="M21" s="89">
        <v>4.5699999999999998E-2</v>
      </c>
      <c r="N21" s="90">
        <v>4332.2299999999996</v>
      </c>
      <c r="O21" s="90">
        <v>100.36</v>
      </c>
      <c r="P21" s="90">
        <v>4.3465263590000003</v>
      </c>
      <c r="Q21" s="89">
        <v>0</v>
      </c>
      <c r="R21" s="89">
        <f t="shared" si="0"/>
        <v>9.4556181439683015E-2</v>
      </c>
      <c r="S21" s="89">
        <f>P21/'סכום נכסי הקרן'!$C$42</f>
        <v>5.2764325553282633E-5</v>
      </c>
      <c r="W21" s="91"/>
    </row>
    <row r="22" spans="2:23">
      <c r="B22" t="s">
        <v>1197</v>
      </c>
      <c r="C22" t="s">
        <v>1198</v>
      </c>
      <c r="D22" t="s">
        <v>123</v>
      </c>
      <c r="E22" t="s">
        <v>1199</v>
      </c>
      <c r="F22" t="s">
        <v>112</v>
      </c>
      <c r="G22" t="s">
        <v>2255</v>
      </c>
      <c r="H22" t="s">
        <v>210</v>
      </c>
      <c r="I22" s="86">
        <v>39104</v>
      </c>
      <c r="J22" s="77">
        <v>2.59</v>
      </c>
      <c r="K22" t="s">
        <v>102</v>
      </c>
      <c r="L22" s="78">
        <v>5.6000000000000001E-2</v>
      </c>
      <c r="M22" s="78">
        <v>5.74E-2</v>
      </c>
      <c r="N22" s="77">
        <v>1552.53</v>
      </c>
      <c r="O22" s="77">
        <v>13.344352000000001</v>
      </c>
      <c r="P22" s="77">
        <v>0.20717506810559999</v>
      </c>
      <c r="Q22" s="78">
        <v>0</v>
      </c>
      <c r="R22" s="78">
        <f t="shared" si="0"/>
        <v>4.5069744691664014E-3</v>
      </c>
      <c r="S22" s="78">
        <f>P22/'סכום נכסי הקרן'!$C$42</f>
        <v>2.5149859536483667E-6</v>
      </c>
      <c r="W22" s="91"/>
    </row>
    <row r="23" spans="2:23">
      <c r="B23" s="79" t="s">
        <v>1168</v>
      </c>
      <c r="C23" s="16"/>
      <c r="D23" s="16"/>
      <c r="E23" s="16"/>
      <c r="J23" s="81">
        <v>2.5499999999999998</v>
      </c>
      <c r="M23" s="80">
        <v>5.9799999999999999E-2</v>
      </c>
      <c r="N23" s="81">
        <f>SUM(N24:N30)</f>
        <v>1383.25</v>
      </c>
      <c r="P23" s="81">
        <f>SUM(P24:P30)</f>
        <v>1.3254108726000002</v>
      </c>
      <c r="R23" s="80">
        <f t="shared" si="0"/>
        <v>2.8833551346627E-2</v>
      </c>
      <c r="S23" s="80">
        <f>P23/'סכום נכסי הקרן'!$C$42</f>
        <v>1.6089724298788458E-5</v>
      </c>
    </row>
    <row r="24" spans="2:23">
      <c r="B24" t="s">
        <v>1200</v>
      </c>
      <c r="C24" t="s">
        <v>1201</v>
      </c>
      <c r="D24" t="s">
        <v>123</v>
      </c>
      <c r="E24" t="s">
        <v>1180</v>
      </c>
      <c r="F24" t="s">
        <v>285</v>
      </c>
      <c r="G24" t="s">
        <v>1181</v>
      </c>
      <c r="H24" t="s">
        <v>149</v>
      </c>
      <c r="I24" s="86">
        <v>42795</v>
      </c>
      <c r="J24" s="77">
        <v>1.42</v>
      </c>
      <c r="K24" t="s">
        <v>102</v>
      </c>
      <c r="L24" s="78">
        <v>2.5000000000000001E-2</v>
      </c>
      <c r="M24" s="78">
        <v>5.1999999999999998E-2</v>
      </c>
      <c r="N24" s="77">
        <v>265.24</v>
      </c>
      <c r="O24" s="77">
        <v>96.47</v>
      </c>
      <c r="P24" s="77">
        <v>0.25587702800000001</v>
      </c>
      <c r="Q24" s="78">
        <v>0</v>
      </c>
      <c r="R24" s="78">
        <f t="shared" si="0"/>
        <v>5.5664576002666432E-3</v>
      </c>
      <c r="S24" s="78">
        <f>P24/'סכום נכסי הקרן'!$C$42</f>
        <v>3.1061996849605245E-6</v>
      </c>
      <c r="W24" s="91"/>
    </row>
    <row r="25" spans="2:23">
      <c r="B25" t="s">
        <v>1202</v>
      </c>
      <c r="C25" t="s">
        <v>1203</v>
      </c>
      <c r="D25" t="s">
        <v>123</v>
      </c>
      <c r="E25" t="s">
        <v>1180</v>
      </c>
      <c r="F25" t="s">
        <v>285</v>
      </c>
      <c r="G25" t="s">
        <v>1181</v>
      </c>
      <c r="H25" t="s">
        <v>149</v>
      </c>
      <c r="I25" s="86">
        <v>42795</v>
      </c>
      <c r="J25" s="77">
        <v>5.0999999999999996</v>
      </c>
      <c r="K25" t="s">
        <v>102</v>
      </c>
      <c r="L25" s="78">
        <v>3.7400000000000003E-2</v>
      </c>
      <c r="M25" s="78">
        <v>5.3999999999999999E-2</v>
      </c>
      <c r="N25" s="77">
        <v>106.68</v>
      </c>
      <c r="O25" s="77">
        <v>92.4</v>
      </c>
      <c r="P25" s="77">
        <v>9.8572320000000005E-2</v>
      </c>
      <c r="Q25" s="78">
        <v>0</v>
      </c>
      <c r="R25" s="78">
        <f t="shared" si="0"/>
        <v>2.144384136898431E-3</v>
      </c>
      <c r="S25" s="78">
        <f>P25/'סכום נכסי הקרן'!$C$42</f>
        <v>1.196611167962401E-6</v>
      </c>
      <c r="W25" s="91"/>
    </row>
    <row r="26" spans="2:23">
      <c r="B26" t="s">
        <v>1440</v>
      </c>
      <c r="C26" t="s">
        <v>1441</v>
      </c>
      <c r="D26" t="s">
        <v>123</v>
      </c>
      <c r="E26" t="s">
        <v>302</v>
      </c>
      <c r="F26" t="s">
        <v>296</v>
      </c>
      <c r="G26" t="s">
        <v>206</v>
      </c>
      <c r="H26" t="s">
        <v>207</v>
      </c>
      <c r="I26" s="86">
        <v>45141</v>
      </c>
      <c r="J26" s="90">
        <v>2.9</v>
      </c>
      <c r="K26" t="s">
        <v>102</v>
      </c>
      <c r="L26" s="89">
        <v>7.0499999999999993E-2</v>
      </c>
      <c r="M26" s="89">
        <v>6.8099999999999994E-2</v>
      </c>
      <c r="N26" s="90">
        <v>198.6</v>
      </c>
      <c r="O26" s="90">
        <v>100.13</v>
      </c>
      <c r="P26" s="90">
        <v>0.19877874000000001</v>
      </c>
      <c r="Q26" s="89">
        <v>0</v>
      </c>
      <c r="R26" s="89">
        <f t="shared" si="0"/>
        <v>4.3243171795962357E-3</v>
      </c>
      <c r="S26" s="89">
        <f>P26/'סכום נכסי הקרן'!$C$42</f>
        <v>2.4130593683652209E-6</v>
      </c>
      <c r="W26" s="91"/>
    </row>
    <row r="27" spans="2:23">
      <c r="B27" t="s">
        <v>1204</v>
      </c>
      <c r="C27" t="s">
        <v>1205</v>
      </c>
      <c r="D27" t="s">
        <v>123</v>
      </c>
      <c r="E27" t="s">
        <v>1206</v>
      </c>
      <c r="F27" t="s">
        <v>347</v>
      </c>
      <c r="G27" t="s">
        <v>1207</v>
      </c>
      <c r="H27" t="s">
        <v>149</v>
      </c>
      <c r="I27" s="86">
        <v>42598</v>
      </c>
      <c r="J27" s="77">
        <v>2.4500000000000002</v>
      </c>
      <c r="K27" t="s">
        <v>102</v>
      </c>
      <c r="L27" s="78">
        <v>3.1E-2</v>
      </c>
      <c r="M27" s="78">
        <v>5.5599999999999997E-2</v>
      </c>
      <c r="N27" s="77">
        <v>300.37</v>
      </c>
      <c r="O27" s="77">
        <v>95.15</v>
      </c>
      <c r="P27" s="77">
        <v>0.285802055</v>
      </c>
      <c r="Q27" s="78">
        <v>0</v>
      </c>
      <c r="R27" s="78">
        <f t="shared" si="0"/>
        <v>6.2174593540557108E-3</v>
      </c>
      <c r="S27" s="78">
        <f>P27/'סכום נכסי הקרן'!$C$42</f>
        <v>3.4694722701018337E-6</v>
      </c>
      <c r="W27" s="91"/>
    </row>
    <row r="28" spans="2:23">
      <c r="B28" t="s">
        <v>1208</v>
      </c>
      <c r="C28" t="s">
        <v>1209</v>
      </c>
      <c r="D28" t="s">
        <v>123</v>
      </c>
      <c r="E28" t="s">
        <v>267</v>
      </c>
      <c r="F28" t="s">
        <v>268</v>
      </c>
      <c r="G28" t="s">
        <v>1192</v>
      </c>
      <c r="H28" t="s">
        <v>207</v>
      </c>
      <c r="I28" s="86">
        <v>44007</v>
      </c>
      <c r="J28" s="77">
        <v>3.68</v>
      </c>
      <c r="K28" t="s">
        <v>102</v>
      </c>
      <c r="L28" s="78">
        <v>3.3500000000000002E-2</v>
      </c>
      <c r="M28" s="78">
        <v>6.8400000000000002E-2</v>
      </c>
      <c r="N28" s="77">
        <v>192.44</v>
      </c>
      <c r="O28" s="77">
        <v>89.17</v>
      </c>
      <c r="P28" s="77">
        <v>0.171598748</v>
      </c>
      <c r="Q28" s="78">
        <v>0</v>
      </c>
      <c r="R28" s="78">
        <f t="shared" si="0"/>
        <v>3.7330320836806044E-3</v>
      </c>
      <c r="S28" s="78">
        <f>P28/'סכום נכסי הקרן'!$C$42</f>
        <v>2.0831099264495926E-6</v>
      </c>
      <c r="W28" s="91"/>
    </row>
    <row r="29" spans="2:23">
      <c r="B29" t="s">
        <v>1210</v>
      </c>
      <c r="C29" t="s">
        <v>1211</v>
      </c>
      <c r="D29" t="s">
        <v>123</v>
      </c>
      <c r="E29" t="s">
        <v>1212</v>
      </c>
      <c r="F29" t="s">
        <v>347</v>
      </c>
      <c r="G29" t="s">
        <v>1213</v>
      </c>
      <c r="H29" t="s">
        <v>207</v>
      </c>
      <c r="I29" s="86">
        <v>43310</v>
      </c>
      <c r="J29" s="77">
        <v>1.19</v>
      </c>
      <c r="K29" t="s">
        <v>102</v>
      </c>
      <c r="L29" s="78">
        <v>3.5499999999999997E-2</v>
      </c>
      <c r="M29" s="78">
        <v>6.1499999999999999E-2</v>
      </c>
      <c r="N29" s="77">
        <v>216.72</v>
      </c>
      <c r="O29" s="77">
        <v>97.96</v>
      </c>
      <c r="P29" s="77">
        <v>0.21229891200000001</v>
      </c>
      <c r="Q29" s="78">
        <v>0</v>
      </c>
      <c r="R29" s="78">
        <f t="shared" si="0"/>
        <v>4.6184407465868303E-3</v>
      </c>
      <c r="S29" s="78">
        <f>P29/'סכום נכסי הקרן'!$C$42</f>
        <v>2.5771864661952465E-6</v>
      </c>
      <c r="W29" s="91"/>
    </row>
    <row r="30" spans="2:23">
      <c r="B30" t="s">
        <v>1214</v>
      </c>
      <c r="C30" t="s">
        <v>1215</v>
      </c>
      <c r="D30" t="s">
        <v>123</v>
      </c>
      <c r="E30" t="s">
        <v>1216</v>
      </c>
      <c r="F30" t="s">
        <v>128</v>
      </c>
      <c r="G30" t="s">
        <v>1217</v>
      </c>
      <c r="H30" t="s">
        <v>149</v>
      </c>
      <c r="I30" s="86">
        <v>45122</v>
      </c>
      <c r="J30" s="77">
        <v>4.16</v>
      </c>
      <c r="K30" t="s">
        <v>102</v>
      </c>
      <c r="L30" s="78">
        <v>7.3099999999999998E-2</v>
      </c>
      <c r="M30" s="78">
        <v>7.8700000000000006E-2</v>
      </c>
      <c r="N30" s="77">
        <v>103.2</v>
      </c>
      <c r="O30" s="77">
        <v>99.305300000000003</v>
      </c>
      <c r="P30" s="77">
        <v>0.1024830696</v>
      </c>
      <c r="Q30" s="78">
        <v>0</v>
      </c>
      <c r="R30" s="78">
        <f t="shared" si="0"/>
        <v>2.2294602455425398E-3</v>
      </c>
      <c r="S30" s="78">
        <f>P30/'סכום נכסי הקרן'!$C$42</f>
        <v>1.2440854147536352E-6</v>
      </c>
    </row>
    <row r="31" spans="2:23">
      <c r="B31" s="79" t="s">
        <v>256</v>
      </c>
      <c r="C31" s="16"/>
      <c r="D31" s="16"/>
      <c r="E31" s="16"/>
      <c r="J31" s="81">
        <v>1.92</v>
      </c>
      <c r="M31" s="80">
        <v>6.1699999999999998E-2</v>
      </c>
      <c r="N31" s="81">
        <v>1.04</v>
      </c>
      <c r="P31" s="81">
        <v>4.2243236880000002E-3</v>
      </c>
      <c r="R31" s="80">
        <f t="shared" si="0"/>
        <v>9.1897732605578081E-5</v>
      </c>
      <c r="S31" s="80">
        <f>P31/'סכום נכסי הקרן'!$C$42</f>
        <v>5.1280855539860655E-8</v>
      </c>
    </row>
    <row r="32" spans="2:23">
      <c r="B32" t="s">
        <v>1218</v>
      </c>
      <c r="C32" t="s">
        <v>1219</v>
      </c>
      <c r="D32" t="s">
        <v>123</v>
      </c>
      <c r="E32" t="s">
        <v>1220</v>
      </c>
      <c r="F32" t="s">
        <v>112</v>
      </c>
      <c r="G32" t="s">
        <v>1188</v>
      </c>
      <c r="H32" t="s">
        <v>149</v>
      </c>
      <c r="I32" s="86">
        <v>38118</v>
      </c>
      <c r="J32" s="77">
        <v>1.92</v>
      </c>
      <c r="K32" t="s">
        <v>106</v>
      </c>
      <c r="L32" s="78">
        <v>7.9699999999999993E-2</v>
      </c>
      <c r="M32" s="78">
        <v>6.1699999999999998E-2</v>
      </c>
      <c r="N32" s="77">
        <v>1.04</v>
      </c>
      <c r="O32" s="77">
        <v>105.53</v>
      </c>
      <c r="P32" s="77">
        <v>4.2243236880000002E-3</v>
      </c>
      <c r="Q32" s="78">
        <v>0</v>
      </c>
      <c r="R32" s="78">
        <f t="shared" si="0"/>
        <v>9.1897732605578081E-5</v>
      </c>
      <c r="S32" s="78">
        <f>P32/'סכום נכסי הקרן'!$C$42</f>
        <v>5.1280855539860655E-8</v>
      </c>
      <c r="W32" s="91"/>
    </row>
    <row r="33" spans="2:19">
      <c r="B33" s="79" t="s">
        <v>259</v>
      </c>
      <c r="C33" s="16"/>
      <c r="D33" s="16"/>
      <c r="E33" s="16"/>
      <c r="J33" s="81">
        <v>0</v>
      </c>
      <c r="M33" s="80">
        <v>0</v>
      </c>
      <c r="N33" s="81">
        <v>0</v>
      </c>
      <c r="P33" s="81">
        <v>0</v>
      </c>
      <c r="R33" s="80">
        <f t="shared" si="0"/>
        <v>0</v>
      </c>
      <c r="S33" s="80">
        <f>P33/'סכום נכסי הקרן'!$C$42</f>
        <v>0</v>
      </c>
    </row>
    <row r="34" spans="2:19">
      <c r="B34" t="s">
        <v>209</v>
      </c>
      <c r="C34" t="s">
        <v>209</v>
      </c>
      <c r="D34" s="16"/>
      <c r="E34" s="16"/>
      <c r="F34" t="s">
        <v>209</v>
      </c>
      <c r="G34" t="s">
        <v>209</v>
      </c>
      <c r="J34" s="77">
        <v>0</v>
      </c>
      <c r="K34" t="s">
        <v>209</v>
      </c>
      <c r="L34" s="78">
        <v>0</v>
      </c>
      <c r="M34" s="78">
        <v>0</v>
      </c>
      <c r="N34" s="77">
        <v>0</v>
      </c>
      <c r="O34" s="77">
        <v>0</v>
      </c>
      <c r="P34" s="77">
        <v>0</v>
      </c>
      <c r="Q34" s="78">
        <v>0</v>
      </c>
      <c r="R34" s="78">
        <f t="shared" si="0"/>
        <v>0</v>
      </c>
      <c r="S34" s="78">
        <f>P34/'סכום נכסי הקרן'!$C$42</f>
        <v>0</v>
      </c>
    </row>
    <row r="35" spans="2:19">
      <c r="B35" s="79" t="s">
        <v>220</v>
      </c>
      <c r="C35" s="16"/>
      <c r="D35" s="16"/>
      <c r="E35" s="16"/>
      <c r="J35" s="81">
        <v>11.62</v>
      </c>
      <c r="M35" s="80">
        <v>5.7099999999999998E-2</v>
      </c>
      <c r="N35" s="81">
        <v>71.64</v>
      </c>
      <c r="P35" s="81">
        <v>0.15357586021799999</v>
      </c>
      <c r="R35" s="80">
        <f t="shared" si="0"/>
        <v>3.3409545241707811E-3</v>
      </c>
      <c r="S35" s="80">
        <f>P35/'סכום נכסי הקרן'!$C$42</f>
        <v>1.8643224534665656E-6</v>
      </c>
    </row>
    <row r="36" spans="2:19">
      <c r="B36" s="79" t="s">
        <v>257</v>
      </c>
      <c r="C36" s="16"/>
      <c r="D36" s="16"/>
      <c r="E36" s="16"/>
      <c r="J36" s="81">
        <v>0</v>
      </c>
      <c r="M36" s="80">
        <v>0</v>
      </c>
      <c r="N36" s="81">
        <v>0</v>
      </c>
      <c r="P36" s="81">
        <v>0</v>
      </c>
      <c r="R36" s="80">
        <f t="shared" si="0"/>
        <v>0</v>
      </c>
      <c r="S36" s="80">
        <f>P36/'סכום נכסי הקרן'!$C$42</f>
        <v>0</v>
      </c>
    </row>
    <row r="37" spans="2:19">
      <c r="B37" t="s">
        <v>209</v>
      </c>
      <c r="C37" t="s">
        <v>209</v>
      </c>
      <c r="D37" s="16"/>
      <c r="E37" s="16"/>
      <c r="F37" t="s">
        <v>209</v>
      </c>
      <c r="G37" t="s">
        <v>209</v>
      </c>
      <c r="J37" s="77">
        <v>0</v>
      </c>
      <c r="K37" t="s">
        <v>209</v>
      </c>
      <c r="L37" s="78">
        <v>0</v>
      </c>
      <c r="M37" s="78">
        <v>0</v>
      </c>
      <c r="N37" s="77">
        <v>0</v>
      </c>
      <c r="O37" s="77">
        <v>0</v>
      </c>
      <c r="P37" s="77">
        <v>0</v>
      </c>
      <c r="Q37" s="78">
        <v>0</v>
      </c>
      <c r="R37" s="78">
        <f t="shared" si="0"/>
        <v>0</v>
      </c>
      <c r="S37" s="78">
        <f>P37/'סכום נכסי הקרן'!$C$42</f>
        <v>0</v>
      </c>
    </row>
    <row r="38" spans="2:19">
      <c r="B38" s="79" t="s">
        <v>258</v>
      </c>
      <c r="C38" s="16"/>
      <c r="D38" s="16"/>
      <c r="E38" s="16"/>
      <c r="J38" s="81">
        <v>11.62</v>
      </c>
      <c r="M38" s="80">
        <v>5.7099999999999998E-2</v>
      </c>
      <c r="N38" s="81">
        <v>71.64</v>
      </c>
      <c r="P38" s="81">
        <v>0.15357586021799999</v>
      </c>
      <c r="R38" s="80">
        <f t="shared" si="0"/>
        <v>3.3409545241707811E-3</v>
      </c>
      <c r="S38" s="80">
        <f>P38/'סכום נכסי הקרן'!$C$42</f>
        <v>1.8643224534665656E-6</v>
      </c>
    </row>
    <row r="39" spans="2:19">
      <c r="B39" t="s">
        <v>1221</v>
      </c>
      <c r="C39" t="s">
        <v>1222</v>
      </c>
      <c r="D39" t="s">
        <v>123</v>
      </c>
      <c r="E39"/>
      <c r="F39" t="s">
        <v>873</v>
      </c>
      <c r="G39" t="s">
        <v>1223</v>
      </c>
      <c r="H39" t="s">
        <v>1224</v>
      </c>
      <c r="I39" s="86">
        <v>44255</v>
      </c>
      <c r="J39" s="77">
        <v>13.66</v>
      </c>
      <c r="K39" t="s">
        <v>116</v>
      </c>
      <c r="L39" s="78">
        <v>4.5600000000000002E-2</v>
      </c>
      <c r="M39" s="78">
        <v>4.9099999999999998E-2</v>
      </c>
      <c r="N39" s="77">
        <v>38.549999999999997</v>
      </c>
      <c r="O39" s="77">
        <v>71.84</v>
      </c>
      <c r="P39" s="77">
        <v>7.9081130760000007E-2</v>
      </c>
      <c r="Q39" s="78">
        <v>0</v>
      </c>
      <c r="R39" s="78">
        <f t="shared" si="0"/>
        <v>1.7203645235268335E-3</v>
      </c>
      <c r="S39" s="78">
        <f>P39/'סכום נכסי הקרן'!$C$42</f>
        <v>9.5999936130661198E-7</v>
      </c>
    </row>
    <row r="40" spans="2:19">
      <c r="B40" t="s">
        <v>1225</v>
      </c>
      <c r="C40" t="s">
        <v>1226</v>
      </c>
      <c r="D40" t="s">
        <v>123</v>
      </c>
      <c r="E40"/>
      <c r="F40" t="s">
        <v>873</v>
      </c>
      <c r="G40" t="s">
        <v>1227</v>
      </c>
      <c r="H40" t="s">
        <v>1606</v>
      </c>
      <c r="I40" s="86">
        <v>44255</v>
      </c>
      <c r="J40" s="77">
        <v>9.4600000000000009</v>
      </c>
      <c r="K40" t="s">
        <v>116</v>
      </c>
      <c r="L40" s="78">
        <v>3.95E-2</v>
      </c>
      <c r="M40" s="78">
        <v>6.5600000000000006E-2</v>
      </c>
      <c r="N40" s="77">
        <v>33.090000000000003</v>
      </c>
      <c r="O40" s="77">
        <v>78.84</v>
      </c>
      <c r="P40" s="77">
        <v>7.4494729457999995E-2</v>
      </c>
      <c r="Q40" s="78">
        <v>0</v>
      </c>
      <c r="R40" s="78">
        <f t="shared" si="0"/>
        <v>1.6205900006439479E-3</v>
      </c>
      <c r="S40" s="78">
        <f>P40/'סכום נכסי הקרן'!$C$42</f>
        <v>9.0432309215995379E-7</v>
      </c>
    </row>
    <row r="41" spans="2:19">
      <c r="B41" t="s">
        <v>222</v>
      </c>
      <c r="C41" s="16"/>
      <c r="D41" s="16"/>
      <c r="E41" s="16"/>
    </row>
    <row r="42" spans="2:19">
      <c r="B42" t="s">
        <v>251</v>
      </c>
      <c r="C42" s="16"/>
      <c r="D42" s="16"/>
      <c r="E42" s="16"/>
    </row>
    <row r="43" spans="2:19">
      <c r="B43" t="s">
        <v>252</v>
      </c>
      <c r="C43" s="16"/>
      <c r="D43" s="16"/>
      <c r="E43" s="16"/>
    </row>
    <row r="44" spans="2:19">
      <c r="B44" t="s">
        <v>253</v>
      </c>
      <c r="C44" s="16"/>
      <c r="D44" s="16"/>
      <c r="E44" s="16"/>
    </row>
    <row r="45" spans="2:19">
      <c r="C45" s="16"/>
      <c r="D45" s="16"/>
      <c r="E45" s="16"/>
    </row>
    <row r="46" spans="2:19">
      <c r="C46" s="16"/>
      <c r="D46" s="16"/>
      <c r="E46" s="16"/>
    </row>
    <row r="47" spans="2:19">
      <c r="C47" s="16"/>
      <c r="D47" s="16"/>
      <c r="E47" s="16"/>
    </row>
    <row r="48" spans="2:19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6" spans="2:2">
      <c r="B516" s="16"/>
    </row>
    <row r="517" spans="2:2">
      <c r="B517" s="16"/>
    </row>
    <row r="518" spans="2:2">
      <c r="B518" s="19"/>
    </row>
  </sheetData>
  <mergeCells count="2">
    <mergeCell ref="B6:S6"/>
    <mergeCell ref="B7:S7"/>
  </mergeCells>
  <dataValidations count="1">
    <dataValidation allowBlank="1" showInputMessage="1" showErrorMessage="1" sqref="C1:C4 R5:XFD1048576 A26:D26 A5:Q25 A27:Q1048576 G26:Q26" xr:uid="{00000000-0002-0000-0E00-000000000000}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FF00"/>
    <pageSetUpPr fitToPage="1"/>
  </sheetPr>
  <dimension ref="B1:CT391"/>
  <sheetViews>
    <sheetView rightToLeft="1" topLeftCell="A8" workbookViewId="0">
      <selection activeCell="E22" sqref="E2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 s="1" customFormat="1">
      <c r="B1" s="2" t="s">
        <v>0</v>
      </c>
      <c r="C1" s="82">
        <v>45197</v>
      </c>
    </row>
    <row r="2" spans="2:98" s="1" customFormat="1">
      <c r="B2" s="2" t="s">
        <v>1</v>
      </c>
      <c r="C2" s="12" t="s">
        <v>1501</v>
      </c>
    </row>
    <row r="3" spans="2:98" s="1" customFormat="1">
      <c r="B3" s="2" t="s">
        <v>2</v>
      </c>
      <c r="C3" s="26" t="s">
        <v>1502</v>
      </c>
    </row>
    <row r="4" spans="2:98" s="1" customFormat="1">
      <c r="B4" s="2" t="s">
        <v>3</v>
      </c>
      <c r="C4" s="83" t="s">
        <v>196</v>
      </c>
    </row>
    <row r="6" spans="2:98" ht="26.25" customHeight="1">
      <c r="B6" s="116" t="s">
        <v>136</v>
      </c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8"/>
    </row>
    <row r="7" spans="2:98" ht="26.25" customHeight="1">
      <c r="B7" s="116" t="s">
        <v>91</v>
      </c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8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186</v>
      </c>
      <c r="I8" s="28" t="s">
        <v>187</v>
      </c>
      <c r="J8" s="28" t="s">
        <v>5</v>
      </c>
      <c r="K8" s="28" t="s">
        <v>73</v>
      </c>
      <c r="L8" s="28" t="s">
        <v>57</v>
      </c>
      <c r="M8" s="36" t="s">
        <v>182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183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5">
        <v>343840.66</v>
      </c>
      <c r="I11" s="7"/>
      <c r="J11" s="75">
        <v>447.66760812040678</v>
      </c>
      <c r="K11" s="7"/>
      <c r="L11" s="76">
        <v>1</v>
      </c>
      <c r="M11" s="76">
        <v>5.4000000000000003E-3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203</v>
      </c>
      <c r="C12" s="16"/>
      <c r="D12" s="16"/>
      <c r="E12" s="16"/>
      <c r="H12" s="81">
        <v>124210.03</v>
      </c>
      <c r="J12" s="81">
        <v>148.40750509703608</v>
      </c>
      <c r="L12" s="80">
        <v>0.33150000000000002</v>
      </c>
      <c r="M12" s="80">
        <v>1.8E-3</v>
      </c>
    </row>
    <row r="13" spans="2:98">
      <c r="B13" t="s">
        <v>1229</v>
      </c>
      <c r="C13" t="s">
        <v>1230</v>
      </c>
      <c r="D13" t="s">
        <v>123</v>
      </c>
      <c r="E13" t="s">
        <v>1231</v>
      </c>
      <c r="F13" t="s">
        <v>920</v>
      </c>
      <c r="G13" t="s">
        <v>106</v>
      </c>
      <c r="H13" s="77">
        <v>15.51</v>
      </c>
      <c r="I13" s="77">
        <v>100</v>
      </c>
      <c r="J13" s="77">
        <v>5.9697989999999999E-2</v>
      </c>
      <c r="K13" s="78">
        <v>0</v>
      </c>
      <c r="L13" s="78">
        <v>1E-4</v>
      </c>
      <c r="M13" s="78">
        <v>0</v>
      </c>
    </row>
    <row r="14" spans="2:98">
      <c r="B14" t="s">
        <v>1232</v>
      </c>
      <c r="C14" t="s">
        <v>1233</v>
      </c>
      <c r="D14" t="s">
        <v>123</v>
      </c>
      <c r="E14" t="s">
        <v>1234</v>
      </c>
      <c r="F14" t="s">
        <v>920</v>
      </c>
      <c r="G14" t="s">
        <v>106</v>
      </c>
      <c r="H14" s="77">
        <v>244.25</v>
      </c>
      <c r="I14" s="77">
        <v>100</v>
      </c>
      <c r="J14" s="77">
        <v>0.94011825000000004</v>
      </c>
      <c r="K14" s="78">
        <v>0</v>
      </c>
      <c r="L14" s="78">
        <v>2.0999999999999999E-3</v>
      </c>
      <c r="M14" s="78">
        <v>0</v>
      </c>
    </row>
    <row r="15" spans="2:98">
      <c r="B15" t="s">
        <v>1235</v>
      </c>
      <c r="C15" t="s">
        <v>1236</v>
      </c>
      <c r="D15" t="s">
        <v>123</v>
      </c>
      <c r="E15" t="s">
        <v>1237</v>
      </c>
      <c r="F15" t="s">
        <v>268</v>
      </c>
      <c r="G15" t="s">
        <v>102</v>
      </c>
      <c r="H15" s="77">
        <v>72187.69</v>
      </c>
      <c r="I15" s="77">
        <v>100</v>
      </c>
      <c r="J15" s="77">
        <v>72.187690000000003</v>
      </c>
      <c r="K15" s="78">
        <v>2.0000000000000001E-4</v>
      </c>
      <c r="L15" s="78">
        <v>0.1613</v>
      </c>
      <c r="M15" s="78">
        <v>8.9999999999999998E-4</v>
      </c>
    </row>
    <row r="16" spans="2:98">
      <c r="B16" t="s">
        <v>1238</v>
      </c>
      <c r="C16" t="s">
        <v>1239</v>
      </c>
      <c r="D16" t="s">
        <v>123</v>
      </c>
      <c r="E16" t="s">
        <v>1240</v>
      </c>
      <c r="F16" t="s">
        <v>614</v>
      </c>
      <c r="G16" t="s">
        <v>106</v>
      </c>
      <c r="H16" s="77">
        <v>297.22000000000003</v>
      </c>
      <c r="I16" s="77">
        <v>100</v>
      </c>
      <c r="J16" s="77">
        <v>1.1439997799999999</v>
      </c>
      <c r="K16" s="78">
        <v>0</v>
      </c>
      <c r="L16" s="78">
        <v>2.5999999999999999E-3</v>
      </c>
      <c r="M16" s="78">
        <v>0</v>
      </c>
    </row>
    <row r="17" spans="2:13">
      <c r="B17" t="s">
        <v>1241</v>
      </c>
      <c r="C17" t="s">
        <v>1242</v>
      </c>
      <c r="D17" t="s">
        <v>123</v>
      </c>
      <c r="E17" t="s">
        <v>1243</v>
      </c>
      <c r="F17" t="s">
        <v>614</v>
      </c>
      <c r="G17" t="s">
        <v>106</v>
      </c>
      <c r="H17" s="77">
        <v>297.22000000000003</v>
      </c>
      <c r="I17" s="77">
        <v>100</v>
      </c>
      <c r="J17" s="77">
        <v>1.1439997799999999</v>
      </c>
      <c r="K17" s="78">
        <v>0</v>
      </c>
      <c r="L17" s="78">
        <v>2.5999999999999999E-3</v>
      </c>
      <c r="M17" s="78">
        <v>0</v>
      </c>
    </row>
    <row r="18" spans="2:13">
      <c r="B18" t="s">
        <v>1244</v>
      </c>
      <c r="C18" t="s">
        <v>1245</v>
      </c>
      <c r="D18" t="s">
        <v>123</v>
      </c>
      <c r="E18" t="s">
        <v>1246</v>
      </c>
      <c r="F18" t="s">
        <v>614</v>
      </c>
      <c r="G18" t="s">
        <v>106</v>
      </c>
      <c r="H18" s="77">
        <v>297.22000000000003</v>
      </c>
      <c r="I18" s="77">
        <v>100</v>
      </c>
      <c r="J18" s="77">
        <v>1.1439997799999999</v>
      </c>
      <c r="K18" s="78">
        <v>0</v>
      </c>
      <c r="L18" s="78">
        <v>2.5999999999999999E-3</v>
      </c>
      <c r="M18" s="78">
        <v>0</v>
      </c>
    </row>
    <row r="19" spans="2:13">
      <c r="B19" t="s">
        <v>1247</v>
      </c>
      <c r="C19" t="s">
        <v>1248</v>
      </c>
      <c r="D19" t="s">
        <v>123</v>
      </c>
      <c r="E19" t="s">
        <v>1249</v>
      </c>
      <c r="F19" t="s">
        <v>614</v>
      </c>
      <c r="G19" t="s">
        <v>102</v>
      </c>
      <c r="H19" s="77">
        <v>29.71</v>
      </c>
      <c r="I19" s="77">
        <v>3904.375</v>
      </c>
      <c r="J19" s="77">
        <v>1.1599898125000001</v>
      </c>
      <c r="K19" s="78">
        <v>0</v>
      </c>
      <c r="L19" s="78">
        <v>2.5999999999999999E-3</v>
      </c>
      <c r="M19" s="78">
        <v>0</v>
      </c>
    </row>
    <row r="20" spans="2:13">
      <c r="B20" t="s">
        <v>1250</v>
      </c>
      <c r="C20" t="s">
        <v>1251</v>
      </c>
      <c r="D20" t="s">
        <v>123</v>
      </c>
      <c r="E20" t="s">
        <v>1252</v>
      </c>
      <c r="F20" t="s">
        <v>614</v>
      </c>
      <c r="G20" t="s">
        <v>106</v>
      </c>
      <c r="H20" s="77">
        <v>297.22000000000003</v>
      </c>
      <c r="I20" s="77">
        <v>100</v>
      </c>
      <c r="J20" s="77">
        <v>1.1439997799999999</v>
      </c>
      <c r="K20" s="78">
        <v>0</v>
      </c>
      <c r="L20" s="78">
        <v>2.5999999999999999E-3</v>
      </c>
      <c r="M20" s="78">
        <v>0</v>
      </c>
    </row>
    <row r="21" spans="2:13">
      <c r="B21" t="s">
        <v>1253</v>
      </c>
      <c r="C21" t="s">
        <v>1254</v>
      </c>
      <c r="D21" t="s">
        <v>123</v>
      </c>
      <c r="E21">
        <v>520034505</v>
      </c>
      <c r="F21" t="s">
        <v>289</v>
      </c>
      <c r="G21" t="s">
        <v>102</v>
      </c>
      <c r="H21" s="77">
        <v>49647.01</v>
      </c>
      <c r="I21" s="77">
        <v>101.422769</v>
      </c>
      <c r="J21" s="77">
        <v>50.353372267706902</v>
      </c>
      <c r="K21" s="78">
        <v>1E-4</v>
      </c>
      <c r="L21" s="78">
        <v>0.1125</v>
      </c>
      <c r="M21" s="78">
        <v>5.9999999999999995E-4</v>
      </c>
    </row>
    <row r="22" spans="2:13">
      <c r="B22" t="s">
        <v>1255</v>
      </c>
      <c r="C22" t="s">
        <v>1256</v>
      </c>
      <c r="D22" t="s">
        <v>123</v>
      </c>
      <c r="E22" t="s">
        <v>1257</v>
      </c>
      <c r="F22" t="s">
        <v>630</v>
      </c>
      <c r="G22" t="s">
        <v>106</v>
      </c>
      <c r="H22" s="77">
        <v>674.64</v>
      </c>
      <c r="I22" s="77">
        <v>369.08190000000002</v>
      </c>
      <c r="J22" s="77">
        <v>9.5839104269858399</v>
      </c>
      <c r="K22" s="78">
        <v>0</v>
      </c>
      <c r="L22" s="78">
        <v>2.1399999999999999E-2</v>
      </c>
      <c r="M22" s="78">
        <v>1E-4</v>
      </c>
    </row>
    <row r="23" spans="2:13">
      <c r="B23" t="s">
        <v>1258</v>
      </c>
      <c r="C23" t="s">
        <v>1259</v>
      </c>
      <c r="D23" t="s">
        <v>123</v>
      </c>
      <c r="E23" t="s">
        <v>1260</v>
      </c>
      <c r="F23" t="s">
        <v>328</v>
      </c>
      <c r="G23" t="s">
        <v>106</v>
      </c>
      <c r="H23" s="77">
        <v>222.34</v>
      </c>
      <c r="I23" s="77">
        <v>1115.5499</v>
      </c>
      <c r="J23" s="77">
        <v>9.5467272298433397</v>
      </c>
      <c r="K23" s="78">
        <v>0</v>
      </c>
      <c r="L23" s="78">
        <v>2.1299999999999999E-2</v>
      </c>
      <c r="M23" s="78">
        <v>1E-4</v>
      </c>
    </row>
    <row r="24" spans="2:13">
      <c r="B24" s="79" t="s">
        <v>220</v>
      </c>
      <c r="C24" s="16"/>
      <c r="D24" s="16"/>
      <c r="E24" s="16"/>
      <c r="H24" s="81">
        <v>219630.63</v>
      </c>
      <c r="J24" s="81">
        <v>299.26010302337073</v>
      </c>
      <c r="L24" s="80">
        <v>0.66849999999999998</v>
      </c>
      <c r="M24" s="80">
        <v>3.5999999999999999E-3</v>
      </c>
    </row>
    <row r="25" spans="2:13">
      <c r="B25" s="79" t="s">
        <v>257</v>
      </c>
      <c r="C25" s="16"/>
      <c r="D25" s="16"/>
      <c r="E25" s="16"/>
      <c r="H25" s="81">
        <v>0</v>
      </c>
      <c r="J25" s="81">
        <v>0</v>
      </c>
      <c r="L25" s="80">
        <v>0</v>
      </c>
      <c r="M25" s="80">
        <v>0</v>
      </c>
    </row>
    <row r="26" spans="2:13">
      <c r="B26" t="s">
        <v>209</v>
      </c>
      <c r="C26" t="s">
        <v>209</v>
      </c>
      <c r="D26" s="16"/>
      <c r="E26" s="16"/>
      <c r="F26" t="s">
        <v>209</v>
      </c>
      <c r="G26" t="s">
        <v>209</v>
      </c>
      <c r="H26" s="77">
        <v>0</v>
      </c>
      <c r="I26" s="77">
        <v>0</v>
      </c>
      <c r="J26" s="77">
        <v>0</v>
      </c>
      <c r="K26" s="78">
        <v>0</v>
      </c>
      <c r="L26" s="78">
        <v>0</v>
      </c>
      <c r="M26" s="78">
        <v>0</v>
      </c>
    </row>
    <row r="27" spans="2:13">
      <c r="B27" s="79" t="s">
        <v>258</v>
      </c>
      <c r="C27" s="16"/>
      <c r="D27" s="16"/>
      <c r="E27" s="16"/>
      <c r="H27" s="81">
        <v>219630.63</v>
      </c>
      <c r="J27" s="81">
        <v>299.26010302337073</v>
      </c>
      <c r="L27" s="80">
        <v>0.66849999999999998</v>
      </c>
      <c r="M27" s="80">
        <v>3.5999999999999999E-3</v>
      </c>
    </row>
    <row r="28" spans="2:13">
      <c r="B28" t="s">
        <v>1261</v>
      </c>
      <c r="C28" t="s">
        <v>1262</v>
      </c>
      <c r="D28" t="s">
        <v>123</v>
      </c>
      <c r="E28"/>
      <c r="F28" t="s">
        <v>920</v>
      </c>
      <c r="G28" t="s">
        <v>106</v>
      </c>
      <c r="H28" s="77">
        <v>33.979999999999997</v>
      </c>
      <c r="I28" s="77">
        <v>14777.71769999997</v>
      </c>
      <c r="J28" s="77">
        <v>19.327632158196501</v>
      </c>
      <c r="K28" s="78">
        <v>0</v>
      </c>
      <c r="L28" s="78">
        <v>4.3200000000000002E-2</v>
      </c>
      <c r="M28" s="78">
        <v>2.0000000000000001E-4</v>
      </c>
    </row>
    <row r="29" spans="2:13">
      <c r="B29" t="s">
        <v>1263</v>
      </c>
      <c r="C29" t="s">
        <v>1264</v>
      </c>
      <c r="D29" t="s">
        <v>123</v>
      </c>
      <c r="E29"/>
      <c r="F29" t="s">
        <v>810</v>
      </c>
      <c r="G29" t="s">
        <v>110</v>
      </c>
      <c r="H29" s="77">
        <v>5302</v>
      </c>
      <c r="I29" s="77">
        <v>100</v>
      </c>
      <c r="J29" s="77">
        <v>21.512865000000001</v>
      </c>
      <c r="K29" s="78">
        <v>1E-4</v>
      </c>
      <c r="L29" s="78">
        <v>4.8099999999999997E-2</v>
      </c>
      <c r="M29" s="78">
        <v>2.9999999999999997E-4</v>
      </c>
    </row>
    <row r="30" spans="2:13">
      <c r="B30" t="s">
        <v>1265</v>
      </c>
      <c r="C30" t="s">
        <v>1266</v>
      </c>
      <c r="D30" t="s">
        <v>123</v>
      </c>
      <c r="E30"/>
      <c r="F30" t="s">
        <v>810</v>
      </c>
      <c r="G30" t="s">
        <v>110</v>
      </c>
      <c r="H30" s="77">
        <v>13300.03</v>
      </c>
      <c r="I30" s="77">
        <v>83.509800000000098</v>
      </c>
      <c r="J30" s="77">
        <v>45.065956447804098</v>
      </c>
      <c r="K30" s="78">
        <v>2.0000000000000001E-4</v>
      </c>
      <c r="L30" s="78">
        <v>0.1007</v>
      </c>
      <c r="M30" s="78">
        <v>5.0000000000000001E-4</v>
      </c>
    </row>
    <row r="31" spans="2:13">
      <c r="B31" t="s">
        <v>1267</v>
      </c>
      <c r="C31" t="s">
        <v>1268</v>
      </c>
      <c r="D31" t="s">
        <v>123</v>
      </c>
      <c r="E31"/>
      <c r="F31" t="s">
        <v>810</v>
      </c>
      <c r="G31" t="s">
        <v>110</v>
      </c>
      <c r="H31" s="77">
        <v>4841.17</v>
      </c>
      <c r="I31" s="77">
        <v>63.36050000000013</v>
      </c>
      <c r="J31" s="77">
        <v>12.4459329686764</v>
      </c>
      <c r="K31" s="78">
        <v>2.0000000000000001E-4</v>
      </c>
      <c r="L31" s="78">
        <v>2.7799999999999998E-2</v>
      </c>
      <c r="M31" s="78">
        <v>2.0000000000000001E-4</v>
      </c>
    </row>
    <row r="32" spans="2:13">
      <c r="B32" t="s">
        <v>1269</v>
      </c>
      <c r="C32" t="s">
        <v>1270</v>
      </c>
      <c r="D32" t="s">
        <v>123</v>
      </c>
      <c r="E32"/>
      <c r="F32" t="s">
        <v>810</v>
      </c>
      <c r="G32" t="s">
        <v>110</v>
      </c>
      <c r="H32" s="77">
        <v>2279.1799999999998</v>
      </c>
      <c r="I32" s="77">
        <v>100</v>
      </c>
      <c r="J32" s="77">
        <v>9.2477728500000005</v>
      </c>
      <c r="K32" s="78">
        <v>2.9999999999999997E-4</v>
      </c>
      <c r="L32" s="78">
        <v>2.07E-2</v>
      </c>
      <c r="M32" s="78">
        <v>1E-4</v>
      </c>
    </row>
    <row r="33" spans="2:13">
      <c r="B33" t="s">
        <v>1271</v>
      </c>
      <c r="C33" t="s">
        <v>1272</v>
      </c>
      <c r="D33" t="s">
        <v>123</v>
      </c>
      <c r="E33"/>
      <c r="F33" t="s">
        <v>953</v>
      </c>
      <c r="G33" t="s">
        <v>106</v>
      </c>
      <c r="H33" s="77">
        <v>35560.089999999997</v>
      </c>
      <c r="I33" s="77">
        <v>90.118700000000246</v>
      </c>
      <c r="J33" s="77">
        <v>123.346173392469</v>
      </c>
      <c r="K33" s="78">
        <v>1E-4</v>
      </c>
      <c r="L33" s="78">
        <v>0.27550000000000002</v>
      </c>
      <c r="M33" s="78">
        <v>1.5E-3</v>
      </c>
    </row>
    <row r="34" spans="2:13">
      <c r="B34" t="s">
        <v>1273</v>
      </c>
      <c r="C34" t="s">
        <v>1274</v>
      </c>
      <c r="D34" t="s">
        <v>123</v>
      </c>
      <c r="E34"/>
      <c r="F34" t="s">
        <v>835</v>
      </c>
      <c r="G34" t="s">
        <v>106</v>
      </c>
      <c r="H34" s="77">
        <v>355.1</v>
      </c>
      <c r="I34" s="77">
        <v>3362.7687999999998</v>
      </c>
      <c r="J34" s="77">
        <v>45.9616480418712</v>
      </c>
      <c r="K34" s="78">
        <v>0</v>
      </c>
      <c r="L34" s="78">
        <v>0.1027</v>
      </c>
      <c r="M34" s="78">
        <v>5.9999999999999995E-4</v>
      </c>
    </row>
    <row r="35" spans="2:13">
      <c r="B35" t="s">
        <v>1275</v>
      </c>
      <c r="C35" t="s">
        <v>1276</v>
      </c>
      <c r="D35" t="s">
        <v>123</v>
      </c>
      <c r="E35"/>
      <c r="F35" t="s">
        <v>404</v>
      </c>
      <c r="G35" t="s">
        <v>106</v>
      </c>
      <c r="H35" s="77">
        <v>157134.88</v>
      </c>
      <c r="I35" s="77">
        <v>1E-4</v>
      </c>
      <c r="J35" s="77">
        <v>6.0481215312000001E-4</v>
      </c>
      <c r="K35" s="78">
        <v>0</v>
      </c>
      <c r="L35" s="78">
        <v>0</v>
      </c>
      <c r="M35" s="78">
        <v>0</v>
      </c>
    </row>
    <row r="36" spans="2:13">
      <c r="B36" t="s">
        <v>1277</v>
      </c>
      <c r="C36" t="s">
        <v>1278</v>
      </c>
      <c r="D36" t="s">
        <v>123</v>
      </c>
      <c r="E36"/>
      <c r="F36" t="s">
        <v>630</v>
      </c>
      <c r="G36" t="s">
        <v>106</v>
      </c>
      <c r="H36" s="77">
        <v>824.2</v>
      </c>
      <c r="I36" s="77">
        <v>704.57380000000001</v>
      </c>
      <c r="J36" s="77">
        <v>22.3515173522004</v>
      </c>
      <c r="K36" s="78">
        <v>0</v>
      </c>
      <c r="L36" s="78">
        <v>4.99E-2</v>
      </c>
      <c r="M36" s="78">
        <v>2.9999999999999997E-4</v>
      </c>
    </row>
    <row r="37" spans="2:13">
      <c r="B37" t="s">
        <v>222</v>
      </c>
      <c r="C37" s="16"/>
      <c r="D37" s="16"/>
      <c r="E37" s="16"/>
    </row>
    <row r="38" spans="2:13">
      <c r="B38" t="s">
        <v>251</v>
      </c>
      <c r="C38" s="16"/>
      <c r="D38" s="16"/>
      <c r="E38" s="16"/>
    </row>
    <row r="39" spans="2:13">
      <c r="B39" t="s">
        <v>252</v>
      </c>
      <c r="C39" s="16"/>
      <c r="D39" s="16"/>
      <c r="E39" s="16"/>
    </row>
    <row r="40" spans="2:13">
      <c r="B40" t="s">
        <v>253</v>
      </c>
      <c r="C40" s="16"/>
      <c r="D40" s="16"/>
      <c r="E40" s="16"/>
    </row>
    <row r="41" spans="2:13">
      <c r="C41" s="16"/>
      <c r="D41" s="16"/>
      <c r="E41" s="16"/>
    </row>
    <row r="42" spans="2:13">
      <c r="C42" s="16"/>
      <c r="D42" s="16"/>
      <c r="E42" s="16"/>
    </row>
    <row r="43" spans="2:13">
      <c r="C43" s="16"/>
      <c r="D43" s="16"/>
      <c r="E43" s="16"/>
    </row>
    <row r="44" spans="2:13">
      <c r="C44" s="16"/>
      <c r="D44" s="16"/>
      <c r="E44" s="16"/>
    </row>
    <row r="45" spans="2:13">
      <c r="C45" s="16"/>
      <c r="D45" s="16"/>
      <c r="E45" s="16"/>
    </row>
    <row r="46" spans="2:13">
      <c r="C46" s="16"/>
      <c r="D46" s="16"/>
      <c r="E46" s="16"/>
    </row>
    <row r="47" spans="2:13">
      <c r="C47" s="16"/>
      <c r="D47" s="16"/>
      <c r="E47" s="16"/>
    </row>
    <row r="48" spans="2:13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5:XFD1048576 C1:C4" xr:uid="{00000000-0002-0000-0F00-000000000000}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indexed="43"/>
    <pageSetUpPr fitToPage="1"/>
  </sheetPr>
  <dimension ref="B1:BC586"/>
  <sheetViews>
    <sheetView rightToLeft="1" topLeftCell="A73" workbookViewId="0">
      <selection activeCell="C73" sqref="C1:C104857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 s="1" customFormat="1">
      <c r="B1" s="2" t="s">
        <v>0</v>
      </c>
      <c r="C1" s="82">
        <v>45197</v>
      </c>
    </row>
    <row r="2" spans="2:55" s="1" customFormat="1">
      <c r="B2" s="2" t="s">
        <v>1</v>
      </c>
      <c r="C2" s="12" t="s">
        <v>1501</v>
      </c>
    </row>
    <row r="3" spans="2:55" s="1" customFormat="1">
      <c r="B3" s="2" t="s">
        <v>2</v>
      </c>
      <c r="C3" s="26" t="s">
        <v>1502</v>
      </c>
    </row>
    <row r="4" spans="2:55" s="1" customFormat="1">
      <c r="B4" s="2" t="s">
        <v>3</v>
      </c>
      <c r="C4" s="83" t="s">
        <v>196</v>
      </c>
    </row>
    <row r="6" spans="2:55" ht="26.25" customHeight="1">
      <c r="B6" s="116" t="s">
        <v>136</v>
      </c>
      <c r="C6" s="117"/>
      <c r="D6" s="117"/>
      <c r="E6" s="117"/>
      <c r="F6" s="117"/>
      <c r="G6" s="117"/>
      <c r="H6" s="117"/>
      <c r="I6" s="117"/>
      <c r="J6" s="117"/>
      <c r="K6" s="118"/>
    </row>
    <row r="7" spans="2:55" ht="26.25" customHeight="1">
      <c r="B7" s="116" t="s">
        <v>139</v>
      </c>
      <c r="C7" s="117"/>
      <c r="D7" s="117"/>
      <c r="E7" s="117"/>
      <c r="F7" s="117"/>
      <c r="G7" s="117"/>
      <c r="H7" s="117"/>
      <c r="I7" s="117"/>
      <c r="J7" s="117"/>
      <c r="K7" s="118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186</v>
      </c>
      <c r="G8" s="28" t="s">
        <v>187</v>
      </c>
      <c r="H8" s="28" t="s">
        <v>5</v>
      </c>
      <c r="I8" s="28" t="s">
        <v>73</v>
      </c>
      <c r="J8" s="28" t="s">
        <v>57</v>
      </c>
      <c r="K8" s="36" t="s">
        <v>182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183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5">
        <v>828641.67</v>
      </c>
      <c r="G11" s="7"/>
      <c r="H11" s="75">
        <v>2961.5616766029466</v>
      </c>
      <c r="I11" s="7"/>
      <c r="J11" s="76">
        <v>1</v>
      </c>
      <c r="K11" s="76">
        <v>3.5999999999999997E-2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203</v>
      </c>
      <c r="C12" s="16"/>
      <c r="F12" s="81">
        <v>67008.77</v>
      </c>
      <c r="H12" s="81">
        <v>179.99406453129208</v>
      </c>
      <c r="J12" s="80">
        <v>6.08E-2</v>
      </c>
      <c r="K12" s="80">
        <v>2.2000000000000001E-3</v>
      </c>
    </row>
    <row r="13" spans="2:55">
      <c r="B13" s="79" t="s">
        <v>1279</v>
      </c>
      <c r="C13" s="16"/>
      <c r="F13" s="81">
        <v>1578.48</v>
      </c>
      <c r="H13" s="81">
        <v>5.6003315409818697</v>
      </c>
      <c r="J13" s="80">
        <v>1.9E-3</v>
      </c>
      <c r="K13" s="80">
        <v>1E-4</v>
      </c>
    </row>
    <row r="14" spans="2:55">
      <c r="B14" t="s">
        <v>1280</v>
      </c>
      <c r="C14" t="s">
        <v>1281</v>
      </c>
      <c r="D14" t="s">
        <v>106</v>
      </c>
      <c r="E14" s="86">
        <v>44560</v>
      </c>
      <c r="F14" s="77">
        <v>477.69</v>
      </c>
      <c r="G14" s="77">
        <v>102.7159</v>
      </c>
      <c r="H14" s="77">
        <v>1.88856412985079</v>
      </c>
      <c r="I14" s="78">
        <v>0</v>
      </c>
      <c r="J14" s="78">
        <v>5.9999999999999995E-4</v>
      </c>
      <c r="K14" s="78">
        <v>0</v>
      </c>
      <c r="W14" s="91"/>
    </row>
    <row r="15" spans="2:55">
      <c r="B15" t="s">
        <v>1282</v>
      </c>
      <c r="C15" t="s">
        <v>1283</v>
      </c>
      <c r="D15" t="s">
        <v>106</v>
      </c>
      <c r="E15" s="86">
        <v>44621</v>
      </c>
      <c r="F15" s="77">
        <v>859.57</v>
      </c>
      <c r="G15" s="77">
        <v>80.816400000000002</v>
      </c>
      <c r="H15" s="77">
        <v>2.6737984149685201</v>
      </c>
      <c r="I15" s="78">
        <v>0</v>
      </c>
      <c r="J15" s="78">
        <v>8.9999999999999998E-4</v>
      </c>
      <c r="K15" s="78">
        <v>0</v>
      </c>
      <c r="W15" s="91"/>
    </row>
    <row r="16" spans="2:55">
      <c r="B16" t="s">
        <v>1284</v>
      </c>
      <c r="C16" t="s">
        <v>1285</v>
      </c>
      <c r="D16" t="s">
        <v>106</v>
      </c>
      <c r="E16" s="86">
        <v>44581</v>
      </c>
      <c r="F16" s="77">
        <v>241.22</v>
      </c>
      <c r="G16" s="77">
        <v>111.79519999999999</v>
      </c>
      <c r="H16" s="77">
        <v>1.03796899616256</v>
      </c>
      <c r="I16" s="78">
        <v>0</v>
      </c>
      <c r="J16" s="78">
        <v>4.0000000000000002E-4</v>
      </c>
      <c r="K16" s="78">
        <v>0</v>
      </c>
      <c r="W16" s="91"/>
    </row>
    <row r="17" spans="2:23">
      <c r="B17" s="79" t="s">
        <v>1286</v>
      </c>
      <c r="C17" s="16"/>
      <c r="F17" s="81">
        <v>22.26</v>
      </c>
      <c r="H17" s="81">
        <v>54.22541462641</v>
      </c>
      <c r="J17" s="80">
        <v>1.83E-2</v>
      </c>
      <c r="K17" s="80">
        <v>6.9999999999999999E-4</v>
      </c>
    </row>
    <row r="18" spans="2:23">
      <c r="B18" t="s">
        <v>1287</v>
      </c>
      <c r="C18" t="s">
        <v>1288</v>
      </c>
      <c r="D18" t="s">
        <v>106</v>
      </c>
      <c r="E18" s="86">
        <v>45103</v>
      </c>
      <c r="F18" s="77">
        <v>2.12</v>
      </c>
      <c r="G18" s="77">
        <v>126356.95</v>
      </c>
      <c r="H18" s="77">
        <v>10.31057549166</v>
      </c>
      <c r="I18" s="78">
        <v>0</v>
      </c>
      <c r="J18" s="78">
        <v>3.5000000000000001E-3</v>
      </c>
      <c r="K18" s="78">
        <v>1E-4</v>
      </c>
      <c r="W18" s="91"/>
    </row>
    <row r="19" spans="2:23">
      <c r="B19" t="s">
        <v>1289</v>
      </c>
      <c r="C19" t="s">
        <v>1290</v>
      </c>
      <c r="D19" t="s">
        <v>102</v>
      </c>
      <c r="E19" s="86">
        <v>45158</v>
      </c>
      <c r="F19" s="77">
        <v>17.59</v>
      </c>
      <c r="G19" s="77">
        <v>179087.5435</v>
      </c>
      <c r="H19" s="77">
        <v>31.501498901649999</v>
      </c>
      <c r="I19" s="78">
        <v>0</v>
      </c>
      <c r="J19" s="78">
        <v>1.06E-2</v>
      </c>
      <c r="K19" s="78">
        <v>4.0000000000000002E-4</v>
      </c>
      <c r="W19" s="91"/>
    </row>
    <row r="20" spans="2:23">
      <c r="B20" t="s">
        <v>1291</v>
      </c>
      <c r="C20" t="s">
        <v>1292</v>
      </c>
      <c r="D20" t="s">
        <v>106</v>
      </c>
      <c r="E20" s="86">
        <v>45103</v>
      </c>
      <c r="F20" s="77">
        <v>2.5499999999999998</v>
      </c>
      <c r="G20" s="77">
        <v>126473.8</v>
      </c>
      <c r="H20" s="77">
        <v>12.4133402331</v>
      </c>
      <c r="I20" s="78">
        <v>0</v>
      </c>
      <c r="J20" s="78">
        <v>4.1999999999999997E-3</v>
      </c>
      <c r="K20" s="78">
        <v>2.0000000000000001E-4</v>
      </c>
      <c r="W20" s="91"/>
    </row>
    <row r="21" spans="2:23">
      <c r="B21" s="79" t="s">
        <v>1293</v>
      </c>
      <c r="C21" s="16"/>
      <c r="F21" s="81">
        <v>49600.3</v>
      </c>
      <c r="H21" s="81">
        <v>47.925980369127998</v>
      </c>
      <c r="J21" s="80">
        <v>1.6199999999999999E-2</v>
      </c>
      <c r="K21" s="80">
        <v>5.9999999999999995E-4</v>
      </c>
    </row>
    <row r="22" spans="2:23">
      <c r="B22" t="s">
        <v>1294</v>
      </c>
      <c r="C22" t="s">
        <v>1295</v>
      </c>
      <c r="D22" t="s">
        <v>102</v>
      </c>
      <c r="E22" s="86">
        <v>44655</v>
      </c>
      <c r="F22" s="77">
        <v>49600.3</v>
      </c>
      <c r="G22" s="77">
        <v>96.624375999999998</v>
      </c>
      <c r="H22" s="77">
        <v>47.925980369127998</v>
      </c>
      <c r="I22" s="78">
        <v>2.0000000000000001E-4</v>
      </c>
      <c r="J22" s="78">
        <v>1.6199999999999999E-2</v>
      </c>
      <c r="K22" s="78">
        <v>5.9999999999999995E-4</v>
      </c>
      <c r="W22" s="91"/>
    </row>
    <row r="23" spans="2:23">
      <c r="B23" s="79" t="s">
        <v>1296</v>
      </c>
      <c r="C23" s="16"/>
      <c r="F23" s="81">
        <v>15807.73</v>
      </c>
      <c r="H23" s="81">
        <v>72.242337994772214</v>
      </c>
      <c r="J23" s="80">
        <v>2.4400000000000002E-2</v>
      </c>
      <c r="K23" s="80">
        <v>8.9999999999999998E-4</v>
      </c>
    </row>
    <row r="24" spans="2:23">
      <c r="B24" t="s">
        <v>1297</v>
      </c>
      <c r="C24" t="s">
        <v>1298</v>
      </c>
      <c r="D24" t="s">
        <v>106</v>
      </c>
      <c r="E24" s="86">
        <v>42736</v>
      </c>
      <c r="F24" s="77">
        <v>6458.86</v>
      </c>
      <c r="G24" s="77">
        <v>115.08450000000001</v>
      </c>
      <c r="H24" s="77">
        <v>28.6101817895583</v>
      </c>
      <c r="I24" s="78">
        <v>2.0000000000000001E-4</v>
      </c>
      <c r="J24" s="78">
        <v>9.7000000000000003E-3</v>
      </c>
      <c r="K24" s="78">
        <v>2.9999999999999997E-4</v>
      </c>
      <c r="W24" s="91"/>
    </row>
    <row r="25" spans="2:23">
      <c r="B25" t="s">
        <v>1299</v>
      </c>
      <c r="C25" t="s">
        <v>1300</v>
      </c>
      <c r="D25" t="s">
        <v>106</v>
      </c>
      <c r="E25" s="86">
        <v>45093</v>
      </c>
      <c r="F25" s="77">
        <v>409.62</v>
      </c>
      <c r="G25" s="77">
        <v>125.0609</v>
      </c>
      <c r="H25" s="77">
        <v>1.9717443910744199</v>
      </c>
      <c r="I25" s="78">
        <v>0</v>
      </c>
      <c r="J25" s="78">
        <v>6.9999999999999999E-4</v>
      </c>
      <c r="K25" s="78">
        <v>0</v>
      </c>
      <c r="W25" s="91"/>
    </row>
    <row r="26" spans="2:23">
      <c r="B26" t="s">
        <v>1301</v>
      </c>
      <c r="C26" t="s">
        <v>1302</v>
      </c>
      <c r="D26" t="s">
        <v>106</v>
      </c>
      <c r="E26" s="86">
        <v>42403</v>
      </c>
      <c r="F26" s="77">
        <v>8939.25</v>
      </c>
      <c r="G26" s="77">
        <v>121.0806</v>
      </c>
      <c r="H26" s="77">
        <v>41.660411814139501</v>
      </c>
      <c r="I26" s="78">
        <v>2.0000000000000001E-4</v>
      </c>
      <c r="J26" s="78">
        <v>1.41E-2</v>
      </c>
      <c r="K26" s="78">
        <v>5.0000000000000001E-4</v>
      </c>
      <c r="W26" s="91"/>
    </row>
    <row r="27" spans="2:23">
      <c r="B27" s="79" t="s">
        <v>220</v>
      </c>
      <c r="C27" s="16"/>
      <c r="F27" s="81">
        <v>761632.9</v>
      </c>
      <c r="H27" s="81">
        <v>2781.5676120716544</v>
      </c>
      <c r="J27" s="80">
        <v>0.93920000000000003</v>
      </c>
      <c r="K27" s="80">
        <v>3.3799999999999997E-2</v>
      </c>
    </row>
    <row r="28" spans="2:23">
      <c r="B28" s="79" t="s">
        <v>1303</v>
      </c>
      <c r="C28" s="16"/>
      <c r="F28" s="81">
        <v>65553.97</v>
      </c>
      <c r="H28" s="81">
        <v>263.44185240954511</v>
      </c>
      <c r="J28" s="80">
        <v>8.8999999999999996E-2</v>
      </c>
      <c r="K28" s="80">
        <v>3.2000000000000002E-3</v>
      </c>
    </row>
    <row r="29" spans="2:23">
      <c r="B29" t="s">
        <v>1304</v>
      </c>
      <c r="C29" t="s">
        <v>1305</v>
      </c>
      <c r="D29" t="s">
        <v>106</v>
      </c>
      <c r="E29" s="86">
        <v>44337</v>
      </c>
      <c r="F29" s="77">
        <v>33588.699999999997</v>
      </c>
      <c r="G29" s="77">
        <v>91.851900000000228</v>
      </c>
      <c r="H29" s="77">
        <v>118.74880581177</v>
      </c>
      <c r="I29" s="78">
        <v>0</v>
      </c>
      <c r="J29" s="78">
        <v>4.0099999999999997E-2</v>
      </c>
      <c r="K29" s="78">
        <v>1.4E-3</v>
      </c>
      <c r="W29" s="91"/>
    </row>
    <row r="30" spans="2:23">
      <c r="B30" t="s">
        <v>1306</v>
      </c>
      <c r="C30" t="s">
        <v>1307</v>
      </c>
      <c r="D30" t="s">
        <v>106</v>
      </c>
      <c r="E30" s="86">
        <v>45197</v>
      </c>
      <c r="F30" s="77">
        <v>8310.26</v>
      </c>
      <c r="G30" s="77">
        <v>90.097299999999933</v>
      </c>
      <c r="H30" s="77">
        <v>28.818694229590001</v>
      </c>
      <c r="I30" s="78">
        <v>1E-4</v>
      </c>
      <c r="J30" s="78">
        <v>9.7000000000000003E-3</v>
      </c>
      <c r="K30" s="78">
        <v>2.9999999999999997E-4</v>
      </c>
    </row>
    <row r="31" spans="2:23">
      <c r="B31" t="s">
        <v>1308</v>
      </c>
      <c r="C31" t="s">
        <v>1309</v>
      </c>
      <c r="D31" t="s">
        <v>106</v>
      </c>
      <c r="E31" s="86">
        <v>43800</v>
      </c>
      <c r="F31" s="77">
        <v>6750.95</v>
      </c>
      <c r="G31" s="77">
        <v>210.83539999999999</v>
      </c>
      <c r="H31" s="77">
        <v>54.784327487318699</v>
      </c>
      <c r="I31" s="78">
        <v>1E-4</v>
      </c>
      <c r="J31" s="78">
        <v>1.8499999999999999E-2</v>
      </c>
      <c r="K31" s="78">
        <v>6.9999999999999999E-4</v>
      </c>
      <c r="W31" s="91"/>
    </row>
    <row r="32" spans="2:23">
      <c r="B32" t="s">
        <v>1310</v>
      </c>
      <c r="C32" t="s">
        <v>1311</v>
      </c>
      <c r="D32" t="s">
        <v>106</v>
      </c>
      <c r="E32" s="86">
        <v>44378</v>
      </c>
      <c r="F32" s="77">
        <v>16904.060000000001</v>
      </c>
      <c r="G32" s="77">
        <v>93.892599999999945</v>
      </c>
      <c r="H32" s="77">
        <v>61.090024880866402</v>
      </c>
      <c r="I32" s="78">
        <v>1E-4</v>
      </c>
      <c r="J32" s="78">
        <v>2.06E-2</v>
      </c>
      <c r="K32" s="78">
        <v>6.9999999999999999E-4</v>
      </c>
      <c r="W32" s="91"/>
    </row>
    <row r="33" spans="2:23">
      <c r="B33" s="79" t="s">
        <v>1312</v>
      </c>
      <c r="C33" s="16"/>
      <c r="F33" s="81">
        <v>7.56</v>
      </c>
      <c r="H33" s="81">
        <v>28.524141548784002</v>
      </c>
      <c r="J33" s="80">
        <v>9.5999999999999992E-3</v>
      </c>
      <c r="K33" s="80">
        <v>2.9999999999999997E-4</v>
      </c>
    </row>
    <row r="34" spans="2:23">
      <c r="B34" t="s">
        <v>1313</v>
      </c>
      <c r="C34" t="s">
        <v>1314</v>
      </c>
      <c r="D34" t="s">
        <v>106</v>
      </c>
      <c r="E34" s="86">
        <v>44616</v>
      </c>
      <c r="F34" s="77">
        <v>7.56</v>
      </c>
      <c r="G34" s="77">
        <v>98026.36</v>
      </c>
      <c r="H34" s="77">
        <v>28.524141548784002</v>
      </c>
      <c r="I34" s="78">
        <v>0</v>
      </c>
      <c r="J34" s="78">
        <v>9.5999999999999992E-3</v>
      </c>
      <c r="K34" s="78">
        <v>2.9999999999999997E-4</v>
      </c>
      <c r="W34" s="91"/>
    </row>
    <row r="35" spans="2:23">
      <c r="B35" s="79" t="s">
        <v>1315</v>
      </c>
      <c r="C35" s="16"/>
      <c r="F35" s="81">
        <v>39357.29</v>
      </c>
      <c r="H35" s="81">
        <v>160.1396045396794</v>
      </c>
      <c r="J35" s="80">
        <v>5.4100000000000002E-2</v>
      </c>
      <c r="K35" s="80">
        <v>1.9E-3</v>
      </c>
    </row>
    <row r="36" spans="2:23">
      <c r="B36" t="s">
        <v>1316</v>
      </c>
      <c r="C36" t="s">
        <v>1317</v>
      </c>
      <c r="D36" t="s">
        <v>106</v>
      </c>
      <c r="E36" s="86">
        <v>44665</v>
      </c>
      <c r="F36" s="77">
        <v>14153.29</v>
      </c>
      <c r="G36" s="77">
        <v>102.05019999999996</v>
      </c>
      <c r="H36" s="77">
        <v>55.5928804328314</v>
      </c>
      <c r="I36" s="78">
        <v>0</v>
      </c>
      <c r="J36" s="78">
        <v>1.8800000000000001E-2</v>
      </c>
      <c r="K36" s="78">
        <v>6.9999999999999999E-4</v>
      </c>
      <c r="W36" s="91"/>
    </row>
    <row r="37" spans="2:23">
      <c r="B37" t="s">
        <v>1318</v>
      </c>
      <c r="C37" t="s">
        <v>1319</v>
      </c>
      <c r="D37" t="s">
        <v>106</v>
      </c>
      <c r="E37" s="86">
        <v>44469</v>
      </c>
      <c r="F37" s="77">
        <v>25204</v>
      </c>
      <c r="G37" s="77">
        <v>107.7688</v>
      </c>
      <c r="H37" s="77">
        <v>104.546724106848</v>
      </c>
      <c r="I37" s="78">
        <v>0</v>
      </c>
      <c r="J37" s="78">
        <v>3.5299999999999998E-2</v>
      </c>
      <c r="K37" s="78">
        <v>1.2999999999999999E-3</v>
      </c>
      <c r="W37" s="91"/>
    </row>
    <row r="38" spans="2:23">
      <c r="B38" s="79" t="s">
        <v>1320</v>
      </c>
      <c r="C38" s="16"/>
      <c r="F38" s="81">
        <v>656714.07999999996</v>
      </c>
      <c r="H38" s="81">
        <v>2329.4620135736459</v>
      </c>
      <c r="J38" s="80">
        <v>0.78659999999999997</v>
      </c>
      <c r="K38" s="80">
        <v>2.8299999999999999E-2</v>
      </c>
    </row>
    <row r="39" spans="2:23">
      <c r="B39" t="s">
        <v>1321</v>
      </c>
      <c r="C39" t="s">
        <v>1322</v>
      </c>
      <c r="D39" t="s">
        <v>106</v>
      </c>
      <c r="E39" s="86">
        <v>44425</v>
      </c>
      <c r="F39" s="77">
        <v>74663.31</v>
      </c>
      <c r="G39" s="77">
        <v>72.784200000000013</v>
      </c>
      <c r="H39" s="77">
        <v>209.16656448365001</v>
      </c>
      <c r="I39" s="78">
        <v>4.0000000000000002E-4</v>
      </c>
      <c r="J39" s="78">
        <v>7.0599999999999996E-2</v>
      </c>
      <c r="K39" s="78">
        <v>2.5000000000000001E-3</v>
      </c>
    </row>
    <row r="40" spans="2:23">
      <c r="B40" t="s">
        <v>1323</v>
      </c>
      <c r="C40" t="s">
        <v>1324</v>
      </c>
      <c r="D40" t="s">
        <v>106</v>
      </c>
      <c r="E40" s="86">
        <v>39264</v>
      </c>
      <c r="F40" s="77">
        <v>158474.13</v>
      </c>
      <c r="G40" s="77">
        <v>91.099799999999959</v>
      </c>
      <c r="H40" s="77">
        <v>555.67864998921698</v>
      </c>
      <c r="I40" s="78">
        <v>0</v>
      </c>
      <c r="J40" s="78">
        <v>0.18759999999999999</v>
      </c>
      <c r="K40" s="78">
        <v>6.7000000000000002E-3</v>
      </c>
      <c r="W40" s="91"/>
    </row>
    <row r="41" spans="2:23">
      <c r="B41" t="s">
        <v>1325</v>
      </c>
      <c r="C41" t="s">
        <v>1326</v>
      </c>
      <c r="D41" t="s">
        <v>106</v>
      </c>
      <c r="E41" s="86">
        <v>44742</v>
      </c>
      <c r="F41" s="77">
        <v>1293.69</v>
      </c>
      <c r="G41" s="77">
        <v>108.958</v>
      </c>
      <c r="H41" s="77">
        <v>5.4254686095198004</v>
      </c>
      <c r="I41" s="78">
        <v>0</v>
      </c>
      <c r="J41" s="78">
        <v>1.8E-3</v>
      </c>
      <c r="K41" s="78">
        <v>1E-4</v>
      </c>
      <c r="W41" s="91"/>
    </row>
    <row r="42" spans="2:23">
      <c r="B42" t="s">
        <v>1327</v>
      </c>
      <c r="C42" t="s">
        <v>1328</v>
      </c>
      <c r="D42" t="s">
        <v>102</v>
      </c>
      <c r="E42" s="86">
        <v>45015</v>
      </c>
      <c r="F42" s="77">
        <v>5857.91</v>
      </c>
      <c r="G42" s="77">
        <v>106.155328</v>
      </c>
      <c r="H42" s="77">
        <v>6.2184835744448002</v>
      </c>
      <c r="I42" s="78">
        <v>0</v>
      </c>
      <c r="J42" s="78">
        <v>2.0999999999999999E-3</v>
      </c>
      <c r="K42" s="78">
        <v>1E-4</v>
      </c>
      <c r="W42" s="91"/>
    </row>
    <row r="43" spans="2:23">
      <c r="B43" t="s">
        <v>1329</v>
      </c>
      <c r="C43" t="s">
        <v>1330</v>
      </c>
      <c r="D43" t="s">
        <v>106</v>
      </c>
      <c r="E43" s="86">
        <v>44931</v>
      </c>
      <c r="F43" s="77">
        <v>7789.58</v>
      </c>
      <c r="G43" s="77">
        <v>94.82009999999994</v>
      </c>
      <c r="H43" s="77">
        <v>28.429050962937399</v>
      </c>
      <c r="I43" s="78">
        <v>0</v>
      </c>
      <c r="J43" s="78">
        <v>9.5999999999999992E-3</v>
      </c>
      <c r="K43" s="78">
        <v>2.9999999999999997E-4</v>
      </c>
      <c r="W43" s="91"/>
    </row>
    <row r="44" spans="2:23">
      <c r="B44" t="s">
        <v>1331</v>
      </c>
      <c r="C44" t="s">
        <v>1332</v>
      </c>
      <c r="D44" t="s">
        <v>106</v>
      </c>
      <c r="E44" s="86">
        <v>44470</v>
      </c>
      <c r="F44" s="77">
        <v>3527.07</v>
      </c>
      <c r="G44" s="77">
        <v>144.72409999999977</v>
      </c>
      <c r="H44" s="77">
        <v>19.647298688085598</v>
      </c>
      <c r="I44" s="78">
        <v>0</v>
      </c>
      <c r="J44" s="78">
        <v>6.6E-3</v>
      </c>
      <c r="K44" s="78">
        <v>2.0000000000000001E-4</v>
      </c>
      <c r="W44" s="91"/>
    </row>
    <row r="45" spans="2:23">
      <c r="B45" t="s">
        <v>1333</v>
      </c>
      <c r="C45" t="s">
        <v>1334</v>
      </c>
      <c r="D45" t="s">
        <v>106</v>
      </c>
      <c r="E45" s="86">
        <v>44712</v>
      </c>
      <c r="F45" s="77">
        <v>6438.6</v>
      </c>
      <c r="G45" s="77">
        <v>147.4177</v>
      </c>
      <c r="H45" s="77">
        <v>36.5333070879378</v>
      </c>
      <c r="I45" s="78">
        <v>0</v>
      </c>
      <c r="J45" s="78">
        <v>1.23E-2</v>
      </c>
      <c r="K45" s="78">
        <v>4.0000000000000002E-4</v>
      </c>
      <c r="W45" s="91"/>
    </row>
    <row r="46" spans="2:23">
      <c r="B46" t="s">
        <v>1335</v>
      </c>
      <c r="C46" t="s">
        <v>1336</v>
      </c>
      <c r="D46" t="s">
        <v>110</v>
      </c>
      <c r="E46" s="86">
        <v>44651</v>
      </c>
      <c r="F46" s="77">
        <v>1348.74</v>
      </c>
      <c r="G46" s="77">
        <v>121.9333</v>
      </c>
      <c r="H46" s="77">
        <v>6.6728151451291504</v>
      </c>
      <c r="I46" s="78">
        <v>0</v>
      </c>
      <c r="J46" s="78">
        <v>2.3E-3</v>
      </c>
      <c r="K46" s="78">
        <v>1E-4</v>
      </c>
      <c r="W46" s="91"/>
    </row>
    <row r="47" spans="2:23">
      <c r="B47" t="s">
        <v>1337</v>
      </c>
      <c r="C47" t="s">
        <v>1338</v>
      </c>
      <c r="D47" t="s">
        <v>110</v>
      </c>
      <c r="E47" s="86">
        <v>43507</v>
      </c>
      <c r="F47" s="77">
        <v>5104.82</v>
      </c>
      <c r="G47" s="77">
        <v>94.651300000000248</v>
      </c>
      <c r="H47" s="77">
        <v>19.604941233967999</v>
      </c>
      <c r="I47" s="78">
        <v>0</v>
      </c>
      <c r="J47" s="78">
        <v>6.6E-3</v>
      </c>
      <c r="K47" s="78">
        <v>2.0000000000000001E-4</v>
      </c>
      <c r="W47" s="91"/>
    </row>
    <row r="48" spans="2:23">
      <c r="B48" t="s">
        <v>1339</v>
      </c>
      <c r="C48" t="s">
        <v>1340</v>
      </c>
      <c r="D48" t="s">
        <v>106</v>
      </c>
      <c r="E48" s="86">
        <v>45108</v>
      </c>
      <c r="F48" s="77">
        <v>7754.27</v>
      </c>
      <c r="G48" s="77">
        <v>100</v>
      </c>
      <c r="H48" s="77">
        <v>29.84618523</v>
      </c>
      <c r="I48" s="78">
        <v>0</v>
      </c>
      <c r="J48" s="78">
        <v>1.01E-2</v>
      </c>
      <c r="K48" s="78">
        <v>4.0000000000000002E-4</v>
      </c>
      <c r="W48" s="91"/>
    </row>
    <row r="49" spans="2:23">
      <c r="B49" t="s">
        <v>1341</v>
      </c>
      <c r="C49" t="s">
        <v>1342</v>
      </c>
      <c r="D49" t="s">
        <v>110</v>
      </c>
      <c r="E49" s="86">
        <v>44661</v>
      </c>
      <c r="F49" s="77">
        <v>3273.37</v>
      </c>
      <c r="G49" s="77">
        <v>70.867999999999995</v>
      </c>
      <c r="H49" s="77">
        <v>9.4124742878669991</v>
      </c>
      <c r="I49" s="78">
        <v>0</v>
      </c>
      <c r="J49" s="78">
        <v>3.2000000000000002E-3</v>
      </c>
      <c r="K49" s="78">
        <v>1E-4</v>
      </c>
      <c r="W49" s="91"/>
    </row>
    <row r="50" spans="2:23">
      <c r="B50" t="s">
        <v>1343</v>
      </c>
      <c r="C50" t="s">
        <v>1344</v>
      </c>
      <c r="D50" t="s">
        <v>106</v>
      </c>
      <c r="E50" s="86">
        <v>44502</v>
      </c>
      <c r="F50" s="77">
        <v>23280.85</v>
      </c>
      <c r="G50" s="77">
        <v>100.67440000000001</v>
      </c>
      <c r="H50" s="77">
        <v>90.212307945687598</v>
      </c>
      <c r="I50" s="78">
        <v>1E-4</v>
      </c>
      <c r="J50" s="78">
        <v>3.0499999999999999E-2</v>
      </c>
      <c r="K50" s="78">
        <v>1.1000000000000001E-3</v>
      </c>
      <c r="W50" s="91"/>
    </row>
    <row r="51" spans="2:23">
      <c r="B51" t="s">
        <v>1345</v>
      </c>
      <c r="C51" t="s">
        <v>1346</v>
      </c>
      <c r="D51" t="s">
        <v>106</v>
      </c>
      <c r="E51" s="86">
        <v>44621</v>
      </c>
      <c r="F51" s="77">
        <v>20962</v>
      </c>
      <c r="G51" s="77">
        <v>104.35590000000001</v>
      </c>
      <c r="H51" s="77">
        <v>84.197197384541994</v>
      </c>
      <c r="I51" s="78">
        <v>0</v>
      </c>
      <c r="J51" s="78">
        <v>2.8400000000000002E-2</v>
      </c>
      <c r="K51" s="78">
        <v>1E-3</v>
      </c>
      <c r="W51" s="91"/>
    </row>
    <row r="52" spans="2:23">
      <c r="B52" t="s">
        <v>1347</v>
      </c>
      <c r="C52" t="s">
        <v>1348</v>
      </c>
      <c r="D52" t="s">
        <v>110</v>
      </c>
      <c r="E52" s="86">
        <v>44713</v>
      </c>
      <c r="F52" s="77">
        <v>5841</v>
      </c>
      <c r="G52" s="77">
        <v>104.7882</v>
      </c>
      <c r="H52" s="77">
        <v>24.834654076814999</v>
      </c>
      <c r="I52" s="78">
        <v>0</v>
      </c>
      <c r="J52" s="78">
        <v>8.3999999999999995E-3</v>
      </c>
      <c r="K52" s="78">
        <v>2.9999999999999997E-4</v>
      </c>
      <c r="W52" s="91"/>
    </row>
    <row r="53" spans="2:23">
      <c r="B53" t="s">
        <v>1349</v>
      </c>
      <c r="C53" t="s">
        <v>1350</v>
      </c>
      <c r="D53" t="s">
        <v>106</v>
      </c>
      <c r="E53" s="86">
        <v>44562</v>
      </c>
      <c r="F53" s="77">
        <v>1653.57</v>
      </c>
      <c r="G53" s="77">
        <v>107.17489999999999</v>
      </c>
      <c r="H53" s="77">
        <v>6.8212439646365697</v>
      </c>
      <c r="I53" s="78">
        <v>0</v>
      </c>
      <c r="J53" s="78">
        <v>2.3E-3</v>
      </c>
      <c r="K53" s="78">
        <v>1E-4</v>
      </c>
      <c r="W53" s="91"/>
    </row>
    <row r="54" spans="2:23">
      <c r="B54" t="s">
        <v>1351</v>
      </c>
      <c r="C54" t="s">
        <v>1352</v>
      </c>
      <c r="D54" t="s">
        <v>110</v>
      </c>
      <c r="E54" s="86">
        <v>44256</v>
      </c>
      <c r="F54" s="77">
        <v>5690</v>
      </c>
      <c r="G54" s="77">
        <v>103.7397</v>
      </c>
      <c r="H54" s="77">
        <v>23.950566083475</v>
      </c>
      <c r="I54" s="78">
        <v>0</v>
      </c>
      <c r="J54" s="78">
        <v>8.0999999999999996E-3</v>
      </c>
      <c r="K54" s="78">
        <v>2.9999999999999997E-4</v>
      </c>
      <c r="W54" s="91"/>
    </row>
    <row r="55" spans="2:23">
      <c r="B55" t="s">
        <v>1353</v>
      </c>
      <c r="C55" t="s">
        <v>1354</v>
      </c>
      <c r="D55" t="s">
        <v>110</v>
      </c>
      <c r="E55" s="86">
        <v>44763</v>
      </c>
      <c r="F55" s="77">
        <v>861.87</v>
      </c>
      <c r="G55" s="77">
        <v>95.172499999999857</v>
      </c>
      <c r="H55" s="77">
        <v>3.3282180384806201</v>
      </c>
      <c r="I55" s="78">
        <v>0</v>
      </c>
      <c r="J55" s="78">
        <v>1.1000000000000001E-3</v>
      </c>
      <c r="K55" s="78">
        <v>0</v>
      </c>
      <c r="W55" s="91"/>
    </row>
    <row r="56" spans="2:23">
      <c r="B56" t="s">
        <v>1355</v>
      </c>
      <c r="C56" t="s">
        <v>1356</v>
      </c>
      <c r="D56" t="s">
        <v>106</v>
      </c>
      <c r="E56" s="86">
        <v>44002</v>
      </c>
      <c r="F56" s="77">
        <v>21616</v>
      </c>
      <c r="G56" s="77">
        <v>110.6713</v>
      </c>
      <c r="H56" s="77">
        <v>92.078503892591996</v>
      </c>
      <c r="I56" s="78">
        <v>0</v>
      </c>
      <c r="J56" s="78">
        <v>3.1099999999999999E-2</v>
      </c>
      <c r="K56" s="78">
        <v>1.1000000000000001E-3</v>
      </c>
      <c r="W56" s="91"/>
    </row>
    <row r="57" spans="2:23">
      <c r="B57" t="s">
        <v>1357</v>
      </c>
      <c r="C57" t="s">
        <v>1358</v>
      </c>
      <c r="D57" t="s">
        <v>106</v>
      </c>
      <c r="E57" s="86">
        <v>44852</v>
      </c>
      <c r="F57" s="77">
        <v>2335</v>
      </c>
      <c r="G57" s="77">
        <v>81.6875</v>
      </c>
      <c r="H57" s="77">
        <v>7.3415946281249997</v>
      </c>
      <c r="I57" s="78">
        <v>0</v>
      </c>
      <c r="J57" s="78">
        <v>2.5000000000000001E-3</v>
      </c>
      <c r="K57" s="78">
        <v>1E-4</v>
      </c>
      <c r="W57" s="91"/>
    </row>
    <row r="58" spans="2:23">
      <c r="B58" t="s">
        <v>1359</v>
      </c>
      <c r="C58" t="s">
        <v>1360</v>
      </c>
      <c r="D58" t="s">
        <v>106</v>
      </c>
      <c r="E58" s="86">
        <v>44874</v>
      </c>
      <c r="F58" s="77">
        <v>11130.31</v>
      </c>
      <c r="G58" s="77">
        <v>90.416300000000064</v>
      </c>
      <c r="H58" s="77">
        <v>38.734852135559997</v>
      </c>
      <c r="I58" s="78">
        <v>2.0000000000000001E-4</v>
      </c>
      <c r="J58" s="78">
        <v>1.3100000000000001E-2</v>
      </c>
      <c r="K58" s="78">
        <v>5.0000000000000001E-4</v>
      </c>
    </row>
    <row r="59" spans="2:23">
      <c r="B59" t="s">
        <v>1361</v>
      </c>
      <c r="C59" t="s">
        <v>1362</v>
      </c>
      <c r="D59" t="s">
        <v>106</v>
      </c>
      <c r="E59" s="86">
        <v>42916</v>
      </c>
      <c r="F59" s="77">
        <v>7105.02</v>
      </c>
      <c r="G59" s="77">
        <v>77.65820000000015</v>
      </c>
      <c r="H59" s="77">
        <v>21.237360339672399</v>
      </c>
      <c r="I59" s="78">
        <v>1E-4</v>
      </c>
      <c r="J59" s="78">
        <v>7.1999999999999998E-3</v>
      </c>
      <c r="K59" s="78">
        <v>2.9999999999999997E-4</v>
      </c>
      <c r="W59" s="91"/>
    </row>
    <row r="60" spans="2:23">
      <c r="B60" t="s">
        <v>1363</v>
      </c>
      <c r="C60" t="s">
        <v>1364</v>
      </c>
      <c r="D60" t="s">
        <v>110</v>
      </c>
      <c r="E60" s="86">
        <v>44440</v>
      </c>
      <c r="F60" s="77">
        <v>4932.1000000000004</v>
      </c>
      <c r="G60" s="77">
        <v>296.98030000000023</v>
      </c>
      <c r="H60" s="77">
        <v>59.431685014337297</v>
      </c>
      <c r="I60" s="78">
        <v>0</v>
      </c>
      <c r="J60" s="78">
        <v>2.01E-2</v>
      </c>
      <c r="K60" s="78">
        <v>6.9999999999999999E-4</v>
      </c>
      <c r="W60" s="91"/>
    </row>
    <row r="61" spans="2:23">
      <c r="B61" t="s">
        <v>1365</v>
      </c>
      <c r="C61" t="s">
        <v>1366</v>
      </c>
      <c r="D61" t="s">
        <v>110</v>
      </c>
      <c r="E61" s="86">
        <v>44910</v>
      </c>
      <c r="F61" s="77">
        <v>555.9</v>
      </c>
      <c r="G61" s="77">
        <v>100.80459999999999</v>
      </c>
      <c r="H61" s="77">
        <v>2.2737125199555002</v>
      </c>
      <c r="I61" s="78">
        <v>0</v>
      </c>
      <c r="J61" s="78">
        <v>8.0000000000000004E-4</v>
      </c>
      <c r="K61" s="78">
        <v>0</v>
      </c>
      <c r="W61" s="91"/>
    </row>
    <row r="62" spans="2:23">
      <c r="B62" t="s">
        <v>1367</v>
      </c>
      <c r="C62" t="s">
        <v>1368</v>
      </c>
      <c r="D62" t="s">
        <v>110</v>
      </c>
      <c r="E62" s="86">
        <v>44377</v>
      </c>
      <c r="F62" s="77">
        <v>45824.73</v>
      </c>
      <c r="G62" s="77">
        <v>91.404400000000052</v>
      </c>
      <c r="H62" s="77">
        <v>169.951712654197</v>
      </c>
      <c r="I62" s="78">
        <v>2.9999999999999997E-4</v>
      </c>
      <c r="J62" s="78">
        <v>5.74E-2</v>
      </c>
      <c r="K62" s="78">
        <v>2.0999999999999999E-3</v>
      </c>
      <c r="W62" s="91"/>
    </row>
    <row r="63" spans="2:23">
      <c r="B63" t="s">
        <v>1369</v>
      </c>
      <c r="C63" t="s">
        <v>1370</v>
      </c>
      <c r="D63" t="s">
        <v>106</v>
      </c>
      <c r="E63" s="86">
        <v>44412</v>
      </c>
      <c r="F63" s="77">
        <v>27545.43</v>
      </c>
      <c r="G63" s="77">
        <v>99.425000000000466</v>
      </c>
      <c r="H63" s="77">
        <v>105.412731499598</v>
      </c>
      <c r="I63" s="78">
        <v>1E-4</v>
      </c>
      <c r="J63" s="78">
        <v>3.56E-2</v>
      </c>
      <c r="K63" s="78">
        <v>1.2999999999999999E-3</v>
      </c>
      <c r="W63" s="91"/>
    </row>
    <row r="64" spans="2:23">
      <c r="B64" t="s">
        <v>1371</v>
      </c>
      <c r="C64" t="s">
        <v>1372</v>
      </c>
      <c r="D64" t="s">
        <v>110</v>
      </c>
      <c r="E64" s="86">
        <v>44713</v>
      </c>
      <c r="F64" s="77">
        <v>7176.82</v>
      </c>
      <c r="G64" s="77">
        <v>107.7308</v>
      </c>
      <c r="H64" s="77">
        <v>31.371152024272199</v>
      </c>
      <c r="I64" s="78">
        <v>0</v>
      </c>
      <c r="J64" s="78">
        <v>1.06E-2</v>
      </c>
      <c r="K64" s="78">
        <v>4.0000000000000002E-4</v>
      </c>
      <c r="W64" s="91"/>
    </row>
    <row r="65" spans="2:23">
      <c r="B65" t="s">
        <v>1373</v>
      </c>
      <c r="C65" t="s">
        <v>1374</v>
      </c>
      <c r="D65" t="s">
        <v>106</v>
      </c>
      <c r="E65" s="86">
        <v>44518</v>
      </c>
      <c r="F65" s="77">
        <v>6819.98</v>
      </c>
      <c r="G65" s="77">
        <v>93.252199999999846</v>
      </c>
      <c r="H65" s="77">
        <v>24.478798568416401</v>
      </c>
      <c r="I65" s="78">
        <v>2.9999999999999997E-4</v>
      </c>
      <c r="J65" s="78">
        <v>8.3000000000000001E-3</v>
      </c>
      <c r="K65" s="78">
        <v>2.9999999999999997E-4</v>
      </c>
    </row>
    <row r="66" spans="2:23">
      <c r="B66" t="s">
        <v>1375</v>
      </c>
      <c r="C66" t="s">
        <v>1376</v>
      </c>
      <c r="D66" t="s">
        <v>106</v>
      </c>
      <c r="E66" s="86">
        <v>44197</v>
      </c>
      <c r="F66" s="77">
        <v>20697</v>
      </c>
      <c r="G66" s="77">
        <v>100.0003</v>
      </c>
      <c r="H66" s="77">
        <v>79.662991988258995</v>
      </c>
      <c r="I66" s="78">
        <v>1E-4</v>
      </c>
      <c r="J66" s="78">
        <v>2.69E-2</v>
      </c>
      <c r="K66" s="78">
        <v>1E-3</v>
      </c>
      <c r="W66" s="91"/>
    </row>
    <row r="67" spans="2:23">
      <c r="B67" t="s">
        <v>1377</v>
      </c>
      <c r="C67" t="s">
        <v>1378</v>
      </c>
      <c r="D67" t="s">
        <v>110</v>
      </c>
      <c r="E67" s="86">
        <v>43221</v>
      </c>
      <c r="F67" s="77">
        <v>4855.22</v>
      </c>
      <c r="G67" s="77">
        <v>92.749900000000252</v>
      </c>
      <c r="H67" s="77">
        <v>18.2717814515699</v>
      </c>
      <c r="I67" s="78">
        <v>0</v>
      </c>
      <c r="J67" s="78">
        <v>6.1999999999999998E-3</v>
      </c>
      <c r="K67" s="78">
        <v>2.0000000000000001E-4</v>
      </c>
      <c r="W67" s="91"/>
    </row>
    <row r="68" spans="2:23">
      <c r="B68" t="s">
        <v>1379</v>
      </c>
      <c r="C68" t="s">
        <v>1380</v>
      </c>
      <c r="D68" t="s">
        <v>110</v>
      </c>
      <c r="E68" s="86">
        <v>44075</v>
      </c>
      <c r="F68" s="77">
        <v>11541.16</v>
      </c>
      <c r="G68" s="77">
        <v>101.9179</v>
      </c>
      <c r="H68" s="77">
        <v>47.7263758352493</v>
      </c>
      <c r="I68" s="78">
        <v>0</v>
      </c>
      <c r="J68" s="78">
        <v>1.61E-2</v>
      </c>
      <c r="K68" s="78">
        <v>5.9999999999999995E-4</v>
      </c>
      <c r="W68" s="91"/>
    </row>
    <row r="69" spans="2:23">
      <c r="B69" t="s">
        <v>1381</v>
      </c>
      <c r="C69" t="s">
        <v>1382</v>
      </c>
      <c r="D69" t="s">
        <v>113</v>
      </c>
      <c r="E69" s="86">
        <v>44644</v>
      </c>
      <c r="F69" s="77">
        <v>6157.21</v>
      </c>
      <c r="G69" s="77">
        <v>104.96</v>
      </c>
      <c r="H69" s="77">
        <v>30.376194577484799</v>
      </c>
      <c r="I69" s="78">
        <v>0</v>
      </c>
      <c r="J69" s="78">
        <v>1.03E-2</v>
      </c>
      <c r="K69" s="78">
        <v>4.0000000000000002E-4</v>
      </c>
      <c r="W69" s="91"/>
    </row>
    <row r="70" spans="2:23">
      <c r="B70" t="s">
        <v>1383</v>
      </c>
      <c r="C70" t="s">
        <v>1384</v>
      </c>
      <c r="D70" t="s">
        <v>106</v>
      </c>
      <c r="E70" s="86">
        <v>45197</v>
      </c>
      <c r="F70" s="77">
        <v>1881.51</v>
      </c>
      <c r="G70" s="77">
        <v>100.59699999999999</v>
      </c>
      <c r="H70" s="77">
        <v>7.2851663239802997</v>
      </c>
      <c r="I70" s="78">
        <v>1E-4</v>
      </c>
      <c r="J70" s="78">
        <v>2.5000000000000001E-3</v>
      </c>
      <c r="K70" s="78">
        <v>1E-4</v>
      </c>
    </row>
    <row r="71" spans="2:23">
      <c r="B71" t="s">
        <v>1385</v>
      </c>
      <c r="C71" t="s">
        <v>1386</v>
      </c>
      <c r="D71" t="s">
        <v>106</v>
      </c>
      <c r="E71" s="86">
        <v>44264</v>
      </c>
      <c r="F71" s="77">
        <v>1692.32</v>
      </c>
      <c r="G71" s="77">
        <v>102.0946</v>
      </c>
      <c r="H71" s="77">
        <v>6.6501764713372804</v>
      </c>
      <c r="I71" s="78">
        <v>0</v>
      </c>
      <c r="J71" s="78">
        <v>2.2000000000000001E-3</v>
      </c>
      <c r="K71" s="78">
        <v>1E-4</v>
      </c>
      <c r="W71" s="91"/>
    </row>
    <row r="72" spans="2:23">
      <c r="B72" t="s">
        <v>1387</v>
      </c>
      <c r="C72" t="s">
        <v>1388</v>
      </c>
      <c r="D72" t="s">
        <v>110</v>
      </c>
      <c r="E72" s="86">
        <v>43860</v>
      </c>
      <c r="F72" s="77">
        <v>10459.85</v>
      </c>
      <c r="G72" s="77">
        <v>93.243600000000001</v>
      </c>
      <c r="H72" s="77">
        <v>39.573368368339501</v>
      </c>
      <c r="I72" s="78">
        <v>0</v>
      </c>
      <c r="J72" s="78">
        <v>1.34E-2</v>
      </c>
      <c r="K72" s="78">
        <v>5.0000000000000001E-4</v>
      </c>
      <c r="W72" s="91"/>
    </row>
    <row r="73" spans="2:23">
      <c r="B73" t="s">
        <v>1389</v>
      </c>
      <c r="C73" t="s">
        <v>1390</v>
      </c>
      <c r="D73" t="s">
        <v>110</v>
      </c>
      <c r="E73" s="86">
        <v>44651</v>
      </c>
      <c r="F73" s="77">
        <v>1918.9</v>
      </c>
      <c r="G73" s="77">
        <v>104.4327</v>
      </c>
      <c r="H73" s="77">
        <v>8.1310639683172496</v>
      </c>
      <c r="I73" s="78">
        <v>0</v>
      </c>
      <c r="J73" s="78">
        <v>2.7000000000000001E-3</v>
      </c>
      <c r="K73" s="78">
        <v>1E-4</v>
      </c>
      <c r="W73" s="91"/>
    </row>
    <row r="74" spans="2:23">
      <c r="B74" t="s">
        <v>1391</v>
      </c>
      <c r="C74" t="s">
        <v>1392</v>
      </c>
      <c r="D74" t="s">
        <v>106</v>
      </c>
      <c r="E74" s="86">
        <v>44544</v>
      </c>
      <c r="F74" s="77">
        <v>1392.62</v>
      </c>
      <c r="G74" s="77">
        <v>112.6778</v>
      </c>
      <c r="H74" s="77">
        <v>6.0397491031076402</v>
      </c>
      <c r="I74" s="78">
        <v>0</v>
      </c>
      <c r="J74" s="78">
        <v>2E-3</v>
      </c>
      <c r="K74" s="78">
        <v>1E-4</v>
      </c>
      <c r="W74" s="91"/>
    </row>
    <row r="75" spans="2:23">
      <c r="B75" t="s">
        <v>1393</v>
      </c>
      <c r="C75" t="s">
        <v>1394</v>
      </c>
      <c r="D75" t="s">
        <v>106</v>
      </c>
      <c r="E75" s="86">
        <v>45014</v>
      </c>
      <c r="F75" s="77">
        <v>2293.62</v>
      </c>
      <c r="G75" s="77">
        <v>104.8687</v>
      </c>
      <c r="H75" s="77">
        <v>9.2579591967420605</v>
      </c>
      <c r="I75" s="78">
        <v>0</v>
      </c>
      <c r="J75" s="78">
        <v>3.0999999999999999E-3</v>
      </c>
      <c r="K75" s="78">
        <v>1E-4</v>
      </c>
      <c r="W75" s="91"/>
    </row>
    <row r="76" spans="2:23">
      <c r="B76" t="s">
        <v>1395</v>
      </c>
      <c r="C76" t="s">
        <v>1396</v>
      </c>
      <c r="D76" t="s">
        <v>106</v>
      </c>
      <c r="E76" s="86">
        <v>44621</v>
      </c>
      <c r="F76" s="77">
        <v>733.5</v>
      </c>
      <c r="G76" s="77">
        <v>89.819299999999998</v>
      </c>
      <c r="H76" s="77">
        <v>2.5358157526095</v>
      </c>
      <c r="I76" s="78">
        <v>0</v>
      </c>
      <c r="J76" s="78">
        <v>8.9999999999999998E-4</v>
      </c>
      <c r="K76" s="78">
        <v>0</v>
      </c>
      <c r="W76" s="91"/>
    </row>
    <row r="77" spans="2:23">
      <c r="B77" t="s">
        <v>1397</v>
      </c>
      <c r="C77" t="s">
        <v>1398</v>
      </c>
      <c r="D77" t="s">
        <v>106</v>
      </c>
      <c r="E77" s="86">
        <v>44893</v>
      </c>
      <c r="F77" s="77">
        <v>149.75</v>
      </c>
      <c r="G77" s="77">
        <v>100</v>
      </c>
      <c r="H77" s="77">
        <v>0.57638774999999998</v>
      </c>
      <c r="I77" s="78">
        <v>0</v>
      </c>
      <c r="J77" s="78">
        <v>2.0000000000000001E-4</v>
      </c>
      <c r="K77" s="78">
        <v>0</v>
      </c>
      <c r="W77" s="91"/>
    </row>
    <row r="78" spans="2:23">
      <c r="B78" t="s">
        <v>1399</v>
      </c>
      <c r="C78" t="s">
        <v>1400</v>
      </c>
      <c r="D78" t="s">
        <v>106</v>
      </c>
      <c r="E78" s="86">
        <v>44959</v>
      </c>
      <c r="F78" s="77">
        <v>4135.6099999999997</v>
      </c>
      <c r="G78" s="77">
        <v>100</v>
      </c>
      <c r="H78" s="77">
        <v>15.91796289</v>
      </c>
      <c r="I78" s="78">
        <v>0</v>
      </c>
      <c r="J78" s="78">
        <v>5.4000000000000003E-3</v>
      </c>
      <c r="K78" s="78">
        <v>2.0000000000000001E-4</v>
      </c>
      <c r="W78" s="91"/>
    </row>
    <row r="79" spans="2:23">
      <c r="B79" t="s">
        <v>1401</v>
      </c>
      <c r="C79" t="s">
        <v>1402</v>
      </c>
      <c r="D79" t="s">
        <v>113</v>
      </c>
      <c r="E79" s="86">
        <v>45146</v>
      </c>
      <c r="F79" s="77">
        <v>1222.29</v>
      </c>
      <c r="G79" s="77">
        <v>100.00002813650184</v>
      </c>
      <c r="H79" s="77">
        <v>5.7451313034785203</v>
      </c>
      <c r="I79" s="78">
        <v>0</v>
      </c>
      <c r="J79" s="78">
        <v>1.9E-3</v>
      </c>
      <c r="K79" s="78">
        <v>1E-4</v>
      </c>
      <c r="W79" s="91"/>
    </row>
    <row r="80" spans="2:23">
      <c r="B80" t="s">
        <v>1403</v>
      </c>
      <c r="C80" t="s">
        <v>1404</v>
      </c>
      <c r="D80" t="s">
        <v>110</v>
      </c>
      <c r="E80" s="86">
        <v>42928</v>
      </c>
      <c r="F80" s="77">
        <v>5352.1</v>
      </c>
      <c r="G80" s="77">
        <v>56.848599999999998</v>
      </c>
      <c r="H80" s="77">
        <v>12.3453248328345</v>
      </c>
      <c r="I80" s="78">
        <v>1E-4</v>
      </c>
      <c r="J80" s="78">
        <v>4.1999999999999997E-3</v>
      </c>
      <c r="K80" s="78">
        <v>1E-4</v>
      </c>
      <c r="W80" s="91"/>
    </row>
    <row r="81" spans="2:23">
      <c r="B81" t="s">
        <v>1405</v>
      </c>
      <c r="C81" t="s">
        <v>1406</v>
      </c>
      <c r="D81" t="s">
        <v>110</v>
      </c>
      <c r="E81" s="86">
        <v>44545</v>
      </c>
      <c r="F81" s="77">
        <v>6227.48</v>
      </c>
      <c r="G81" s="77">
        <v>107.0371</v>
      </c>
      <c r="H81" s="77">
        <v>27.046134535037101</v>
      </c>
      <c r="I81" s="78">
        <v>0</v>
      </c>
      <c r="J81" s="78">
        <v>9.1000000000000004E-3</v>
      </c>
      <c r="K81" s="78">
        <v>2.9999999999999997E-4</v>
      </c>
      <c r="W81" s="91"/>
    </row>
    <row r="82" spans="2:23">
      <c r="B82" t="s">
        <v>1407</v>
      </c>
      <c r="C82" t="s">
        <v>1408</v>
      </c>
      <c r="D82" t="s">
        <v>102</v>
      </c>
      <c r="E82" s="86">
        <v>43709</v>
      </c>
      <c r="F82" s="77">
        <v>12406.07</v>
      </c>
      <c r="G82" s="77">
        <v>95.077365999999998</v>
      </c>
      <c r="H82" s="77">
        <v>11.7953645801162</v>
      </c>
      <c r="I82" s="78">
        <v>1E-4</v>
      </c>
      <c r="J82" s="78">
        <v>4.0000000000000001E-3</v>
      </c>
      <c r="K82" s="78">
        <v>1E-4</v>
      </c>
      <c r="W82" s="91"/>
    </row>
    <row r="83" spans="2:23">
      <c r="B83" t="s">
        <v>1409</v>
      </c>
      <c r="C83" t="s">
        <v>1410</v>
      </c>
      <c r="D83" t="s">
        <v>106</v>
      </c>
      <c r="E83" s="86">
        <v>44377</v>
      </c>
      <c r="F83" s="77">
        <v>9071.99</v>
      </c>
      <c r="G83" s="77">
        <v>34.741199999999942</v>
      </c>
      <c r="H83" s="77">
        <v>12.130963312848101</v>
      </c>
      <c r="I83" s="78">
        <v>2.0000000000000001E-4</v>
      </c>
      <c r="J83" s="78">
        <v>4.1000000000000003E-3</v>
      </c>
      <c r="K83" s="78">
        <v>1E-4</v>
      </c>
      <c r="W83" s="91"/>
    </row>
    <row r="84" spans="2:23">
      <c r="B84" t="s">
        <v>1411</v>
      </c>
      <c r="C84" t="s">
        <v>1412</v>
      </c>
      <c r="D84" t="s">
        <v>106</v>
      </c>
      <c r="E84" s="86">
        <v>43983</v>
      </c>
      <c r="F84" s="77">
        <v>10095.299999999999</v>
      </c>
      <c r="G84" s="77">
        <v>98.566800000000001</v>
      </c>
      <c r="H84" s="77">
        <v>38.299913903379597</v>
      </c>
      <c r="I84" s="78">
        <v>0</v>
      </c>
      <c r="J84" s="78">
        <v>1.29E-2</v>
      </c>
      <c r="K84" s="78">
        <v>5.0000000000000001E-4</v>
      </c>
      <c r="W84" s="91"/>
    </row>
    <row r="85" spans="2:23">
      <c r="B85" t="s">
        <v>1413</v>
      </c>
      <c r="C85" t="s">
        <v>1414</v>
      </c>
      <c r="D85" t="s">
        <v>110</v>
      </c>
      <c r="E85" s="86">
        <v>42735</v>
      </c>
      <c r="F85" s="77">
        <v>4299.4399999999996</v>
      </c>
      <c r="G85" s="77">
        <v>24.521899999999999</v>
      </c>
      <c r="H85" s="77">
        <v>4.2778400111382</v>
      </c>
      <c r="I85" s="78">
        <v>1E-4</v>
      </c>
      <c r="J85" s="78">
        <v>1.4E-3</v>
      </c>
      <c r="K85" s="78">
        <v>1E-4</v>
      </c>
      <c r="W85" s="91"/>
    </row>
    <row r="86" spans="2:23">
      <c r="B86" t="s">
        <v>1415</v>
      </c>
      <c r="C86" t="s">
        <v>1416</v>
      </c>
      <c r="D86" t="s">
        <v>106</v>
      </c>
      <c r="E86" s="86">
        <v>44539</v>
      </c>
      <c r="F86" s="77">
        <v>1045.18</v>
      </c>
      <c r="G86" s="77">
        <v>98.844399999999993</v>
      </c>
      <c r="H86" s="77">
        <v>3.9764092127920798</v>
      </c>
      <c r="I86" s="78">
        <v>0</v>
      </c>
      <c r="J86" s="78">
        <v>1.2999999999999999E-3</v>
      </c>
      <c r="K86" s="78">
        <v>0</v>
      </c>
      <c r="W86" s="91"/>
    </row>
    <row r="87" spans="2:23">
      <c r="B87" t="s">
        <v>1417</v>
      </c>
      <c r="C87" t="s">
        <v>1418</v>
      </c>
      <c r="D87" t="s">
        <v>106</v>
      </c>
      <c r="E87" s="86">
        <v>44217</v>
      </c>
      <c r="F87" s="77">
        <v>24202.31</v>
      </c>
      <c r="G87" s="77">
        <v>95.413300000000035</v>
      </c>
      <c r="H87" s="77">
        <v>88.881964969188303</v>
      </c>
      <c r="I87" s="78">
        <v>0</v>
      </c>
      <c r="J87" s="78">
        <v>0.03</v>
      </c>
      <c r="K87" s="78">
        <v>1.1000000000000001E-3</v>
      </c>
      <c r="W87" s="91"/>
    </row>
    <row r="88" spans="2:23">
      <c r="B88" t="s">
        <v>1419</v>
      </c>
      <c r="C88" t="s">
        <v>1420</v>
      </c>
      <c r="D88" t="s">
        <v>106</v>
      </c>
      <c r="E88" s="86">
        <v>44531</v>
      </c>
      <c r="F88" s="77">
        <v>36322.79</v>
      </c>
      <c r="G88" s="77">
        <v>74.639299999999977</v>
      </c>
      <c r="H88" s="77">
        <v>104.350532280213</v>
      </c>
      <c r="I88" s="78">
        <v>0</v>
      </c>
      <c r="J88" s="78">
        <v>3.5200000000000002E-2</v>
      </c>
      <c r="K88" s="78">
        <v>1.2999999999999999E-3</v>
      </c>
      <c r="W88" s="91"/>
    </row>
    <row r="89" spans="2:23">
      <c r="B89" t="s">
        <v>1421</v>
      </c>
      <c r="C89" t="s">
        <v>1422</v>
      </c>
      <c r="D89" t="s">
        <v>106</v>
      </c>
      <c r="E89" s="86">
        <v>44561</v>
      </c>
      <c r="F89" s="77">
        <v>739.78</v>
      </c>
      <c r="G89" s="77">
        <v>67.068899999999999</v>
      </c>
      <c r="H89" s="77">
        <v>1.9097287251085799</v>
      </c>
      <c r="I89" s="78">
        <v>0</v>
      </c>
      <c r="J89" s="78">
        <v>5.9999999999999995E-4</v>
      </c>
      <c r="K89" s="78">
        <v>0</v>
      </c>
      <c r="W89" s="91"/>
    </row>
    <row r="90" spans="2:23">
      <c r="B90" t="s">
        <v>1423</v>
      </c>
      <c r="C90" t="s">
        <v>1424</v>
      </c>
      <c r="D90" t="s">
        <v>106</v>
      </c>
      <c r="E90" s="86">
        <v>45166</v>
      </c>
      <c r="F90" s="77">
        <v>1270.3900000000001</v>
      </c>
      <c r="G90" s="77">
        <v>101</v>
      </c>
      <c r="H90" s="77">
        <v>4.9386284210999998</v>
      </c>
      <c r="I90" s="78">
        <v>2.9999999999999997E-4</v>
      </c>
      <c r="J90" s="78">
        <v>1.6999999999999999E-3</v>
      </c>
      <c r="K90" s="78">
        <v>1E-4</v>
      </c>
      <c r="W90" s="91"/>
    </row>
    <row r="91" spans="2:23">
      <c r="B91" t="s">
        <v>1425</v>
      </c>
      <c r="C91" t="s">
        <v>1426</v>
      </c>
      <c r="D91" t="s">
        <v>110</v>
      </c>
      <c r="E91" s="86">
        <v>44608</v>
      </c>
      <c r="F91" s="77">
        <v>7694.62</v>
      </c>
      <c r="G91" s="77">
        <v>94.384</v>
      </c>
      <c r="H91" s="77">
        <v>29.467553746296002</v>
      </c>
      <c r="I91" s="78">
        <v>0</v>
      </c>
      <c r="J91" s="78">
        <v>0.01</v>
      </c>
      <c r="K91" s="78">
        <v>4.0000000000000002E-4</v>
      </c>
      <c r="W91" s="91"/>
    </row>
    <row r="92" spans="2:23">
      <c r="B92" t="s">
        <v>222</v>
      </c>
      <c r="C92" s="16"/>
    </row>
    <row r="93" spans="2:23">
      <c r="B93" t="s">
        <v>251</v>
      </c>
      <c r="C93" s="16"/>
    </row>
    <row r="94" spans="2:23">
      <c r="B94" t="s">
        <v>252</v>
      </c>
      <c r="C94" s="16"/>
    </row>
    <row r="95" spans="2:23">
      <c r="B95" t="s">
        <v>253</v>
      </c>
      <c r="C95" s="16"/>
    </row>
    <row r="96" spans="2:2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5:XFD1048576 C1:C4" xr:uid="{00000000-0002-0000-1000-000000000000}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indexed="43"/>
    <pageSetUpPr fitToPage="1"/>
  </sheetPr>
  <dimension ref="B1:BG565"/>
  <sheetViews>
    <sheetView rightToLeft="1" workbookViewId="0">
      <selection activeCell="F14" sqref="F1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 s="1" customFormat="1">
      <c r="B1" s="2" t="s">
        <v>0</v>
      </c>
      <c r="C1" s="82">
        <v>45197</v>
      </c>
    </row>
    <row r="2" spans="2:59" s="1" customFormat="1">
      <c r="B2" s="2" t="s">
        <v>1</v>
      </c>
      <c r="C2" s="12" t="s">
        <v>1501</v>
      </c>
    </row>
    <row r="3" spans="2:59" s="1" customFormat="1">
      <c r="B3" s="2" t="s">
        <v>2</v>
      </c>
      <c r="C3" s="26" t="s">
        <v>1502</v>
      </c>
    </row>
    <row r="4" spans="2:59" s="1" customFormat="1">
      <c r="B4" s="2" t="s">
        <v>3</v>
      </c>
      <c r="C4" s="83" t="s">
        <v>196</v>
      </c>
    </row>
    <row r="6" spans="2:59" ht="26.25" customHeight="1">
      <c r="B6" s="116" t="s">
        <v>136</v>
      </c>
      <c r="C6" s="117"/>
      <c r="D6" s="117"/>
      <c r="E6" s="117"/>
      <c r="F6" s="117"/>
      <c r="G6" s="117"/>
      <c r="H6" s="117"/>
      <c r="I6" s="117"/>
      <c r="J6" s="117"/>
      <c r="K6" s="117"/>
      <c r="L6" s="118"/>
    </row>
    <row r="7" spans="2:59" ht="26.25" customHeight="1">
      <c r="B7" s="116" t="s">
        <v>141</v>
      </c>
      <c r="C7" s="117"/>
      <c r="D7" s="117"/>
      <c r="E7" s="117"/>
      <c r="F7" s="117"/>
      <c r="G7" s="117"/>
      <c r="H7" s="117"/>
      <c r="I7" s="117"/>
      <c r="J7" s="117"/>
      <c r="K7" s="117"/>
      <c r="L7" s="118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186</v>
      </c>
      <c r="H8" s="28" t="s">
        <v>187</v>
      </c>
      <c r="I8" s="28" t="s">
        <v>5</v>
      </c>
      <c r="J8" s="28" t="s">
        <v>73</v>
      </c>
      <c r="K8" s="28" t="s">
        <v>57</v>
      </c>
      <c r="L8" s="36" t="s">
        <v>182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183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5">
        <v>1184.6300000000001</v>
      </c>
      <c r="H11" s="7"/>
      <c r="I11" s="75">
        <v>3.5803690700000001E-3</v>
      </c>
      <c r="J11" s="7"/>
      <c r="K11" s="76">
        <v>1</v>
      </c>
      <c r="L11" s="76">
        <v>0</v>
      </c>
      <c r="M11" s="16"/>
      <c r="N11" s="16"/>
      <c r="O11" s="16"/>
      <c r="P11" s="16"/>
      <c r="BG11" s="16"/>
    </row>
    <row r="12" spans="2:59">
      <c r="B12" s="79" t="s">
        <v>1427</v>
      </c>
      <c r="C12" s="16"/>
      <c r="D12" s="16"/>
      <c r="G12" s="81">
        <v>1184.6300000000001</v>
      </c>
      <c r="I12" s="81">
        <v>3.5803690700000001E-3</v>
      </c>
      <c r="K12" s="80">
        <v>1</v>
      </c>
      <c r="L12" s="80">
        <v>0</v>
      </c>
    </row>
    <row r="13" spans="2:59">
      <c r="B13" t="s">
        <v>1428</v>
      </c>
      <c r="C13" t="s">
        <v>1429</v>
      </c>
      <c r="D13" t="s">
        <v>494</v>
      </c>
      <c r="E13" t="s">
        <v>102</v>
      </c>
      <c r="F13" s="86">
        <v>44607</v>
      </c>
      <c r="G13" s="77">
        <v>976.69</v>
      </c>
      <c r="H13" s="77">
        <v>0.3649</v>
      </c>
      <c r="I13" s="77">
        <v>3.56394181E-3</v>
      </c>
      <c r="J13" s="78">
        <v>0</v>
      </c>
      <c r="K13" s="78">
        <v>0.99539999999999995</v>
      </c>
      <c r="L13" s="78">
        <v>0</v>
      </c>
    </row>
    <row r="14" spans="2:59">
      <c r="B14" t="s">
        <v>1430</v>
      </c>
      <c r="C14" t="s">
        <v>1431</v>
      </c>
      <c r="D14" t="s">
        <v>125</v>
      </c>
      <c r="E14" t="s">
        <v>102</v>
      </c>
      <c r="F14" s="86">
        <v>44537</v>
      </c>
      <c r="G14" s="77">
        <v>207.94</v>
      </c>
      <c r="H14" s="77">
        <v>7.9000000000000008E-3</v>
      </c>
      <c r="I14" s="77">
        <v>1.6427260000000002E-5</v>
      </c>
      <c r="J14" s="78">
        <v>0</v>
      </c>
      <c r="K14" s="78">
        <v>4.5999999999999999E-3</v>
      </c>
      <c r="L14" s="78">
        <v>0</v>
      </c>
      <c r="W14" s="91"/>
    </row>
    <row r="15" spans="2:59">
      <c r="B15" s="79" t="s">
        <v>1123</v>
      </c>
      <c r="C15" s="16"/>
      <c r="D15" s="16"/>
      <c r="G15" s="81">
        <v>0</v>
      </c>
      <c r="I15" s="81">
        <v>0</v>
      </c>
      <c r="K15" s="80">
        <v>0</v>
      </c>
      <c r="L15" s="80">
        <v>0</v>
      </c>
    </row>
    <row r="16" spans="2:59">
      <c r="B16" t="s">
        <v>209</v>
      </c>
      <c r="C16" t="s">
        <v>209</v>
      </c>
      <c r="D16" t="s">
        <v>209</v>
      </c>
      <c r="E16" t="s">
        <v>209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4">
      <c r="B17" t="s">
        <v>222</v>
      </c>
      <c r="C17" s="16"/>
      <c r="D17" s="16"/>
    </row>
    <row r="18" spans="2:4">
      <c r="B18" t="s">
        <v>251</v>
      </c>
      <c r="C18" s="16"/>
      <c r="D18" s="16"/>
    </row>
    <row r="19" spans="2:4">
      <c r="B19" t="s">
        <v>252</v>
      </c>
      <c r="C19" s="16"/>
      <c r="D19" s="16"/>
    </row>
    <row r="20" spans="2:4">
      <c r="B20" t="s">
        <v>253</v>
      </c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5:XFD1048576 C1:C4" xr:uid="{00000000-0002-0000-11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indexed="43"/>
    <pageSetUpPr fitToPage="1"/>
  </sheetPr>
  <dimension ref="B1:AZ427"/>
  <sheetViews>
    <sheetView rightToLeft="1" workbookViewId="0">
      <selection activeCell="H16" sqref="H16:H1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 s="1" customFormat="1">
      <c r="B1" s="2" t="s">
        <v>0</v>
      </c>
      <c r="C1" s="82">
        <v>45197</v>
      </c>
    </row>
    <row r="2" spans="2:52" s="1" customFormat="1">
      <c r="B2" s="2" t="s">
        <v>1</v>
      </c>
      <c r="C2" s="12" t="s">
        <v>1501</v>
      </c>
    </row>
    <row r="3" spans="2:52" s="1" customFormat="1">
      <c r="B3" s="2" t="s">
        <v>2</v>
      </c>
      <c r="C3" s="26" t="s">
        <v>1502</v>
      </c>
    </row>
    <row r="4" spans="2:52" s="1" customFormat="1">
      <c r="B4" s="2" t="s">
        <v>3</v>
      </c>
      <c r="C4" s="83" t="s">
        <v>196</v>
      </c>
    </row>
    <row r="6" spans="2:52" ht="26.25" customHeight="1">
      <c r="B6" s="116" t="s">
        <v>136</v>
      </c>
      <c r="C6" s="117"/>
      <c r="D6" s="117"/>
      <c r="E6" s="117"/>
      <c r="F6" s="117"/>
      <c r="G6" s="117"/>
      <c r="H6" s="117"/>
      <c r="I6" s="117"/>
      <c r="J6" s="117"/>
      <c r="K6" s="117"/>
      <c r="L6" s="118"/>
    </row>
    <row r="7" spans="2:52" ht="26.25" customHeight="1">
      <c r="B7" s="116" t="s">
        <v>142</v>
      </c>
      <c r="C7" s="117"/>
      <c r="D7" s="117"/>
      <c r="E7" s="117"/>
      <c r="F7" s="117"/>
      <c r="G7" s="117"/>
      <c r="H7" s="117"/>
      <c r="I7" s="117"/>
      <c r="J7" s="117"/>
      <c r="K7" s="117"/>
      <c r="L7" s="118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186</v>
      </c>
      <c r="H8" s="28" t="s">
        <v>187</v>
      </c>
      <c r="I8" s="28" t="s">
        <v>5</v>
      </c>
      <c r="J8" s="28" t="s">
        <v>73</v>
      </c>
      <c r="K8" s="28" t="s">
        <v>57</v>
      </c>
      <c r="L8" s="36" t="s">
        <v>182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183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5">
        <v>145146.6</v>
      </c>
      <c r="H11" s="7"/>
      <c r="I11" s="75">
        <v>-1.9681878960000001</v>
      </c>
      <c r="J11" s="7"/>
      <c r="K11" s="76">
        <v>1</v>
      </c>
      <c r="L11" s="76">
        <v>0</v>
      </c>
      <c r="AZ11" s="16"/>
    </row>
    <row r="12" spans="2:52">
      <c r="B12" s="79" t="s">
        <v>203</v>
      </c>
      <c r="C12" s="16"/>
      <c r="D12" s="16"/>
      <c r="G12" s="81">
        <v>145146.6</v>
      </c>
      <c r="I12" s="81">
        <v>-1.9681878960000001</v>
      </c>
      <c r="K12" s="80">
        <v>1</v>
      </c>
      <c r="L12" s="80">
        <v>0</v>
      </c>
    </row>
    <row r="13" spans="2:52">
      <c r="B13" s="79" t="s">
        <v>1128</v>
      </c>
      <c r="C13" s="16"/>
      <c r="D13" s="16"/>
      <c r="G13" s="81">
        <v>0</v>
      </c>
      <c r="I13" s="81">
        <v>0</v>
      </c>
      <c r="K13" s="80">
        <v>0</v>
      </c>
      <c r="L13" s="80">
        <v>0</v>
      </c>
    </row>
    <row r="14" spans="2:52">
      <c r="B14" t="s">
        <v>209</v>
      </c>
      <c r="C14" t="s">
        <v>209</v>
      </c>
      <c r="D14" t="s">
        <v>209</v>
      </c>
      <c r="E14" t="s">
        <v>209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52">
      <c r="B15" s="79" t="s">
        <v>1137</v>
      </c>
      <c r="C15" s="16"/>
      <c r="D15" s="16"/>
      <c r="G15" s="81">
        <v>145146.6</v>
      </c>
      <c r="I15" s="81">
        <v>-1.9681878960000001</v>
      </c>
      <c r="K15" s="80">
        <v>1</v>
      </c>
      <c r="L15" s="80">
        <v>0</v>
      </c>
    </row>
    <row r="16" spans="2:52">
      <c r="B16" t="s">
        <v>1432</v>
      </c>
      <c r="C16" t="s">
        <v>1433</v>
      </c>
      <c r="D16" t="s">
        <v>1604</v>
      </c>
      <c r="E16" t="s">
        <v>106</v>
      </c>
      <c r="F16" s="86">
        <v>45181</v>
      </c>
      <c r="G16" s="77">
        <v>145146.6</v>
      </c>
      <c r="H16" s="77">
        <v>0.62319999999999998</v>
      </c>
      <c r="I16" s="77">
        <v>2.9609906399999999</v>
      </c>
      <c r="J16" s="78">
        <v>0</v>
      </c>
      <c r="K16" s="78">
        <v>-1.5044</v>
      </c>
      <c r="L16" s="78">
        <v>0</v>
      </c>
    </row>
    <row r="17" spans="2:12">
      <c r="B17" t="s">
        <v>1434</v>
      </c>
      <c r="C17" t="s">
        <v>1435</v>
      </c>
      <c r="D17" t="s">
        <v>1604</v>
      </c>
      <c r="E17" t="s">
        <v>106</v>
      </c>
      <c r="F17" s="86">
        <v>45140</v>
      </c>
      <c r="G17" s="77">
        <v>-43543.98</v>
      </c>
      <c r="H17" s="77">
        <v>2.6110000000000002</v>
      </c>
      <c r="I17" s="77">
        <v>-5.0990000579999997</v>
      </c>
      <c r="J17" s="78">
        <v>0</v>
      </c>
      <c r="K17" s="78">
        <v>2.5907</v>
      </c>
      <c r="L17" s="78">
        <v>-1E-4</v>
      </c>
    </row>
    <row r="18" spans="2:12">
      <c r="B18" t="s">
        <v>1434</v>
      </c>
      <c r="C18" t="s">
        <v>1436</v>
      </c>
      <c r="D18" t="s">
        <v>1604</v>
      </c>
      <c r="E18" t="s">
        <v>106</v>
      </c>
      <c r="F18" s="86">
        <v>45140</v>
      </c>
      <c r="G18" s="77">
        <v>43543.98</v>
      </c>
      <c r="H18" s="77">
        <v>7.4800000000000005E-2</v>
      </c>
      <c r="I18" s="77">
        <v>0.169821522</v>
      </c>
      <c r="J18" s="78">
        <v>0</v>
      </c>
      <c r="K18" s="78">
        <v>-8.6300000000000002E-2</v>
      </c>
      <c r="L18" s="78">
        <v>0</v>
      </c>
    </row>
    <row r="19" spans="2:12">
      <c r="B19" s="79" t="s">
        <v>1437</v>
      </c>
      <c r="C19" s="16"/>
      <c r="D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209</v>
      </c>
      <c r="C20" t="s">
        <v>209</v>
      </c>
      <c r="D20" t="s">
        <v>209</v>
      </c>
      <c r="E20" t="s">
        <v>209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1138</v>
      </c>
      <c r="C21" s="16"/>
      <c r="D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t="s">
        <v>209</v>
      </c>
      <c r="C22" t="s">
        <v>209</v>
      </c>
      <c r="D22" t="s">
        <v>209</v>
      </c>
      <c r="E22" t="s">
        <v>209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  <c r="L22" s="78">
        <v>0</v>
      </c>
    </row>
    <row r="23" spans="2:12">
      <c r="B23" s="79" t="s">
        <v>259</v>
      </c>
      <c r="C23" s="16"/>
      <c r="D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t="s">
        <v>209</v>
      </c>
      <c r="C24" t="s">
        <v>209</v>
      </c>
      <c r="D24" t="s">
        <v>209</v>
      </c>
      <c r="E24" t="s">
        <v>209</v>
      </c>
      <c r="G24" s="77">
        <v>0</v>
      </c>
      <c r="H24" s="77">
        <v>0</v>
      </c>
      <c r="I24" s="77">
        <v>0</v>
      </c>
      <c r="J24" s="78">
        <v>0</v>
      </c>
      <c r="K24" s="78">
        <v>0</v>
      </c>
      <c r="L24" s="78">
        <v>0</v>
      </c>
    </row>
    <row r="25" spans="2:12">
      <c r="B25" s="79" t="s">
        <v>220</v>
      </c>
      <c r="C25" s="16"/>
      <c r="D25" s="16"/>
      <c r="G25" s="81">
        <v>0</v>
      </c>
      <c r="I25" s="81">
        <v>0</v>
      </c>
      <c r="K25" s="80">
        <v>0</v>
      </c>
      <c r="L25" s="80">
        <v>0</v>
      </c>
    </row>
    <row r="26" spans="2:12">
      <c r="B26" s="79" t="s">
        <v>1128</v>
      </c>
      <c r="C26" s="16"/>
      <c r="D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209</v>
      </c>
      <c r="C27" t="s">
        <v>209</v>
      </c>
      <c r="D27" t="s">
        <v>209</v>
      </c>
      <c r="E27" t="s">
        <v>209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1145</v>
      </c>
      <c r="C28" s="16"/>
      <c r="D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209</v>
      </c>
      <c r="C29" t="s">
        <v>209</v>
      </c>
      <c r="D29" t="s">
        <v>209</v>
      </c>
      <c r="E29" t="s">
        <v>209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1138</v>
      </c>
      <c r="C30" s="16"/>
      <c r="D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209</v>
      </c>
      <c r="C31" t="s">
        <v>209</v>
      </c>
      <c r="D31" t="s">
        <v>209</v>
      </c>
      <c r="E31" t="s">
        <v>209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1146</v>
      </c>
      <c r="C32" s="16"/>
      <c r="D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209</v>
      </c>
      <c r="C33" t="s">
        <v>209</v>
      </c>
      <c r="D33" t="s">
        <v>209</v>
      </c>
      <c r="E33" t="s">
        <v>209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s="79" t="s">
        <v>259</v>
      </c>
      <c r="C34" s="16"/>
      <c r="D34" s="16"/>
      <c r="G34" s="81">
        <v>0</v>
      </c>
      <c r="I34" s="81">
        <v>0</v>
      </c>
      <c r="K34" s="80">
        <v>0</v>
      </c>
      <c r="L34" s="80">
        <v>0</v>
      </c>
    </row>
    <row r="35" spans="2:12">
      <c r="B35" t="s">
        <v>209</v>
      </c>
      <c r="C35" t="s">
        <v>209</v>
      </c>
      <c r="D35" t="s">
        <v>209</v>
      </c>
      <c r="E35" t="s">
        <v>209</v>
      </c>
      <c r="G35" s="77">
        <v>0</v>
      </c>
      <c r="H35" s="77">
        <v>0</v>
      </c>
      <c r="I35" s="77">
        <v>0</v>
      </c>
      <c r="J35" s="78">
        <v>0</v>
      </c>
      <c r="K35" s="78">
        <v>0</v>
      </c>
      <c r="L35" s="78">
        <v>0</v>
      </c>
    </row>
    <row r="36" spans="2:12">
      <c r="B36" t="s">
        <v>222</v>
      </c>
      <c r="C36" s="16"/>
      <c r="D36" s="16"/>
    </row>
    <row r="37" spans="2:12">
      <c r="B37" t="s">
        <v>251</v>
      </c>
      <c r="C37" s="16"/>
      <c r="D37" s="16"/>
    </row>
    <row r="38" spans="2:12">
      <c r="B38" t="s">
        <v>252</v>
      </c>
      <c r="C38" s="16"/>
      <c r="D38" s="16"/>
    </row>
    <row r="39" spans="2:12">
      <c r="B39" t="s">
        <v>253</v>
      </c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5:XFD1048576 C1:C4" xr:uid="{00000000-0002-0000-1200-000000000000}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B1:AM499"/>
  <sheetViews>
    <sheetView rightToLeft="1" workbookViewId="0">
      <selection activeCell="H17" sqref="H17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 s="1" customFormat="1">
      <c r="B1" s="2" t="s">
        <v>0</v>
      </c>
      <c r="C1" s="82">
        <v>45197</v>
      </c>
    </row>
    <row r="2" spans="2:13" s="1" customFormat="1">
      <c r="B2" s="2" t="s">
        <v>1</v>
      </c>
      <c r="C2" s="12" t="s">
        <v>1501</v>
      </c>
    </row>
    <row r="3" spans="2:13" s="1" customFormat="1">
      <c r="B3" s="2" t="s">
        <v>2</v>
      </c>
      <c r="C3" s="26" t="s">
        <v>1502</v>
      </c>
    </row>
    <row r="4" spans="2:13" s="1" customFormat="1">
      <c r="B4" s="2" t="s">
        <v>3</v>
      </c>
      <c r="C4" s="83" t="s">
        <v>196</v>
      </c>
    </row>
    <row r="5" spans="2:13">
      <c r="B5" s="2"/>
    </row>
    <row r="7" spans="2:13" ht="26.25" customHeight="1">
      <c r="B7" s="106" t="s">
        <v>47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6">
        <v>0</v>
      </c>
      <c r="J11" s="75">
        <f>J12+J53</f>
        <v>20379.926455598001</v>
      </c>
      <c r="K11" s="76">
        <f>J11/$J$11</f>
        <v>1</v>
      </c>
      <c r="L11" s="76">
        <f>J11/'סכום נכסי הקרן'!$C$42</f>
        <v>0.24740056436757255</v>
      </c>
    </row>
    <row r="12" spans="2:13">
      <c r="B12" s="79" t="s">
        <v>203</v>
      </c>
      <c r="C12" s="26"/>
      <c r="D12" s="27"/>
      <c r="E12" s="27"/>
      <c r="F12" s="27"/>
      <c r="G12" s="27"/>
      <c r="H12" s="27"/>
      <c r="I12" s="80">
        <v>0</v>
      </c>
      <c r="J12" s="81">
        <f>J13+J18+J43+J45+J47+J49+J51</f>
        <v>19385.581985598001</v>
      </c>
      <c r="K12" s="80">
        <f t="shared" ref="K12:K59" si="0">J12/$J$11</f>
        <v>0.95120961441316332</v>
      </c>
      <c r="L12" s="80">
        <f>J12/'סכום נכסי הקרן'!$C$42</f>
        <v>0.23532979543767768</v>
      </c>
    </row>
    <row r="13" spans="2:13">
      <c r="B13" s="79" t="s">
        <v>204</v>
      </c>
      <c r="C13" s="26"/>
      <c r="D13" s="27"/>
      <c r="E13" s="27"/>
      <c r="F13" s="27"/>
      <c r="G13" s="27"/>
      <c r="H13" s="27"/>
      <c r="I13" s="80">
        <v>0</v>
      </c>
      <c r="J13" s="81">
        <f>SUM(J14:J17)</f>
        <v>14987.16682</v>
      </c>
      <c r="K13" s="80">
        <f t="shared" si="0"/>
        <v>0.73538866063391972</v>
      </c>
      <c r="L13" s="80">
        <f>J13/'סכום נכסי הקרן'!$C$42</f>
        <v>0.18193556967034502</v>
      </c>
    </row>
    <row r="14" spans="2:13">
      <c r="B14" s="88" t="s">
        <v>1570</v>
      </c>
      <c r="C14" t="s">
        <v>1571</v>
      </c>
      <c r="D14">
        <v>11</v>
      </c>
      <c r="E14" t="s">
        <v>206</v>
      </c>
      <c r="F14" s="83" t="s">
        <v>207</v>
      </c>
      <c r="G14" t="s">
        <v>102</v>
      </c>
      <c r="H14" s="89">
        <v>4.3799999999999999E-2</v>
      </c>
      <c r="I14" s="89">
        <v>4.3799999999999999E-2</v>
      </c>
      <c r="J14" s="90">
        <v>2274.0486399999995</v>
      </c>
      <c r="K14" s="89">
        <f t="shared" si="0"/>
        <v>0.11158276969028802</v>
      </c>
      <c r="L14" s="89">
        <f>J14/'סכום נכסי הקרן'!$C$42</f>
        <v>2.7605640195074124E-2</v>
      </c>
    </row>
    <row r="15" spans="2:13">
      <c r="B15" s="88" t="s">
        <v>1572</v>
      </c>
      <c r="C15" t="s">
        <v>205</v>
      </c>
      <c r="D15">
        <v>12</v>
      </c>
      <c r="E15" t="s">
        <v>206</v>
      </c>
      <c r="F15" s="83" t="s">
        <v>207</v>
      </c>
      <c r="G15" t="s">
        <v>102</v>
      </c>
      <c r="H15" s="89">
        <v>4.3700000000000003E-2</v>
      </c>
      <c r="I15" s="89">
        <v>4.3700000000000003E-2</v>
      </c>
      <c r="J15" s="90">
        <f>914.34426+99.9536</f>
        <v>1014.2978599999999</v>
      </c>
      <c r="K15" s="89">
        <f t="shared" si="0"/>
        <v>4.976945634273329E-2</v>
      </c>
      <c r="L15" s="89">
        <f>J15/'סכום נכסי הקרן'!$C$42</f>
        <v>1.2312991587459479E-2</v>
      </c>
    </row>
    <row r="16" spans="2:13">
      <c r="B16" s="88" t="s">
        <v>1573</v>
      </c>
      <c r="C16" s="88" t="s">
        <v>1574</v>
      </c>
      <c r="D16">
        <v>10</v>
      </c>
      <c r="E16" t="s">
        <v>206</v>
      </c>
      <c r="F16" s="83" t="s">
        <v>207</v>
      </c>
      <c r="G16" t="s">
        <v>102</v>
      </c>
      <c r="H16" s="89">
        <v>4.3900000000000002E-2</v>
      </c>
      <c r="I16" s="89">
        <v>4.3900000000000002E-2</v>
      </c>
      <c r="J16" s="90">
        <f>1775.24112+9627.64204</f>
        <v>11402.883160000001</v>
      </c>
      <c r="K16" s="89">
        <f t="shared" si="0"/>
        <v>0.559515422435091</v>
      </c>
      <c r="L16" s="89">
        <f>J16/'סכום נכסי הקרן'!$C$42</f>
        <v>0.13842443128280227</v>
      </c>
    </row>
    <row r="17" spans="2:12">
      <c r="B17" s="88" t="s">
        <v>1575</v>
      </c>
      <c r="C17" s="88" t="s">
        <v>1576</v>
      </c>
      <c r="D17">
        <v>20</v>
      </c>
      <c r="E17" t="s">
        <v>206</v>
      </c>
      <c r="F17" s="83" t="s">
        <v>1577</v>
      </c>
      <c r="G17" t="s">
        <v>102</v>
      </c>
      <c r="H17" s="89">
        <v>4.2700000000000002E-2</v>
      </c>
      <c r="I17" s="89">
        <v>4.2700000000000002E-2</v>
      </c>
      <c r="J17" s="90">
        <v>295.93715999999995</v>
      </c>
      <c r="K17" s="89">
        <f t="shared" si="0"/>
        <v>1.4521012165807463E-2</v>
      </c>
      <c r="L17" s="89">
        <f>J17/'סכום נכסי הקרן'!$C$42</f>
        <v>3.5925066050091535E-3</v>
      </c>
    </row>
    <row r="18" spans="2:12">
      <c r="B18" s="79" t="s">
        <v>208</v>
      </c>
      <c r="D18" s="16"/>
      <c r="I18" s="80">
        <v>0</v>
      </c>
      <c r="J18" s="81">
        <f>SUM(J19:J42)</f>
        <v>4398.4151655980004</v>
      </c>
      <c r="K18" s="80">
        <f t="shared" si="0"/>
        <v>0.21582095377924362</v>
      </c>
      <c r="L18" s="80">
        <f>J18/'סכום נכסי הקרן'!$C$42</f>
        <v>5.3394225767332659E-2</v>
      </c>
    </row>
    <row r="19" spans="2:12">
      <c r="B19" s="88" t="s">
        <v>1570</v>
      </c>
      <c r="C19" s="88" t="s">
        <v>1579</v>
      </c>
      <c r="D19">
        <v>11</v>
      </c>
      <c r="E19" t="s">
        <v>206</v>
      </c>
      <c r="F19" t="s">
        <v>1577</v>
      </c>
      <c r="G19" t="s">
        <v>110</v>
      </c>
      <c r="H19" s="89">
        <v>0</v>
      </c>
      <c r="I19" s="89">
        <v>0</v>
      </c>
      <c r="J19" s="90">
        <v>0.27578999999999998</v>
      </c>
      <c r="K19" s="89">
        <f t="shared" si="0"/>
        <v>1.3532433524766004E-5</v>
      </c>
      <c r="L19" s="89">
        <f>J19/'סכום נכסי הקרן'!$C$42</f>
        <v>3.3479316912937684E-6</v>
      </c>
    </row>
    <row r="20" spans="2:12">
      <c r="B20" s="88" t="s">
        <v>1572</v>
      </c>
      <c r="C20" s="88" t="s">
        <v>213</v>
      </c>
      <c r="D20">
        <v>12</v>
      </c>
      <c r="E20" t="s">
        <v>206</v>
      </c>
      <c r="F20" t="s">
        <v>207</v>
      </c>
      <c r="G20" t="s">
        <v>110</v>
      </c>
      <c r="H20" s="89">
        <v>3.2300000000000002E-2</v>
      </c>
      <c r="I20" s="89">
        <v>3.2300000000000002E-2</v>
      </c>
      <c r="J20" s="90">
        <f>0.00028+0.8334105</f>
        <v>0.8336905</v>
      </c>
      <c r="K20" s="89">
        <f t="shared" si="0"/>
        <v>4.0907434176289688E-5</v>
      </c>
      <c r="L20" s="89">
        <f>J20/'סכום נכסי הקרן'!$C$42</f>
        <v>1.0120522302043395E-5</v>
      </c>
    </row>
    <row r="21" spans="2:12">
      <c r="B21" s="88" t="s">
        <v>1573</v>
      </c>
      <c r="C21" s="88" t="s">
        <v>1587</v>
      </c>
      <c r="D21">
        <v>10</v>
      </c>
      <c r="E21" t="s">
        <v>206</v>
      </c>
      <c r="F21" t="s">
        <v>1577</v>
      </c>
      <c r="G21" t="s">
        <v>110</v>
      </c>
      <c r="H21" s="89">
        <v>3.3300000000000003E-2</v>
      </c>
      <c r="I21" s="89">
        <v>3.3300000000000003E-2</v>
      </c>
      <c r="J21" s="90">
        <v>13.37227</v>
      </c>
      <c r="K21" s="89">
        <f t="shared" si="0"/>
        <v>6.5614908027928026E-4</v>
      </c>
      <c r="L21" s="89">
        <f>J21/'סכום נכסי הקרן'!$C$42</f>
        <v>1.6233165277035761E-4</v>
      </c>
    </row>
    <row r="22" spans="2:12">
      <c r="B22" s="88" t="s">
        <v>1575</v>
      </c>
      <c r="C22" s="88" t="s">
        <v>1596</v>
      </c>
      <c r="D22">
        <v>20</v>
      </c>
      <c r="E22" t="s">
        <v>206</v>
      </c>
      <c r="F22" t="s">
        <v>1577</v>
      </c>
      <c r="G22" t="s">
        <v>110</v>
      </c>
      <c r="H22" s="89">
        <v>3.1800000000000002E-2</v>
      </c>
      <c r="I22" s="89">
        <v>3.1800000000000002E-2</v>
      </c>
      <c r="J22" s="90">
        <v>0.62715999999999994</v>
      </c>
      <c r="K22" s="89">
        <f t="shared" si="0"/>
        <v>3.0773418214555446E-5</v>
      </c>
      <c r="L22" s="89">
        <f>J22/'סכום נכסי הקרן'!$C$42</f>
        <v>7.613361033800354E-6</v>
      </c>
    </row>
    <row r="23" spans="2:12">
      <c r="B23" s="88" t="s">
        <v>1570</v>
      </c>
      <c r="C23" s="88" t="s">
        <v>1578</v>
      </c>
      <c r="D23">
        <v>11</v>
      </c>
      <c r="E23" t="s">
        <v>206</v>
      </c>
      <c r="F23" t="s">
        <v>1577</v>
      </c>
      <c r="G23" t="s">
        <v>120</v>
      </c>
      <c r="H23" s="89">
        <v>0</v>
      </c>
      <c r="I23" s="89">
        <v>0</v>
      </c>
      <c r="J23" s="90">
        <v>5.0000000000000002E-5</v>
      </c>
      <c r="K23" s="89">
        <f t="shared" si="0"/>
        <v>2.4533945256836732E-9</v>
      </c>
      <c r="L23" s="89">
        <f>J23/'סכום נכסי הקרן'!$C$42</f>
        <v>6.0697119027045378E-10</v>
      </c>
    </row>
    <row r="24" spans="2:12">
      <c r="B24" s="88" t="s">
        <v>1573</v>
      </c>
      <c r="C24" s="88" t="s">
        <v>1584</v>
      </c>
      <c r="D24">
        <v>10</v>
      </c>
      <c r="E24" t="s">
        <v>206</v>
      </c>
      <c r="F24" t="s">
        <v>1577</v>
      </c>
      <c r="G24" t="s">
        <v>120</v>
      </c>
      <c r="H24" s="89">
        <v>0</v>
      </c>
      <c r="I24" s="89">
        <v>0</v>
      </c>
      <c r="J24" s="90">
        <f>0.04439+0.0233871</f>
        <v>6.7777100000000007E-2</v>
      </c>
      <c r="K24" s="89">
        <f t="shared" si="0"/>
        <v>3.3256793221342979E-6</v>
      </c>
      <c r="L24" s="89">
        <f>J24/'סכום נכסי הקרן'!$C$42</f>
        <v>8.2277494120159144E-7</v>
      </c>
    </row>
    <row r="25" spans="2:12">
      <c r="B25" s="88" t="s">
        <v>1575</v>
      </c>
      <c r="C25" s="88" t="s">
        <v>1594</v>
      </c>
      <c r="D25">
        <v>20</v>
      </c>
      <c r="E25" t="s">
        <v>206</v>
      </c>
      <c r="F25" t="s">
        <v>1577</v>
      </c>
      <c r="G25" t="s">
        <v>120</v>
      </c>
      <c r="H25" s="89">
        <v>0</v>
      </c>
      <c r="I25" s="89">
        <v>0</v>
      </c>
      <c r="J25" s="90">
        <v>8.6499999999999997E-3</v>
      </c>
      <c r="K25" s="89">
        <f t="shared" si="0"/>
        <v>4.2443725294327547E-7</v>
      </c>
      <c r="L25" s="89">
        <f>J25/'סכום נכסי הקרן'!$C$42</f>
        <v>1.0500601591678849E-7</v>
      </c>
    </row>
    <row r="26" spans="2:12">
      <c r="B26" s="88" t="s">
        <v>1570</v>
      </c>
      <c r="C26" s="88" t="s">
        <v>1581</v>
      </c>
      <c r="D26">
        <v>11</v>
      </c>
      <c r="E26" t="s">
        <v>206</v>
      </c>
      <c r="F26" t="s">
        <v>1577</v>
      </c>
      <c r="G26" t="s">
        <v>106</v>
      </c>
      <c r="H26" s="89">
        <v>4.8099999999999997E-2</v>
      </c>
      <c r="I26" s="89">
        <v>4.8099999999999997E-2</v>
      </c>
      <c r="J26" s="90">
        <v>588.53545999999994</v>
      </c>
      <c r="K26" s="89">
        <f t="shared" si="0"/>
        <v>2.8878193514694447E-2</v>
      </c>
      <c r="L26" s="89">
        <f>J26/'סכום נכסי הקרן'!$C$42</f>
        <v>7.1444813734513795E-3</v>
      </c>
    </row>
    <row r="27" spans="2:12">
      <c r="B27" s="88" t="s">
        <v>1572</v>
      </c>
      <c r="C27" s="88" t="s">
        <v>212</v>
      </c>
      <c r="D27">
        <v>12</v>
      </c>
      <c r="E27" t="s">
        <v>206</v>
      </c>
      <c r="F27" t="s">
        <v>207</v>
      </c>
      <c r="G27" t="s">
        <v>106</v>
      </c>
      <c r="H27" s="89">
        <v>4.8099999999999997E-2</v>
      </c>
      <c r="I27" s="89">
        <v>4.8099999999999997E-2</v>
      </c>
      <c r="J27" s="90">
        <f>1147.67021+22.56653304</f>
        <v>1170.23674304</v>
      </c>
      <c r="K27" s="89">
        <f t="shared" si="0"/>
        <v>5.7421048382564545E-2</v>
      </c>
      <c r="L27" s="89">
        <f>J27/'סכום נכסי הקרן'!$C$42</f>
        <v>1.4205999776424158E-2</v>
      </c>
    </row>
    <row r="28" spans="2:12">
      <c r="B28" s="88" t="s">
        <v>1573</v>
      </c>
      <c r="C28" s="88" t="s">
        <v>1593</v>
      </c>
      <c r="D28">
        <v>10</v>
      </c>
      <c r="E28" t="s">
        <v>206</v>
      </c>
      <c r="F28" t="s">
        <v>207</v>
      </c>
      <c r="G28" t="s">
        <v>106</v>
      </c>
      <c r="H28" s="89">
        <v>4.7600000000000003E-2</v>
      </c>
      <c r="I28" s="89">
        <v>4.7600000000000003E-2</v>
      </c>
      <c r="J28" s="90">
        <f>962.73342+132.28862889</f>
        <v>1095.02204889</v>
      </c>
      <c r="K28" s="89">
        <f t="shared" si="0"/>
        <v>5.3730422004992909E-2</v>
      </c>
      <c r="L28" s="89">
        <f>J28/'סכום נכסי הקרן'!$C$42</f>
        <v>1.3292936727743085E-2</v>
      </c>
    </row>
    <row r="29" spans="2:12">
      <c r="B29" s="88" t="s">
        <v>1575</v>
      </c>
      <c r="C29" s="88" t="s">
        <v>1598</v>
      </c>
      <c r="D29">
        <v>20</v>
      </c>
      <c r="E29" t="s">
        <v>206</v>
      </c>
      <c r="F29" t="s">
        <v>1577</v>
      </c>
      <c r="G29" t="s">
        <v>106</v>
      </c>
      <c r="H29" s="89">
        <v>4.9099999999999998E-2</v>
      </c>
      <c r="I29" s="89">
        <v>4.9099999999999998E-2</v>
      </c>
      <c r="J29" s="90">
        <v>1507.3444999999999</v>
      </c>
      <c r="K29" s="89">
        <f t="shared" si="0"/>
        <v>7.396221489238787E-2</v>
      </c>
      <c r="L29" s="89">
        <f>J29/'סכום נכסי הקרן'!$C$42</f>
        <v>1.8298293706252439E-2</v>
      </c>
    </row>
    <row r="30" spans="2:12">
      <c r="B30" s="88" t="s">
        <v>1573</v>
      </c>
      <c r="C30" s="88" t="s">
        <v>1589</v>
      </c>
      <c r="D30">
        <v>10</v>
      </c>
      <c r="E30" t="s">
        <v>206</v>
      </c>
      <c r="F30" t="s">
        <v>1577</v>
      </c>
      <c r="G30" t="s">
        <v>201</v>
      </c>
      <c r="H30" s="89">
        <v>0</v>
      </c>
      <c r="I30" s="89">
        <v>0</v>
      </c>
      <c r="J30" s="90">
        <v>7.3789257999999996E-2</v>
      </c>
      <c r="K30" s="89">
        <f t="shared" si="0"/>
        <v>3.6206832326292037E-6</v>
      </c>
      <c r="L30" s="89">
        <f>J30/'סכום נכסי הקרן'!$C$42</f>
        <v>8.9575907514867191E-7</v>
      </c>
    </row>
    <row r="31" spans="2:12">
      <c r="B31" s="88" t="s">
        <v>1572</v>
      </c>
      <c r="C31" s="88" t="s">
        <v>1582</v>
      </c>
      <c r="D31">
        <v>12</v>
      </c>
      <c r="E31" t="s">
        <v>206</v>
      </c>
      <c r="F31" t="s">
        <v>1577</v>
      </c>
      <c r="G31" t="s">
        <v>116</v>
      </c>
      <c r="H31" s="89">
        <v>0</v>
      </c>
      <c r="I31" s="89">
        <v>0</v>
      </c>
      <c r="J31" s="90">
        <v>4.1390000000000003E-2</v>
      </c>
      <c r="K31" s="89">
        <f t="shared" si="0"/>
        <v>2.0309199883609449E-6</v>
      </c>
      <c r="L31" s="89">
        <f>J31/'סכום נכסי הקרן'!$C$42</f>
        <v>5.0245075130588162E-7</v>
      </c>
    </row>
    <row r="32" spans="2:12">
      <c r="B32" s="88" t="s">
        <v>1573</v>
      </c>
      <c r="C32" s="88" t="s">
        <v>1585</v>
      </c>
      <c r="D32">
        <v>10</v>
      </c>
      <c r="E32" t="s">
        <v>206</v>
      </c>
      <c r="F32" t="s">
        <v>207</v>
      </c>
      <c r="G32" t="s">
        <v>116</v>
      </c>
      <c r="H32" s="89">
        <v>0</v>
      </c>
      <c r="I32" s="89">
        <v>0</v>
      </c>
      <c r="J32" s="90">
        <f>0.02042+0.189805085</f>
        <v>0.21022508500000001</v>
      </c>
      <c r="K32" s="89">
        <f t="shared" si="0"/>
        <v>1.0315301454007698E-5</v>
      </c>
      <c r="L32" s="89">
        <f>J32/'סכום נכסי הקרן'!$C$42</f>
        <v>2.5520114013431462E-6</v>
      </c>
    </row>
    <row r="33" spans="2:12">
      <c r="B33" s="88" t="s">
        <v>1575</v>
      </c>
      <c r="C33" s="88" t="s">
        <v>1595</v>
      </c>
      <c r="D33">
        <v>20</v>
      </c>
      <c r="E33" t="s">
        <v>206</v>
      </c>
      <c r="F33" t="s">
        <v>1577</v>
      </c>
      <c r="G33" t="s">
        <v>116</v>
      </c>
      <c r="H33" s="89">
        <v>0</v>
      </c>
      <c r="I33" s="89">
        <v>0</v>
      </c>
      <c r="J33" s="90">
        <v>0.60424</v>
      </c>
      <c r="K33" s="89">
        <f t="shared" si="0"/>
        <v>2.9648782163982052E-5</v>
      </c>
      <c r="L33" s="89">
        <f>J33/'סכום נכסי הקרן'!$C$42</f>
        <v>7.3351254401803793E-6</v>
      </c>
    </row>
    <row r="34" spans="2:12">
      <c r="B34" s="88" t="s">
        <v>1572</v>
      </c>
      <c r="C34" s="88" t="s">
        <v>1583</v>
      </c>
      <c r="D34">
        <v>12</v>
      </c>
      <c r="E34" t="s">
        <v>206</v>
      </c>
      <c r="F34" t="s">
        <v>1577</v>
      </c>
      <c r="G34" t="s">
        <v>199</v>
      </c>
      <c r="H34" s="89">
        <v>0</v>
      </c>
      <c r="I34" s="89">
        <v>0</v>
      </c>
      <c r="J34" s="90">
        <v>0.17718</v>
      </c>
      <c r="K34" s="89">
        <f t="shared" si="0"/>
        <v>8.6938488412126647E-6</v>
      </c>
      <c r="L34" s="89">
        <f>J34/'סכום נכסי הקרן'!$C$42</f>
        <v>2.1508631098423797E-6</v>
      </c>
    </row>
    <row r="35" spans="2:12">
      <c r="B35" s="88" t="s">
        <v>1573</v>
      </c>
      <c r="C35" s="88" t="s">
        <v>1590</v>
      </c>
      <c r="D35">
        <v>10</v>
      </c>
      <c r="E35" t="s">
        <v>206</v>
      </c>
      <c r="F35" t="s">
        <v>1577</v>
      </c>
      <c r="G35" t="s">
        <v>199</v>
      </c>
      <c r="H35" s="89">
        <v>0</v>
      </c>
      <c r="I35" s="89">
        <v>0</v>
      </c>
      <c r="J35" s="90">
        <v>17.713369999999998</v>
      </c>
      <c r="K35" s="89">
        <f t="shared" si="0"/>
        <v>8.6915769978818797E-4</v>
      </c>
      <c r="L35" s="89">
        <f>J35/'סכום נכסי הקרן'!$C$42</f>
        <v>2.1503010545201892E-4</v>
      </c>
    </row>
    <row r="36" spans="2:12">
      <c r="B36" s="88" t="s">
        <v>1575</v>
      </c>
      <c r="C36" s="88" t="s">
        <v>1597</v>
      </c>
      <c r="D36">
        <v>20</v>
      </c>
      <c r="E36" t="s">
        <v>206</v>
      </c>
      <c r="F36" t="s">
        <v>1577</v>
      </c>
      <c r="G36" t="s">
        <v>199</v>
      </c>
      <c r="H36" s="89">
        <v>0</v>
      </c>
      <c r="I36" s="89">
        <v>0</v>
      </c>
      <c r="J36" s="90">
        <v>7.0000000000000007E-5</v>
      </c>
      <c r="K36" s="89">
        <f t="shared" si="0"/>
        <v>3.4347523359571428E-9</v>
      </c>
      <c r="L36" s="89">
        <f>J36/'סכום נכסי הקרן'!$C$42</f>
        <v>8.4975966637863528E-10</v>
      </c>
    </row>
    <row r="37" spans="2:12">
      <c r="B37" s="88" t="s">
        <v>1573</v>
      </c>
      <c r="C37" s="88" t="s">
        <v>1591</v>
      </c>
      <c r="D37">
        <v>10</v>
      </c>
      <c r="E37" t="s">
        <v>206</v>
      </c>
      <c r="F37" t="s">
        <v>1577</v>
      </c>
      <c r="G37" t="s">
        <v>202</v>
      </c>
      <c r="H37" s="89">
        <v>0</v>
      </c>
      <c r="I37" s="89">
        <v>0</v>
      </c>
      <c r="J37" s="90">
        <v>4.6600000000000001E-3</v>
      </c>
      <c r="K37" s="89">
        <f t="shared" si="0"/>
        <v>2.2865636979371833E-7</v>
      </c>
      <c r="L37" s="89">
        <f>J37/'סכום נכסי הקרן'!$C$42</f>
        <v>5.6569714933206285E-8</v>
      </c>
    </row>
    <row r="38" spans="2:12">
      <c r="B38" s="88" t="s">
        <v>1573</v>
      </c>
      <c r="C38" s="88" t="s">
        <v>1592</v>
      </c>
      <c r="D38">
        <v>10</v>
      </c>
      <c r="E38" t="s">
        <v>206</v>
      </c>
      <c r="F38" t="s">
        <v>1577</v>
      </c>
      <c r="G38" t="s">
        <v>200</v>
      </c>
      <c r="H38" s="89">
        <v>0</v>
      </c>
      <c r="I38" s="89">
        <v>0</v>
      </c>
      <c r="J38" s="90">
        <v>1.1999999999999999E-4</v>
      </c>
      <c r="K38" s="89">
        <f t="shared" si="0"/>
        <v>5.8881468616408152E-9</v>
      </c>
      <c r="L38" s="89">
        <f>J38/'סכום נכסי הקרן'!$C$42</f>
        <v>1.4567308566490888E-9</v>
      </c>
    </row>
    <row r="39" spans="2:12">
      <c r="B39" s="88" t="s">
        <v>1570</v>
      </c>
      <c r="C39" s="88" t="s">
        <v>1580</v>
      </c>
      <c r="D39">
        <v>11</v>
      </c>
      <c r="E39" t="s">
        <v>206</v>
      </c>
      <c r="F39" t="s">
        <v>1577</v>
      </c>
      <c r="G39" t="s">
        <v>113</v>
      </c>
      <c r="H39" s="89">
        <v>0</v>
      </c>
      <c r="I39" s="89">
        <v>0</v>
      </c>
      <c r="J39" s="90">
        <v>2.8000000000000003E-4</v>
      </c>
      <c r="K39" s="89">
        <f t="shared" si="0"/>
        <v>1.3739009343828571E-8</v>
      </c>
      <c r="L39" s="89">
        <f>J39/'סכום נכסי הקרן'!$C$42</f>
        <v>3.3990386655145411E-9</v>
      </c>
    </row>
    <row r="40" spans="2:12">
      <c r="B40" s="88" t="s">
        <v>1572</v>
      </c>
      <c r="C40" s="88" t="s">
        <v>214</v>
      </c>
      <c r="D40">
        <v>12</v>
      </c>
      <c r="E40" t="s">
        <v>206</v>
      </c>
      <c r="F40" t="s">
        <v>207</v>
      </c>
      <c r="G40" t="s">
        <v>113</v>
      </c>
      <c r="H40" s="89">
        <v>4.6870000000000002E-2</v>
      </c>
      <c r="I40" s="89">
        <v>4.6870000000000002E-2</v>
      </c>
      <c r="J40" s="90">
        <f>0.00013+1.594106745</f>
        <v>1.5942367449999999</v>
      </c>
      <c r="K40" s="89">
        <f t="shared" si="0"/>
        <v>7.8225834056535159E-5</v>
      </c>
      <c r="L40" s="89">
        <f>J40/'סכום נכסי הקרן'!$C$42</f>
        <v>1.9353115493710874E-5</v>
      </c>
    </row>
    <row r="41" spans="2:12">
      <c r="B41" s="88" t="s">
        <v>1573</v>
      </c>
      <c r="C41" s="88" t="s">
        <v>1588</v>
      </c>
      <c r="D41">
        <v>10</v>
      </c>
      <c r="E41" t="s">
        <v>206</v>
      </c>
      <c r="F41" t="s">
        <v>207</v>
      </c>
      <c r="G41" t="s">
        <v>113</v>
      </c>
      <c r="H41" s="89">
        <v>4.632E-2</v>
      </c>
      <c r="I41" s="89">
        <v>4.632E-2</v>
      </c>
      <c r="J41" s="90">
        <f>0.71708+0.07802498</f>
        <v>0.79510498000000007</v>
      </c>
      <c r="K41" s="89">
        <f t="shared" si="0"/>
        <v>3.9014124105516529E-5</v>
      </c>
      <c r="L41" s="89">
        <f>J41/'סכום נכסי הקרן'!$C$42</f>
        <v>9.6521163220113071E-6</v>
      </c>
    </row>
    <row r="42" spans="2:12">
      <c r="B42" s="88" t="s">
        <v>1573</v>
      </c>
      <c r="C42" s="88" t="s">
        <v>1586</v>
      </c>
      <c r="D42">
        <v>10</v>
      </c>
      <c r="E42" t="s">
        <v>206</v>
      </c>
      <c r="F42" t="s">
        <v>1577</v>
      </c>
      <c r="G42" t="s">
        <v>198</v>
      </c>
      <c r="H42" s="89">
        <v>0</v>
      </c>
      <c r="I42" s="89">
        <v>0</v>
      </c>
      <c r="J42" s="90">
        <v>0.87636000000000003</v>
      </c>
      <c r="K42" s="89">
        <f t="shared" si="0"/>
        <v>4.300113653056288E-5</v>
      </c>
      <c r="L42" s="89">
        <f>J42/'סכום נכסי הקרן'!$C$42</f>
        <v>1.0638505446108298E-5</v>
      </c>
    </row>
    <row r="43" spans="2:12">
      <c r="B43" s="79" t="s">
        <v>215</v>
      </c>
      <c r="D43" s="16"/>
      <c r="I43" s="80">
        <v>0</v>
      </c>
      <c r="J43" s="81">
        <v>0</v>
      </c>
      <c r="K43" s="80">
        <f t="shared" si="0"/>
        <v>0</v>
      </c>
      <c r="L43" s="80">
        <f>J43/'סכום נכסי הקרן'!$C$42</f>
        <v>0</v>
      </c>
    </row>
    <row r="44" spans="2:12">
      <c r="B44" t="s">
        <v>209</v>
      </c>
      <c r="C44" t="s">
        <v>209</v>
      </c>
      <c r="D44" s="16"/>
      <c r="E44" t="s">
        <v>209</v>
      </c>
      <c r="G44" t="s">
        <v>209</v>
      </c>
      <c r="H44" s="78">
        <v>0</v>
      </c>
      <c r="I44" s="78">
        <v>0</v>
      </c>
      <c r="J44" s="77">
        <v>0</v>
      </c>
      <c r="K44" s="78">
        <f t="shared" si="0"/>
        <v>0</v>
      </c>
      <c r="L44" s="78">
        <f>J44/'סכום נכסי הקרן'!$C$42</f>
        <v>0</v>
      </c>
    </row>
    <row r="45" spans="2:12">
      <c r="B45" s="79" t="s">
        <v>216</v>
      </c>
      <c r="D45" s="16"/>
      <c r="I45" s="80">
        <v>0</v>
      </c>
      <c r="J45" s="81">
        <v>0</v>
      </c>
      <c r="K45" s="80">
        <f t="shared" si="0"/>
        <v>0</v>
      </c>
      <c r="L45" s="80">
        <f>J45/'סכום נכסי הקרן'!$C$42</f>
        <v>0</v>
      </c>
    </row>
    <row r="46" spans="2:12">
      <c r="B46" t="s">
        <v>209</v>
      </c>
      <c r="C46" t="s">
        <v>209</v>
      </c>
      <c r="D46" s="16"/>
      <c r="E46" t="s">
        <v>209</v>
      </c>
      <c r="G46" t="s">
        <v>209</v>
      </c>
      <c r="H46" s="78">
        <v>0</v>
      </c>
      <c r="I46" s="78">
        <v>0</v>
      </c>
      <c r="J46" s="77">
        <v>0</v>
      </c>
      <c r="K46" s="78">
        <f t="shared" si="0"/>
        <v>0</v>
      </c>
      <c r="L46" s="78">
        <f>J46/'סכום נכסי הקרן'!$C$42</f>
        <v>0</v>
      </c>
    </row>
    <row r="47" spans="2:12">
      <c r="B47" s="79" t="s">
        <v>217</v>
      </c>
      <c r="D47" s="16"/>
      <c r="I47" s="80">
        <v>0</v>
      </c>
      <c r="J47" s="81">
        <v>0</v>
      </c>
      <c r="K47" s="80">
        <f t="shared" si="0"/>
        <v>0</v>
      </c>
      <c r="L47" s="80">
        <f>J47/'סכום נכסי הקרן'!$C$42</f>
        <v>0</v>
      </c>
    </row>
    <row r="48" spans="2:12">
      <c r="B48" t="s">
        <v>209</v>
      </c>
      <c r="C48" t="s">
        <v>209</v>
      </c>
      <c r="D48" s="16"/>
      <c r="E48" t="s">
        <v>209</v>
      </c>
      <c r="G48" t="s">
        <v>209</v>
      </c>
      <c r="H48" s="78">
        <v>0</v>
      </c>
      <c r="I48" s="78">
        <v>0</v>
      </c>
      <c r="J48" s="77">
        <v>0</v>
      </c>
      <c r="K48" s="78">
        <f t="shared" si="0"/>
        <v>0</v>
      </c>
      <c r="L48" s="78">
        <f>J48/'סכום נכסי הקרן'!$C$42</f>
        <v>0</v>
      </c>
    </row>
    <row r="49" spans="2:12">
      <c r="B49" s="79" t="s">
        <v>218</v>
      </c>
      <c r="D49" s="16"/>
      <c r="I49" s="80">
        <v>0</v>
      </c>
      <c r="J49" s="81">
        <v>0</v>
      </c>
      <c r="K49" s="80">
        <f t="shared" si="0"/>
        <v>0</v>
      </c>
      <c r="L49" s="80">
        <f>J49/'סכום נכסי הקרן'!$C$42</f>
        <v>0</v>
      </c>
    </row>
    <row r="50" spans="2:12">
      <c r="B50" t="s">
        <v>209</v>
      </c>
      <c r="C50" t="s">
        <v>209</v>
      </c>
      <c r="D50" s="16"/>
      <c r="E50" t="s">
        <v>209</v>
      </c>
      <c r="G50" t="s">
        <v>209</v>
      </c>
      <c r="H50" s="78">
        <v>0</v>
      </c>
      <c r="I50" s="78">
        <v>0</v>
      </c>
      <c r="J50" s="77">
        <v>0</v>
      </c>
      <c r="K50" s="78">
        <f t="shared" si="0"/>
        <v>0</v>
      </c>
      <c r="L50" s="78">
        <f>J50/'סכום נכסי הקרן'!$C$42</f>
        <v>0</v>
      </c>
    </row>
    <row r="51" spans="2:12">
      <c r="B51" s="79" t="s">
        <v>219</v>
      </c>
      <c r="D51" s="16"/>
      <c r="I51" s="80">
        <v>0</v>
      </c>
      <c r="J51" s="81">
        <v>0</v>
      </c>
      <c r="K51" s="80">
        <f t="shared" si="0"/>
        <v>0</v>
      </c>
      <c r="L51" s="80">
        <f>J51/'סכום נכסי הקרן'!$C$42</f>
        <v>0</v>
      </c>
    </row>
    <row r="52" spans="2:12">
      <c r="B52" t="s">
        <v>209</v>
      </c>
      <c r="C52" t="s">
        <v>209</v>
      </c>
      <c r="D52" s="16"/>
      <c r="E52" t="s">
        <v>209</v>
      </c>
      <c r="G52" t="s">
        <v>209</v>
      </c>
      <c r="H52" s="78">
        <v>0</v>
      </c>
      <c r="I52" s="78">
        <v>0</v>
      </c>
      <c r="J52" s="77">
        <v>0</v>
      </c>
      <c r="K52" s="78">
        <f t="shared" si="0"/>
        <v>0</v>
      </c>
      <c r="L52" s="78">
        <f>J52/'סכום נכסי הקרן'!$C$42</f>
        <v>0</v>
      </c>
    </row>
    <row r="53" spans="2:12">
      <c r="B53" s="79" t="s">
        <v>220</v>
      </c>
      <c r="D53" s="16"/>
      <c r="I53" s="80">
        <v>0</v>
      </c>
      <c r="J53" s="81">
        <f>J54+J58</f>
        <v>994.34447</v>
      </c>
      <c r="K53" s="80">
        <f t="shared" si="0"/>
        <v>4.8790385586836668E-2</v>
      </c>
      <c r="L53" s="80">
        <f>J53/'סכום נכסי הקרן'!$C$42</f>
        <v>1.2070768929894869E-2</v>
      </c>
    </row>
    <row r="54" spans="2:12">
      <c r="B54" s="79" t="s">
        <v>221</v>
      </c>
      <c r="D54" s="16"/>
      <c r="I54" s="80">
        <v>0</v>
      </c>
      <c r="J54" s="81">
        <f>SUM(J55:J57)</f>
        <v>994.34447</v>
      </c>
      <c r="K54" s="80">
        <f t="shared" si="0"/>
        <v>4.8790385586836668E-2</v>
      </c>
      <c r="L54" s="80">
        <f>J54/'סכום נכסי הקרן'!$C$42</f>
        <v>1.2070768929894869E-2</v>
      </c>
    </row>
    <row r="55" spans="2:12">
      <c r="B55" s="88" t="s">
        <v>1599</v>
      </c>
      <c r="C55" s="88" t="s">
        <v>1600</v>
      </c>
      <c r="D55">
        <v>85</v>
      </c>
      <c r="E55" t="s">
        <v>1601</v>
      </c>
      <c r="F55" t="s">
        <v>211</v>
      </c>
      <c r="G55" t="s">
        <v>110</v>
      </c>
      <c r="H55" s="89">
        <v>5.6300000000000003E-2</v>
      </c>
      <c r="I55" s="89">
        <v>5.6300000000000003E-2</v>
      </c>
      <c r="J55" s="90">
        <v>140.65129000000002</v>
      </c>
      <c r="K55" s="89">
        <f t="shared" si="0"/>
        <v>6.9014620983269366E-3</v>
      </c>
      <c r="L55" s="89">
        <f>J55/'סכום נכסי הקרן'!$C$42</f>
        <v>1.7074256180874955E-3</v>
      </c>
    </row>
    <row r="56" spans="2:12">
      <c r="B56" s="88" t="s">
        <v>1599</v>
      </c>
      <c r="C56" s="88" t="s">
        <v>1603</v>
      </c>
      <c r="D56">
        <v>85</v>
      </c>
      <c r="E56" t="s">
        <v>1601</v>
      </c>
      <c r="F56" t="s">
        <v>211</v>
      </c>
      <c r="G56" t="s">
        <v>106</v>
      </c>
      <c r="H56" s="89">
        <v>5.2299999999999999E-2</v>
      </c>
      <c r="I56" s="89">
        <v>5.2299999999999999E-2</v>
      </c>
      <c r="J56" s="90">
        <v>812.17558999999994</v>
      </c>
      <c r="K56" s="89">
        <f t="shared" si="0"/>
        <v>3.9851742927998146E-2</v>
      </c>
      <c r="L56" s="89">
        <f>J56/'סכום נכסי הקרן'!$C$42</f>
        <v>9.8593436914181602E-3</v>
      </c>
    </row>
    <row r="57" spans="2:12">
      <c r="B57" s="88" t="s">
        <v>1599</v>
      </c>
      <c r="C57" s="88" t="s">
        <v>1602</v>
      </c>
      <c r="D57">
        <v>85</v>
      </c>
      <c r="E57" t="s">
        <v>1601</v>
      </c>
      <c r="F57" t="s">
        <v>211</v>
      </c>
      <c r="G57" t="s">
        <v>199</v>
      </c>
      <c r="H57" s="89">
        <v>0</v>
      </c>
      <c r="I57" s="89">
        <v>0</v>
      </c>
      <c r="J57" s="90">
        <v>41.517589999999998</v>
      </c>
      <c r="K57" s="89">
        <f t="shared" si="0"/>
        <v>2.0371805605115842E-3</v>
      </c>
      <c r="L57" s="89">
        <f>J57/'סכום נכסי הקרן'!$C$42</f>
        <v>5.0399962038921373E-4</v>
      </c>
    </row>
    <row r="58" spans="2:12">
      <c r="B58" s="79" t="s">
        <v>219</v>
      </c>
      <c r="D58" s="16"/>
      <c r="I58" s="80">
        <v>0</v>
      </c>
      <c r="J58" s="81">
        <v>0</v>
      </c>
      <c r="K58" s="80">
        <f t="shared" si="0"/>
        <v>0</v>
      </c>
      <c r="L58" s="80">
        <f>J58/'סכום נכסי הקרן'!$C$42</f>
        <v>0</v>
      </c>
    </row>
    <row r="59" spans="2:12">
      <c r="B59" t="s">
        <v>209</v>
      </c>
      <c r="C59" t="s">
        <v>209</v>
      </c>
      <c r="D59" s="16"/>
      <c r="E59" t="s">
        <v>209</v>
      </c>
      <c r="G59" t="s">
        <v>209</v>
      </c>
      <c r="H59" s="78">
        <v>0</v>
      </c>
      <c r="I59" s="78">
        <v>0</v>
      </c>
      <c r="J59" s="77">
        <v>0</v>
      </c>
      <c r="K59" s="78">
        <f t="shared" si="0"/>
        <v>0</v>
      </c>
      <c r="L59" s="78">
        <f>J59/'סכום נכסי הקרן'!$C$42</f>
        <v>0</v>
      </c>
    </row>
    <row r="60" spans="2:12">
      <c r="B60" t="s">
        <v>222</v>
      </c>
      <c r="D60" s="16"/>
    </row>
    <row r="61" spans="2:12">
      <c r="D61" s="16"/>
    </row>
    <row r="62" spans="2:12">
      <c r="D62" s="16"/>
    </row>
    <row r="63" spans="2:12">
      <c r="D63" s="16"/>
    </row>
    <row r="64" spans="2:12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5">
      <c r="D497" s="16"/>
    </row>
    <row r="498" spans="4:5">
      <c r="D498" s="16"/>
    </row>
    <row r="499" spans="4:5">
      <c r="E499" s="15"/>
    </row>
  </sheetData>
  <sortState xmlns:xlrd2="http://schemas.microsoft.com/office/spreadsheetml/2017/richdata2" ref="A19:BI42">
    <sortCondition ref="G19:G42"/>
    <sortCondition ref="B19:B42"/>
  </sortState>
  <mergeCells count="1">
    <mergeCell ref="B7:L7"/>
  </mergeCells>
  <dataValidations count="1">
    <dataValidation allowBlank="1" showInputMessage="1" showErrorMessage="1" sqref="E11 C1:C4" xr:uid="{00000000-0002-0000-0100-000000000000}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indexed="43"/>
    <pageSetUpPr fitToPage="1"/>
  </sheetPr>
  <dimension ref="B1:AW530"/>
  <sheetViews>
    <sheetView rightToLeft="1" workbookViewId="0">
      <selection activeCell="K11" sqref="K11:K32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 s="1" customFormat="1">
      <c r="B1" s="2" t="s">
        <v>0</v>
      </c>
      <c r="C1" s="82">
        <v>45197</v>
      </c>
    </row>
    <row r="2" spans="2:49" s="1" customFormat="1">
      <c r="B2" s="2" t="s">
        <v>1</v>
      </c>
      <c r="C2" s="12" t="s">
        <v>1501</v>
      </c>
    </row>
    <row r="3" spans="2:49" s="1" customFormat="1">
      <c r="B3" s="2" t="s">
        <v>2</v>
      </c>
      <c r="C3" s="26" t="s">
        <v>1502</v>
      </c>
    </row>
    <row r="4" spans="2:49" s="1" customFormat="1">
      <c r="B4" s="2" t="s">
        <v>3</v>
      </c>
      <c r="C4" s="83" t="s">
        <v>196</v>
      </c>
    </row>
    <row r="6" spans="2:49" ht="26.25" customHeight="1">
      <c r="B6" s="116" t="s">
        <v>136</v>
      </c>
      <c r="C6" s="117"/>
      <c r="D6" s="117"/>
      <c r="E6" s="117"/>
      <c r="F6" s="117"/>
      <c r="G6" s="117"/>
      <c r="H6" s="117"/>
      <c r="I6" s="117"/>
      <c r="J6" s="117"/>
      <c r="K6" s="118"/>
    </row>
    <row r="7" spans="2:49" ht="26.25" customHeight="1">
      <c r="B7" s="116" t="s">
        <v>143</v>
      </c>
      <c r="C7" s="117"/>
      <c r="D7" s="117"/>
      <c r="E7" s="117"/>
      <c r="F7" s="117"/>
      <c r="G7" s="117"/>
      <c r="H7" s="117"/>
      <c r="I7" s="117"/>
      <c r="J7" s="117"/>
      <c r="K7" s="118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186</v>
      </c>
      <c r="H8" s="28" t="s">
        <v>187</v>
      </c>
      <c r="I8" s="28" t="s">
        <v>5</v>
      </c>
      <c r="J8" s="28" t="s">
        <v>57</v>
      </c>
      <c r="K8" s="36" t="s">
        <v>182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183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117</v>
      </c>
      <c r="C11" s="7"/>
      <c r="D11" s="7"/>
      <c r="E11" s="7"/>
      <c r="F11" s="7"/>
      <c r="G11" s="75"/>
      <c r="H11" s="7"/>
      <c r="I11" s="75">
        <f>I12+I308</f>
        <v>-665.35666900613717</v>
      </c>
      <c r="J11" s="76">
        <f>I11/$I$11</f>
        <v>1</v>
      </c>
      <c r="K11" s="76">
        <f>I11/'סכום נכסי הקרן'!$C$42</f>
        <v>-8.0770465868207873E-3</v>
      </c>
      <c r="N11" s="81"/>
      <c r="O11" s="81"/>
      <c r="P11" s="81"/>
      <c r="AW11" s="16"/>
    </row>
    <row r="12" spans="2:49">
      <c r="B12" s="79" t="s">
        <v>1608</v>
      </c>
      <c r="C12" s="16"/>
      <c r="D12" s="16"/>
      <c r="G12" s="81"/>
      <c r="I12" s="81">
        <f>I13+I23+I248+I304+I306</f>
        <v>-797.02945446799981</v>
      </c>
      <c r="J12" s="80">
        <f t="shared" ref="J12:J75" si="0">I12/$I$11</f>
        <v>1.1978980471610003</v>
      </c>
      <c r="K12" s="80">
        <f>I12/'סכום נכסי הקרן'!$C$42</f>
        <v>-9.6754783331810448E-3</v>
      </c>
    </row>
    <row r="13" spans="2:49">
      <c r="B13" s="79" t="s">
        <v>1128</v>
      </c>
      <c r="C13" s="16"/>
      <c r="D13" s="16"/>
      <c r="G13" s="81"/>
      <c r="I13" s="81">
        <v>21.426740214000002</v>
      </c>
      <c r="J13" s="80">
        <f t="shared" si="0"/>
        <v>-3.2203389869084435E-2</v>
      </c>
      <c r="K13" s="80">
        <f>I13/'סכום נכסי הקרן'!$C$42</f>
        <v>2.6010828022614757E-4</v>
      </c>
    </row>
    <row r="14" spans="2:49">
      <c r="B14" t="s">
        <v>1609</v>
      </c>
      <c r="C14" t="s">
        <v>1610</v>
      </c>
      <c r="D14" t="s">
        <v>1604</v>
      </c>
      <c r="E14" t="s">
        <v>102</v>
      </c>
      <c r="F14" s="86">
        <v>44952</v>
      </c>
      <c r="G14" s="77">
        <v>61012.960089</v>
      </c>
      <c r="H14" s="77">
        <v>-35.108198000000002</v>
      </c>
      <c r="I14" s="77">
        <v>-21.420551092</v>
      </c>
      <c r="J14" s="78">
        <f t="shared" si="0"/>
        <v>3.2194087907763076E-2</v>
      </c>
      <c r="K14" s="78">
        <f>I14/'סכום נכסי הקרן'!$C$42</f>
        <v>-2.6003314785120617E-4</v>
      </c>
    </row>
    <row r="15" spans="2:49">
      <c r="B15" t="s">
        <v>1611</v>
      </c>
      <c r="C15" t="s">
        <v>1612</v>
      </c>
      <c r="D15" t="s">
        <v>1604</v>
      </c>
      <c r="E15" t="s">
        <v>102</v>
      </c>
      <c r="F15" s="86">
        <v>44952</v>
      </c>
      <c r="G15" s="77">
        <v>101548.63276700002</v>
      </c>
      <c r="H15" s="77">
        <v>-6.1429830000000001</v>
      </c>
      <c r="I15" s="77">
        <v>-6.23811494</v>
      </c>
      <c r="J15" s="78">
        <f t="shared" si="0"/>
        <v>9.3755954221035401E-3</v>
      </c>
      <c r="K15" s="78">
        <f>I15/'סכום נכסי הקרן'!$C$42</f>
        <v>-7.5727121003514E-5</v>
      </c>
    </row>
    <row r="16" spans="2:49">
      <c r="B16" t="s">
        <v>1613</v>
      </c>
      <c r="C16" t="s">
        <v>1614</v>
      </c>
      <c r="D16" t="s">
        <v>1604</v>
      </c>
      <c r="E16" t="s">
        <v>102</v>
      </c>
      <c r="F16" s="86">
        <v>44882</v>
      </c>
      <c r="G16" s="77">
        <v>27449.461687999999</v>
      </c>
      <c r="H16" s="77">
        <v>1.6043970000000001</v>
      </c>
      <c r="I16" s="77">
        <v>0.44039846499999996</v>
      </c>
      <c r="J16" s="78">
        <f t="shared" si="0"/>
        <v>-6.6189832538664727E-4</v>
      </c>
      <c r="K16" s="78">
        <f>I16/'סכום נכסי הקרן'!$C$42</f>
        <v>5.3461836098866147E-6</v>
      </c>
    </row>
    <row r="17" spans="2:11">
      <c r="B17" t="s">
        <v>1613</v>
      </c>
      <c r="C17" t="s">
        <v>1615</v>
      </c>
      <c r="D17" t="s">
        <v>1604</v>
      </c>
      <c r="E17" t="s">
        <v>102</v>
      </c>
      <c r="F17" s="86">
        <v>44965</v>
      </c>
      <c r="G17" s="77">
        <v>28537.055712000001</v>
      </c>
      <c r="H17" s="77">
        <v>2.1593149999999999</v>
      </c>
      <c r="I17" s="77">
        <v>0.61620493899999995</v>
      </c>
      <c r="J17" s="78">
        <f t="shared" si="0"/>
        <v>-9.2612724528701792E-4</v>
      </c>
      <c r="K17" s="78">
        <f>I17/'סכום נכסי הקרן'!$C$42</f>
        <v>7.4803729055072464E-6</v>
      </c>
    </row>
    <row r="18" spans="2:11">
      <c r="B18" t="s">
        <v>1616</v>
      </c>
      <c r="C18" t="s">
        <v>1617</v>
      </c>
      <c r="D18" t="s">
        <v>1604</v>
      </c>
      <c r="E18" t="s">
        <v>102</v>
      </c>
      <c r="F18" s="86">
        <v>44965</v>
      </c>
      <c r="G18" s="77">
        <v>24404.702519999999</v>
      </c>
      <c r="H18" s="77">
        <v>19.176314000000001</v>
      </c>
      <c r="I18" s="77">
        <v>4.6799223469999998</v>
      </c>
      <c r="J18" s="78">
        <f t="shared" si="0"/>
        <v>-7.0337047256030924E-3</v>
      </c>
      <c r="K18" s="78">
        <f>I18/'סכום נכסי הקרן'!$C$42</f>
        <v>5.6811560746637704E-5</v>
      </c>
    </row>
    <row r="19" spans="2:11">
      <c r="B19" t="s">
        <v>1616</v>
      </c>
      <c r="C19" t="s">
        <v>1618</v>
      </c>
      <c r="D19" t="s">
        <v>1604</v>
      </c>
      <c r="E19" t="s">
        <v>102</v>
      </c>
      <c r="F19" s="86">
        <v>44952</v>
      </c>
      <c r="G19" s="77">
        <v>70263.297170999998</v>
      </c>
      <c r="H19" s="77">
        <v>31.616206999999999</v>
      </c>
      <c r="I19" s="77">
        <v>22.214589153000002</v>
      </c>
      <c r="J19" s="78">
        <f t="shared" si="0"/>
        <v>-3.3387490030245867E-2</v>
      </c>
      <c r="K19" s="78">
        <f>I19/'סכום נכסי הקרן'!$C$42</f>
        <v>2.6967231239131045E-4</v>
      </c>
    </row>
    <row r="20" spans="2:11">
      <c r="B20" t="s">
        <v>1619</v>
      </c>
      <c r="C20" t="s">
        <v>1620</v>
      </c>
      <c r="D20" t="s">
        <v>1604</v>
      </c>
      <c r="E20" t="s">
        <v>102</v>
      </c>
      <c r="F20" s="86">
        <v>45091</v>
      </c>
      <c r="G20" s="77">
        <v>59789.315739999998</v>
      </c>
      <c r="H20" s="77">
        <v>14.644228</v>
      </c>
      <c r="I20" s="77">
        <v>8.7556838129999992</v>
      </c>
      <c r="J20" s="78">
        <f t="shared" si="0"/>
        <v>-1.3159383862611044E-2</v>
      </c>
      <c r="K20" s="78">
        <f>I20/'סכום נכסי הקרן'!$C$42</f>
        <v>1.0628895651216709E-4</v>
      </c>
    </row>
    <row r="21" spans="2:11">
      <c r="B21" t="s">
        <v>1621</v>
      </c>
      <c r="C21" t="s">
        <v>1622</v>
      </c>
      <c r="D21" t="s">
        <v>1604</v>
      </c>
      <c r="E21" t="s">
        <v>102</v>
      </c>
      <c r="F21" s="86">
        <v>44917</v>
      </c>
      <c r="G21" s="77">
        <v>96659.799411</v>
      </c>
      <c r="H21" s="77">
        <v>4.2166980000000001</v>
      </c>
      <c r="I21" s="77">
        <v>4.0758522729999997</v>
      </c>
      <c r="J21" s="78">
        <f t="shared" si="0"/>
        <v>-6.1258156156880792E-3</v>
      </c>
      <c r="K21" s="78">
        <f>I21/'סכום נכסי הקרן'!$C$42</f>
        <v>4.9478498110186883E-5</v>
      </c>
    </row>
    <row r="22" spans="2:11">
      <c r="B22" t="s">
        <v>1621</v>
      </c>
      <c r="C22" t="s">
        <v>1623</v>
      </c>
      <c r="D22" t="s">
        <v>1604</v>
      </c>
      <c r="E22" t="s">
        <v>102</v>
      </c>
      <c r="F22" s="86">
        <v>45043</v>
      </c>
      <c r="G22" s="77">
        <v>79660.276079999996</v>
      </c>
      <c r="H22" s="77">
        <v>10.422705000000001</v>
      </c>
      <c r="I22" s="77">
        <v>8.3027552560000011</v>
      </c>
      <c r="J22" s="78">
        <f t="shared" si="0"/>
        <v>-1.2478653394129303E-2</v>
      </c>
      <c r="K22" s="78">
        <f>I22/'סכום נכסי הקרן'!$C$42</f>
        <v>1.0079066480517173E-4</v>
      </c>
    </row>
    <row r="23" spans="2:11" s="94" customFormat="1">
      <c r="B23" s="95" t="s">
        <v>2170</v>
      </c>
      <c r="C23" s="95"/>
      <c r="D23" s="95"/>
      <c r="E23" s="95"/>
      <c r="F23" s="96"/>
      <c r="G23" s="97"/>
      <c r="H23" s="97"/>
      <c r="I23" s="97">
        <f>SUM(I24:I247)</f>
        <v>-927.65091006499983</v>
      </c>
      <c r="J23" s="98">
        <f t="shared" si="0"/>
        <v>1.3942159946343655</v>
      </c>
      <c r="K23" s="98">
        <f>I23/'סכום נכסי הקרן'!$C$42</f>
        <v>-1.1261147540752451E-2</v>
      </c>
    </row>
    <row r="24" spans="2:11">
      <c r="B24" t="s">
        <v>1624</v>
      </c>
      <c r="C24" t="s">
        <v>1625</v>
      </c>
      <c r="D24" t="s">
        <v>1604</v>
      </c>
      <c r="E24" t="s">
        <v>106</v>
      </c>
      <c r="F24" s="86">
        <v>44951</v>
      </c>
      <c r="G24" s="77">
        <v>84076.168049999993</v>
      </c>
      <c r="H24" s="77">
        <v>-16.205981999999999</v>
      </c>
      <c r="I24" s="77">
        <v>-13.625368554000001</v>
      </c>
      <c r="J24" s="78">
        <f t="shared" si="0"/>
        <v>2.0478292604104525E-2</v>
      </c>
      <c r="K24" s="78">
        <f>I24/'סכום נכסי הקרן'!$C$42</f>
        <v>-1.6540412338189985E-4</v>
      </c>
    </row>
    <row r="25" spans="2:11">
      <c r="B25" t="s">
        <v>1624</v>
      </c>
      <c r="C25" t="s">
        <v>1626</v>
      </c>
      <c r="D25" t="s">
        <v>1604</v>
      </c>
      <c r="E25" t="s">
        <v>106</v>
      </c>
      <c r="F25" s="86">
        <v>44951</v>
      </c>
      <c r="G25" s="77">
        <v>31285.656599999998</v>
      </c>
      <c r="H25" s="77">
        <v>-16.205981999999999</v>
      </c>
      <c r="I25" s="77">
        <v>-5.0701478370000004</v>
      </c>
      <c r="J25" s="78">
        <f t="shared" si="0"/>
        <v>7.620195412745211E-3</v>
      </c>
      <c r="K25" s="78">
        <f>I25/'סכום נכסי הקרן'!$C$42</f>
        <v>-6.154867334942113E-5</v>
      </c>
    </row>
    <row r="26" spans="2:11">
      <c r="B26" t="s">
        <v>1627</v>
      </c>
      <c r="C26" t="s">
        <v>1628</v>
      </c>
      <c r="D26" t="s">
        <v>1604</v>
      </c>
      <c r="E26" t="s">
        <v>106</v>
      </c>
      <c r="F26" s="86">
        <v>44951</v>
      </c>
      <c r="G26" s="77">
        <v>96087.049199999994</v>
      </c>
      <c r="H26" s="77">
        <v>-16.205981999999999</v>
      </c>
      <c r="I26" s="77">
        <v>-15.571849775999999</v>
      </c>
      <c r="J26" s="78">
        <f t="shared" si="0"/>
        <v>2.3403762976119454E-2</v>
      </c>
      <c r="K26" s="78">
        <f>I26/'סכום נכסי הקרן'!$C$42</f>
        <v>-1.8903328386502834E-4</v>
      </c>
    </row>
    <row r="27" spans="2:11">
      <c r="B27" t="s">
        <v>1629</v>
      </c>
      <c r="C27" t="s">
        <v>1630</v>
      </c>
      <c r="D27" t="s">
        <v>1604</v>
      </c>
      <c r="E27" t="s">
        <v>106</v>
      </c>
      <c r="F27" s="86">
        <v>44951</v>
      </c>
      <c r="G27" s="77">
        <v>180244.86221299999</v>
      </c>
      <c r="H27" s="77">
        <v>-16.153344000000001</v>
      </c>
      <c r="I27" s="77">
        <v>-29.115573366999996</v>
      </c>
      <c r="J27" s="78">
        <f t="shared" si="0"/>
        <v>4.3759347013821601E-2</v>
      </c>
      <c r="K27" s="78">
        <f>I27/'סכום נכסי הקרן'!$C$42</f>
        <v>-3.5344628443949419E-4</v>
      </c>
    </row>
    <row r="28" spans="2:11">
      <c r="B28" t="s">
        <v>1631</v>
      </c>
      <c r="C28" t="s">
        <v>1632</v>
      </c>
      <c r="D28" t="s">
        <v>1604</v>
      </c>
      <c r="E28" t="s">
        <v>106</v>
      </c>
      <c r="F28" s="86">
        <v>44950</v>
      </c>
      <c r="G28" s="77">
        <v>94480.792560000016</v>
      </c>
      <c r="H28" s="77">
        <v>-15.443427</v>
      </c>
      <c r="I28" s="77">
        <v>-14.591072579000002</v>
      </c>
      <c r="J28" s="78">
        <f t="shared" si="0"/>
        <v>2.1929700653327961E-2</v>
      </c>
      <c r="K28" s="78">
        <f>I28/'סכום נכסי הקרן'!$C$42</f>
        <v>-1.7712721381196421E-4</v>
      </c>
    </row>
    <row r="29" spans="2:11">
      <c r="B29" t="s">
        <v>1633</v>
      </c>
      <c r="C29" t="s">
        <v>1634</v>
      </c>
      <c r="D29" t="s">
        <v>1604</v>
      </c>
      <c r="E29" t="s">
        <v>106</v>
      </c>
      <c r="F29" s="86">
        <v>44950</v>
      </c>
      <c r="G29" s="77">
        <v>145254.00848399999</v>
      </c>
      <c r="H29" s="77">
        <v>-15.311919</v>
      </c>
      <c r="I29" s="77">
        <v>-22.241176384999999</v>
      </c>
      <c r="J29" s="78">
        <f t="shared" si="0"/>
        <v>3.3427449398263788E-2</v>
      </c>
      <c r="K29" s="78">
        <f>I29/'סכום נכסי הקרן'!$C$42</f>
        <v>-2.6999506606837113E-4</v>
      </c>
    </row>
    <row r="30" spans="2:11">
      <c r="B30" t="s">
        <v>1635</v>
      </c>
      <c r="C30" t="s">
        <v>1636</v>
      </c>
      <c r="D30" t="s">
        <v>1604</v>
      </c>
      <c r="E30" t="s">
        <v>106</v>
      </c>
      <c r="F30" s="86">
        <v>44950</v>
      </c>
      <c r="G30" s="77">
        <v>84736.585080000019</v>
      </c>
      <c r="H30" s="77">
        <v>-15.305006000000001</v>
      </c>
      <c r="I30" s="77">
        <v>-12.968939426999999</v>
      </c>
      <c r="J30" s="78">
        <f t="shared" si="0"/>
        <v>1.9491710282805289E-2</v>
      </c>
      <c r="K30" s="78">
        <f>I30/'סכום נכסי הקרן'!$C$42</f>
        <v>-1.5743545201103211E-4</v>
      </c>
    </row>
    <row r="31" spans="2:11">
      <c r="B31" t="s">
        <v>1637</v>
      </c>
      <c r="C31" t="s">
        <v>1638</v>
      </c>
      <c r="D31" t="s">
        <v>1604</v>
      </c>
      <c r="E31" t="s">
        <v>106</v>
      </c>
      <c r="F31" s="86">
        <v>44952</v>
      </c>
      <c r="G31" s="77">
        <v>113898.278779</v>
      </c>
      <c r="H31" s="77">
        <v>-15.185104000000001</v>
      </c>
      <c r="I31" s="77">
        <v>-17.295572333999999</v>
      </c>
      <c r="J31" s="78">
        <f t="shared" si="0"/>
        <v>2.5994437479427243E-2</v>
      </c>
      <c r="K31" s="78">
        <f>I31/'סכום נכסי הקרן'!$C$42</f>
        <v>-2.0995828251953419E-4</v>
      </c>
    </row>
    <row r="32" spans="2:11">
      <c r="B32" t="s">
        <v>1639</v>
      </c>
      <c r="C32" t="s">
        <v>1640</v>
      </c>
      <c r="D32" t="s">
        <v>1604</v>
      </c>
      <c r="E32" t="s">
        <v>106</v>
      </c>
      <c r="F32" s="86">
        <v>44952</v>
      </c>
      <c r="G32" s="77">
        <v>230275.0809</v>
      </c>
      <c r="H32" s="77">
        <v>-15.157515</v>
      </c>
      <c r="I32" s="77">
        <v>-34.90397986</v>
      </c>
      <c r="J32" s="78">
        <f t="shared" si="0"/>
        <v>5.2459051642387684E-2</v>
      </c>
      <c r="K32" s="78">
        <f>I32/'סכום נכסי הקרן'!$C$42</f>
        <v>-4.2371420401600288E-4</v>
      </c>
    </row>
    <row r="33" spans="2:11">
      <c r="B33" t="s">
        <v>1641</v>
      </c>
      <c r="C33" t="s">
        <v>1642</v>
      </c>
      <c r="D33" t="s">
        <v>1604</v>
      </c>
      <c r="E33" t="s">
        <v>106</v>
      </c>
      <c r="F33" s="86">
        <v>44952</v>
      </c>
      <c r="G33" s="77">
        <v>116394.80029899999</v>
      </c>
      <c r="H33" s="77">
        <v>-15.112710999999999</v>
      </c>
      <c r="I33" s="77">
        <v>-17.590409348000001</v>
      </c>
      <c r="J33" s="78">
        <f t="shared" si="0"/>
        <v>2.6437563741978139E-2</v>
      </c>
      <c r="K33" s="78">
        <f>I33/'סכום נכסי הקרן'!$C$42</f>
        <v>-2.1353743398600154E-4</v>
      </c>
    </row>
    <row r="34" spans="2:11">
      <c r="B34" t="s">
        <v>1643</v>
      </c>
      <c r="C34" t="s">
        <v>1644</v>
      </c>
      <c r="D34" t="s">
        <v>1604</v>
      </c>
      <c r="E34" t="s">
        <v>106</v>
      </c>
      <c r="F34" s="86">
        <v>44959</v>
      </c>
      <c r="G34" s="77">
        <v>151796.63662599999</v>
      </c>
      <c r="H34" s="77">
        <v>-13.976167999999999</v>
      </c>
      <c r="I34" s="77">
        <v>-21.215352789000004</v>
      </c>
      <c r="J34" s="78">
        <f t="shared" si="0"/>
        <v>3.1885684441534196E-2</v>
      </c>
      <c r="K34" s="78">
        <f>I34/'סכום נכסי הקרן'!$C$42</f>
        <v>-2.5754215868693846E-4</v>
      </c>
    </row>
    <row r="35" spans="2:11">
      <c r="B35" t="s">
        <v>1645</v>
      </c>
      <c r="C35" t="s">
        <v>1646</v>
      </c>
      <c r="D35" t="s">
        <v>1604</v>
      </c>
      <c r="E35" t="s">
        <v>106</v>
      </c>
      <c r="F35" s="86">
        <v>44959</v>
      </c>
      <c r="G35" s="77">
        <v>122529.13105500002</v>
      </c>
      <c r="H35" s="77">
        <v>-13.871530999999999</v>
      </c>
      <c r="I35" s="77">
        <v>-16.996666860000001</v>
      </c>
      <c r="J35" s="78">
        <f t="shared" si="0"/>
        <v>2.5545196511501753E-2</v>
      </c>
      <c r="K35" s="78">
        <f>I35/'סכום נכסי הקרן'!$C$42</f>
        <v>-2.0632974229289151E-4</v>
      </c>
    </row>
    <row r="36" spans="2:11">
      <c r="B36" t="s">
        <v>1645</v>
      </c>
      <c r="C36" t="s">
        <v>1647</v>
      </c>
      <c r="D36" t="s">
        <v>1604</v>
      </c>
      <c r="E36" t="s">
        <v>106</v>
      </c>
      <c r="F36" s="86">
        <v>44959</v>
      </c>
      <c r="G36" s="77">
        <v>85109.588432000004</v>
      </c>
      <c r="H36" s="77">
        <v>-13.871530999999999</v>
      </c>
      <c r="I36" s="77">
        <v>-11.806003264000001</v>
      </c>
      <c r="J36" s="78">
        <f t="shared" si="0"/>
        <v>1.7743871541311781E-2</v>
      </c>
      <c r="K36" s="78">
        <f>I36/'סכום נכסי הקרן'!$C$42</f>
        <v>-1.4331807706973885E-4</v>
      </c>
    </row>
    <row r="37" spans="2:11">
      <c r="B37" t="s">
        <v>1648</v>
      </c>
      <c r="C37" t="s">
        <v>1649</v>
      </c>
      <c r="D37" t="s">
        <v>1604</v>
      </c>
      <c r="E37" t="s">
        <v>106</v>
      </c>
      <c r="F37" s="86">
        <v>44958</v>
      </c>
      <c r="G37" s="77">
        <v>64111.966380000005</v>
      </c>
      <c r="H37" s="77">
        <v>-13.379503</v>
      </c>
      <c r="I37" s="77">
        <v>-8.5778627059999994</v>
      </c>
      <c r="J37" s="78">
        <f t="shared" si="0"/>
        <v>1.2892127043399152E-2</v>
      </c>
      <c r="K37" s="78">
        <f>I37/'סכום נכסי הקרן'!$C$42</f>
        <v>-1.0413031073274709E-4</v>
      </c>
    </row>
    <row r="38" spans="2:11">
      <c r="B38" t="s">
        <v>1648</v>
      </c>
      <c r="C38" t="s">
        <v>1650</v>
      </c>
      <c r="D38" t="s">
        <v>1604</v>
      </c>
      <c r="E38" t="s">
        <v>106</v>
      </c>
      <c r="F38" s="86">
        <v>44958</v>
      </c>
      <c r="G38" s="77">
        <v>177215.289804</v>
      </c>
      <c r="H38" s="77">
        <v>-13.379503</v>
      </c>
      <c r="I38" s="77">
        <v>-23.710525679</v>
      </c>
      <c r="J38" s="78">
        <f t="shared" si="0"/>
        <v>3.5635812765530871E-2</v>
      </c>
      <c r="K38" s="78">
        <f>I38/'סכום נכסי הקרן'!$C$42</f>
        <v>-2.8783211986641575E-4</v>
      </c>
    </row>
    <row r="39" spans="2:11">
      <c r="B39" t="s">
        <v>1651</v>
      </c>
      <c r="C39" t="s">
        <v>1652</v>
      </c>
      <c r="D39" t="s">
        <v>1604</v>
      </c>
      <c r="E39" t="s">
        <v>106</v>
      </c>
      <c r="F39" s="86">
        <v>44958</v>
      </c>
      <c r="G39" s="77">
        <v>110808.54310499999</v>
      </c>
      <c r="H39" s="77">
        <v>-13.32938</v>
      </c>
      <c r="I39" s="77">
        <v>-14.77009157</v>
      </c>
      <c r="J39" s="78">
        <f t="shared" si="0"/>
        <v>2.2198757836248219E-2</v>
      </c>
      <c r="K39" s="78">
        <f>I39/'סכום נכסי הקרן'!$C$42</f>
        <v>-1.793004012129299E-4</v>
      </c>
    </row>
    <row r="40" spans="2:11">
      <c r="B40" t="s">
        <v>1653</v>
      </c>
      <c r="C40" t="s">
        <v>1654</v>
      </c>
      <c r="D40" t="s">
        <v>1604</v>
      </c>
      <c r="E40" t="s">
        <v>106</v>
      </c>
      <c r="F40" s="86">
        <v>44958</v>
      </c>
      <c r="G40" s="77">
        <v>91117.302188999995</v>
      </c>
      <c r="H40" s="77">
        <v>-13.31936</v>
      </c>
      <c r="I40" s="77">
        <v>-12.136241881</v>
      </c>
      <c r="J40" s="78">
        <f t="shared" si="0"/>
        <v>1.8240204759844465E-2</v>
      </c>
      <c r="K40" s="78">
        <f>I40/'סכום נכסי הקרן'!$C$42</f>
        <v>-1.4732698359841401E-4</v>
      </c>
    </row>
    <row r="41" spans="2:11">
      <c r="B41" t="s">
        <v>1655</v>
      </c>
      <c r="C41" t="s">
        <v>1656</v>
      </c>
      <c r="D41" t="s">
        <v>1604</v>
      </c>
      <c r="E41" t="s">
        <v>106</v>
      </c>
      <c r="F41" s="86">
        <v>44963</v>
      </c>
      <c r="G41" s="77">
        <v>110857.53008300001</v>
      </c>
      <c r="H41" s="77">
        <v>-13.249682</v>
      </c>
      <c r="I41" s="77">
        <v>-14.688269834</v>
      </c>
      <c r="J41" s="78">
        <f t="shared" si="0"/>
        <v>2.2075783588282508E-2</v>
      </c>
      <c r="K41" s="78">
        <f>I41/'סכום נכסי הקרן'!$C$42</f>
        <v>-1.7830713248313159E-4</v>
      </c>
    </row>
    <row r="42" spans="2:11">
      <c r="B42" t="s">
        <v>1657</v>
      </c>
      <c r="C42" t="s">
        <v>1658</v>
      </c>
      <c r="D42" t="s">
        <v>1604</v>
      </c>
      <c r="E42" t="s">
        <v>106</v>
      </c>
      <c r="F42" s="86">
        <v>44963</v>
      </c>
      <c r="G42" s="77">
        <v>98612.600040000005</v>
      </c>
      <c r="H42" s="77">
        <v>-13.166335999999999</v>
      </c>
      <c r="I42" s="77">
        <v>-12.983666552000003</v>
      </c>
      <c r="J42" s="78">
        <f t="shared" si="0"/>
        <v>1.9513844463893461E-2</v>
      </c>
      <c r="K42" s="78">
        <f>I42/'סכום נכסי הקרן'!$C$42</f>
        <v>-1.5761423082284238E-4</v>
      </c>
    </row>
    <row r="43" spans="2:11">
      <c r="B43" t="s">
        <v>1659</v>
      </c>
      <c r="C43" t="s">
        <v>1660</v>
      </c>
      <c r="D43" t="s">
        <v>1604</v>
      </c>
      <c r="E43" t="s">
        <v>106</v>
      </c>
      <c r="F43" s="86">
        <v>44963</v>
      </c>
      <c r="G43" s="77">
        <v>152984.51639999999</v>
      </c>
      <c r="H43" s="77">
        <v>-13.066484000000001</v>
      </c>
      <c r="I43" s="77">
        <v>-19.989696819000002</v>
      </c>
      <c r="J43" s="78">
        <f t="shared" si="0"/>
        <v>3.0043580759262847E-2</v>
      </c>
      <c r="K43" s="78">
        <f>I43/'סכום נכסי הקרן'!$C$42</f>
        <v>-2.4266340142747869E-4</v>
      </c>
    </row>
    <row r="44" spans="2:11">
      <c r="B44" t="s">
        <v>1661</v>
      </c>
      <c r="C44" t="s">
        <v>1662</v>
      </c>
      <c r="D44" t="s">
        <v>1604</v>
      </c>
      <c r="E44" t="s">
        <v>106</v>
      </c>
      <c r="F44" s="86">
        <v>44964</v>
      </c>
      <c r="G44" s="77">
        <v>234.13309900000002</v>
      </c>
      <c r="H44" s="77">
        <v>-12.255145000000001</v>
      </c>
      <c r="I44" s="77">
        <v>-2.8693349999999999E-2</v>
      </c>
      <c r="J44" s="78">
        <f t="shared" si="0"/>
        <v>4.312476501191474E-5</v>
      </c>
      <c r="K44" s="78">
        <f>I44/'סכום נכסי הקרן'!$C$42</f>
        <v>-3.4832073604693447E-7</v>
      </c>
    </row>
    <row r="45" spans="2:11">
      <c r="B45" t="s">
        <v>1663</v>
      </c>
      <c r="C45" t="s">
        <v>1664</v>
      </c>
      <c r="D45" t="s">
        <v>1604</v>
      </c>
      <c r="E45" t="s">
        <v>106</v>
      </c>
      <c r="F45" s="86">
        <v>44964</v>
      </c>
      <c r="G45" s="77">
        <v>49717.064897999997</v>
      </c>
      <c r="H45" s="77">
        <v>-12.219094999999999</v>
      </c>
      <c r="I45" s="77">
        <v>-6.0749754780000007</v>
      </c>
      <c r="J45" s="78">
        <f t="shared" si="0"/>
        <v>9.1304044296638236E-3</v>
      </c>
      <c r="K45" s="78">
        <f>I45/'סכום נכסי הקרן'!$C$42</f>
        <v>-7.3746701934909579E-5</v>
      </c>
    </row>
    <row r="46" spans="2:11">
      <c r="B46" t="s">
        <v>1663</v>
      </c>
      <c r="C46" t="s">
        <v>1665</v>
      </c>
      <c r="D46" t="s">
        <v>1604</v>
      </c>
      <c r="E46" t="s">
        <v>106</v>
      </c>
      <c r="F46" s="86">
        <v>44964</v>
      </c>
      <c r="G46" s="77">
        <v>43167.274744000009</v>
      </c>
      <c r="H46" s="77">
        <v>-12.219094999999999</v>
      </c>
      <c r="I46" s="77">
        <v>-5.2746503850000002</v>
      </c>
      <c r="J46" s="78">
        <f t="shared" si="0"/>
        <v>7.9275531917022794E-3</v>
      </c>
      <c r="K46" s="78">
        <f>I46/'סכום נכסי הקרן'!$C$42</f>
        <v>-6.4031216448879149E-5</v>
      </c>
    </row>
    <row r="47" spans="2:11">
      <c r="B47" t="s">
        <v>1666</v>
      </c>
      <c r="C47" t="s">
        <v>1667</v>
      </c>
      <c r="D47" t="s">
        <v>1604</v>
      </c>
      <c r="E47" t="s">
        <v>106</v>
      </c>
      <c r="F47" s="86">
        <v>44964</v>
      </c>
      <c r="G47" s="77">
        <v>87096.305930000002</v>
      </c>
      <c r="H47" s="77">
        <v>-12.107398</v>
      </c>
      <c r="I47" s="77">
        <v>-10.545096045999999</v>
      </c>
      <c r="J47" s="78">
        <f t="shared" si="0"/>
        <v>1.5848786879601763E-2</v>
      </c>
      <c r="K47" s="78">
        <f>I47/'סכום נכסי הקרן'!$C$42</f>
        <v>-1.280113899711375E-4</v>
      </c>
    </row>
    <row r="48" spans="2:11">
      <c r="B48" t="s">
        <v>1668</v>
      </c>
      <c r="C48" t="s">
        <v>1669</v>
      </c>
      <c r="D48" t="s">
        <v>1604</v>
      </c>
      <c r="E48" t="s">
        <v>106</v>
      </c>
      <c r="F48" s="86">
        <v>44956</v>
      </c>
      <c r="G48" s="77">
        <v>112016.88855</v>
      </c>
      <c r="H48" s="77">
        <v>-12.116547000000001</v>
      </c>
      <c r="I48" s="77">
        <v>-13.572579235999997</v>
      </c>
      <c r="J48" s="78">
        <f t="shared" si="0"/>
        <v>2.0398952724519553E-2</v>
      </c>
      <c r="K48" s="78">
        <f>I48/'סכום נכסי הקרן'!$C$42</f>
        <v>-1.6476329147829927E-4</v>
      </c>
    </row>
    <row r="49" spans="2:11">
      <c r="B49" t="s">
        <v>1670</v>
      </c>
      <c r="C49" t="s">
        <v>1671</v>
      </c>
      <c r="D49" t="s">
        <v>1604</v>
      </c>
      <c r="E49" t="s">
        <v>106</v>
      </c>
      <c r="F49" s="86">
        <v>44956</v>
      </c>
      <c r="G49" s="77">
        <v>49785.283799999997</v>
      </c>
      <c r="H49" s="77">
        <v>-12.116547000000001</v>
      </c>
      <c r="I49" s="77">
        <v>-6.0322574400000004</v>
      </c>
      <c r="J49" s="78">
        <f t="shared" si="0"/>
        <v>9.0662012135695001E-3</v>
      </c>
      <c r="K49" s="78">
        <f>I49/'סכום נכסי הקרן'!$C$42</f>
        <v>-7.3228129567492014E-5</v>
      </c>
    </row>
    <row r="50" spans="2:11">
      <c r="B50" t="s">
        <v>1672</v>
      </c>
      <c r="C50" t="s">
        <v>1673</v>
      </c>
      <c r="D50" t="s">
        <v>1604</v>
      </c>
      <c r="E50" t="s">
        <v>106</v>
      </c>
      <c r="F50" s="86">
        <v>44957</v>
      </c>
      <c r="G50" s="77">
        <v>386060.92667999998</v>
      </c>
      <c r="H50" s="77">
        <v>-12.046379</v>
      </c>
      <c r="I50" s="77">
        <v>-46.506360905000001</v>
      </c>
      <c r="J50" s="78">
        <f t="shared" si="0"/>
        <v>6.9896888498116233E-2</v>
      </c>
      <c r="K50" s="78">
        <f>I50/'סכום נכסי הקרן'!$C$42</f>
        <v>-5.6456042467310297E-4</v>
      </c>
    </row>
    <row r="51" spans="2:11">
      <c r="B51" t="s">
        <v>1674</v>
      </c>
      <c r="C51" t="s">
        <v>1675</v>
      </c>
      <c r="D51" t="s">
        <v>1604</v>
      </c>
      <c r="E51" t="s">
        <v>106</v>
      </c>
      <c r="F51" s="86">
        <v>44964</v>
      </c>
      <c r="G51" s="77">
        <v>266.66640000000001</v>
      </c>
      <c r="H51" s="77">
        <v>-12.006135</v>
      </c>
      <c r="I51" s="77">
        <v>-3.2016328000000004E-2</v>
      </c>
      <c r="J51" s="78">
        <f t="shared" si="0"/>
        <v>4.8119045756051012E-5</v>
      </c>
      <c r="K51" s="78">
        <f>I51/'סכום נכסי הקרן'!$C$42</f>
        <v>-3.8865977428498515E-7</v>
      </c>
    </row>
    <row r="52" spans="2:11">
      <c r="B52" t="s">
        <v>1676</v>
      </c>
      <c r="C52" t="s">
        <v>1677</v>
      </c>
      <c r="D52" t="s">
        <v>1604</v>
      </c>
      <c r="E52" t="s">
        <v>106</v>
      </c>
      <c r="F52" s="86">
        <v>44956</v>
      </c>
      <c r="G52" s="77">
        <v>114622.99575299998</v>
      </c>
      <c r="H52" s="77">
        <v>-12.002259</v>
      </c>
      <c r="I52" s="77">
        <v>-13.757349102000001</v>
      </c>
      <c r="J52" s="78">
        <f t="shared" si="0"/>
        <v>2.0676653203987205E-2</v>
      </c>
      <c r="K52" s="78">
        <f>I52/'סכום נכסי הקרן'!$C$42</f>
        <v>-1.6700629118814196E-4</v>
      </c>
    </row>
    <row r="53" spans="2:11">
      <c r="B53" t="s">
        <v>1678</v>
      </c>
      <c r="C53" t="s">
        <v>1679</v>
      </c>
      <c r="D53" t="s">
        <v>1604</v>
      </c>
      <c r="E53" t="s">
        <v>106</v>
      </c>
      <c r="F53" s="86">
        <v>44956</v>
      </c>
      <c r="G53" s="77">
        <v>89707.565836999987</v>
      </c>
      <c r="H53" s="77">
        <v>-11.998996999999999</v>
      </c>
      <c r="I53" s="77">
        <v>-10.764008398</v>
      </c>
      <c r="J53" s="78">
        <f t="shared" si="0"/>
        <v>1.6177801921003536E-2</v>
      </c>
      <c r="K53" s="78">
        <f>I53/'סכום נכסי הקרן'!$C$42</f>
        <v>-1.306688597883044E-4</v>
      </c>
    </row>
    <row r="54" spans="2:11">
      <c r="B54" t="s">
        <v>1680</v>
      </c>
      <c r="C54" t="s">
        <v>1681</v>
      </c>
      <c r="D54" t="s">
        <v>1604</v>
      </c>
      <c r="E54" t="s">
        <v>106</v>
      </c>
      <c r="F54" s="86">
        <v>44972</v>
      </c>
      <c r="G54" s="77">
        <v>126676.69515</v>
      </c>
      <c r="H54" s="77">
        <v>-10.101139</v>
      </c>
      <c r="I54" s="77">
        <v>-12.795789620999997</v>
      </c>
      <c r="J54" s="78">
        <f t="shared" si="0"/>
        <v>1.9231474210837089E-2</v>
      </c>
      <c r="K54" s="78">
        <f>I54/'סכום נכסי הקרן'!$C$42</f>
        <v>-1.5533351313417373E-4</v>
      </c>
    </row>
    <row r="55" spans="2:11">
      <c r="B55" t="s">
        <v>1680</v>
      </c>
      <c r="C55" t="s">
        <v>1682</v>
      </c>
      <c r="D55" t="s">
        <v>1604</v>
      </c>
      <c r="E55" t="s">
        <v>106</v>
      </c>
      <c r="F55" s="86">
        <v>44972</v>
      </c>
      <c r="G55" s="77">
        <v>87990.515360000005</v>
      </c>
      <c r="H55" s="77">
        <v>-10.101139</v>
      </c>
      <c r="I55" s="77">
        <v>-8.8880446539999998</v>
      </c>
      <c r="J55" s="78">
        <f t="shared" si="0"/>
        <v>1.3358316025112265E-2</v>
      </c>
      <c r="K55" s="78">
        <f>I55/'סכום נכסי הקרן'!$C$42</f>
        <v>-1.0789574085630646E-4</v>
      </c>
    </row>
    <row r="56" spans="2:11">
      <c r="B56" t="s">
        <v>1683</v>
      </c>
      <c r="C56" t="s">
        <v>1684</v>
      </c>
      <c r="D56" t="s">
        <v>1604</v>
      </c>
      <c r="E56" t="s">
        <v>106</v>
      </c>
      <c r="F56" s="86">
        <v>44972</v>
      </c>
      <c r="G56" s="77">
        <v>25339.693427999999</v>
      </c>
      <c r="H56" s="77">
        <v>-10.08222</v>
      </c>
      <c r="I56" s="77">
        <v>-2.5548035260000002</v>
      </c>
      <c r="J56" s="78">
        <f t="shared" si="0"/>
        <v>3.8397503850321141E-3</v>
      </c>
      <c r="K56" s="78">
        <f>I56/'סכום נכסי הקרן'!$C$42</f>
        <v>-3.1013842741667442E-5</v>
      </c>
    </row>
    <row r="57" spans="2:11">
      <c r="B57" t="s">
        <v>1685</v>
      </c>
      <c r="C57" t="s">
        <v>1686</v>
      </c>
      <c r="D57" t="s">
        <v>1604</v>
      </c>
      <c r="E57" t="s">
        <v>106</v>
      </c>
      <c r="F57" s="86">
        <v>44973</v>
      </c>
      <c r="G57" s="77">
        <v>127075.8483</v>
      </c>
      <c r="H57" s="77">
        <v>-9.7217570000000002</v>
      </c>
      <c r="I57" s="77">
        <v>-12.354005280999999</v>
      </c>
      <c r="J57" s="78">
        <f t="shared" si="0"/>
        <v>1.8567492980048641E-2</v>
      </c>
      <c r="K57" s="78">
        <f>I57/'סכום נכסי הקרן'!$C$42</f>
        <v>-1.4997050580032082E-4</v>
      </c>
    </row>
    <row r="58" spans="2:11">
      <c r="B58" t="s">
        <v>1687</v>
      </c>
      <c r="C58" t="s">
        <v>1688</v>
      </c>
      <c r="D58" t="s">
        <v>1604</v>
      </c>
      <c r="E58" t="s">
        <v>106</v>
      </c>
      <c r="F58" s="86">
        <v>44973</v>
      </c>
      <c r="G58" s="77">
        <v>315184.100141</v>
      </c>
      <c r="H58" s="77">
        <v>-9.7092259999999992</v>
      </c>
      <c r="I58" s="77">
        <v>-30.601936739000003</v>
      </c>
      <c r="J58" s="78">
        <f t="shared" si="0"/>
        <v>4.5993281745730474E-2</v>
      </c>
      <c r="K58" s="78">
        <f>I58/'סכום נכסי הקרן'!$C$42</f>
        <v>-3.7148987934103919E-4</v>
      </c>
    </row>
    <row r="59" spans="2:11">
      <c r="B59" t="s">
        <v>1689</v>
      </c>
      <c r="C59" t="s">
        <v>1690</v>
      </c>
      <c r="D59" t="s">
        <v>1604</v>
      </c>
      <c r="E59" t="s">
        <v>106</v>
      </c>
      <c r="F59" s="86">
        <v>44977</v>
      </c>
      <c r="G59" s="77">
        <v>221812.81640000001</v>
      </c>
      <c r="H59" s="77">
        <v>-9.369707</v>
      </c>
      <c r="I59" s="77">
        <v>-20.783210379</v>
      </c>
      <c r="J59" s="78">
        <f t="shared" si="0"/>
        <v>3.12361945812379E-2</v>
      </c>
      <c r="K59" s="78">
        <f>I59/'סכום נכסי הקרן'!$C$42</f>
        <v>-2.5229619882765757E-4</v>
      </c>
    </row>
    <row r="60" spans="2:11">
      <c r="B60" t="s">
        <v>1691</v>
      </c>
      <c r="C60" t="s">
        <v>1692</v>
      </c>
      <c r="D60" t="s">
        <v>1604</v>
      </c>
      <c r="E60" t="s">
        <v>106</v>
      </c>
      <c r="F60" s="86">
        <v>44977</v>
      </c>
      <c r="G60" s="77">
        <v>208157.80868099999</v>
      </c>
      <c r="H60" s="77">
        <v>-9.3323610000000006</v>
      </c>
      <c r="I60" s="77">
        <v>-19.426038416000001</v>
      </c>
      <c r="J60" s="78">
        <f t="shared" si="0"/>
        <v>2.919642850355321E-2</v>
      </c>
      <c r="K60" s="78">
        <f>I60/'סכום נכסי הקרן'!$C$42</f>
        <v>-2.3582091319198159E-4</v>
      </c>
    </row>
    <row r="61" spans="2:11">
      <c r="B61" t="s">
        <v>1693</v>
      </c>
      <c r="C61" t="s">
        <v>1694</v>
      </c>
      <c r="D61" t="s">
        <v>1604</v>
      </c>
      <c r="E61" t="s">
        <v>106</v>
      </c>
      <c r="F61" s="86">
        <v>45013</v>
      </c>
      <c r="G61" s="77">
        <v>127620.14805</v>
      </c>
      <c r="H61" s="77">
        <v>-9.1732849999999999</v>
      </c>
      <c r="I61" s="77">
        <v>-11.706959882000001</v>
      </c>
      <c r="J61" s="78">
        <f t="shared" si="0"/>
        <v>1.7595013963694138E-2</v>
      </c>
      <c r="K61" s="78">
        <f>I61/'סכום נכסי הקרן'!$C$42</f>
        <v>-1.4211574748051984E-4</v>
      </c>
    </row>
    <row r="62" spans="2:11">
      <c r="B62" t="s">
        <v>1693</v>
      </c>
      <c r="C62" t="s">
        <v>1695</v>
      </c>
      <c r="D62" t="s">
        <v>1604</v>
      </c>
      <c r="E62" t="s">
        <v>106</v>
      </c>
      <c r="F62" s="86">
        <v>45013</v>
      </c>
      <c r="G62" s="77">
        <v>33242.191619999998</v>
      </c>
      <c r="H62" s="77">
        <v>-9.1732849999999999</v>
      </c>
      <c r="I62" s="77">
        <v>-3.0494009700000002</v>
      </c>
      <c r="J62" s="78">
        <f t="shared" si="0"/>
        <v>4.5831072446526769E-3</v>
      </c>
      <c r="K62" s="78">
        <f>I62/'סכום נכסי הקרן'!$C$42</f>
        <v>-3.7017970727455526E-5</v>
      </c>
    </row>
    <row r="63" spans="2:11">
      <c r="B63" t="s">
        <v>1696</v>
      </c>
      <c r="C63" t="s">
        <v>1697</v>
      </c>
      <c r="D63" t="s">
        <v>1604</v>
      </c>
      <c r="E63" t="s">
        <v>106</v>
      </c>
      <c r="F63" s="86">
        <v>45013</v>
      </c>
      <c r="G63" s="77">
        <v>43427.862719999997</v>
      </c>
      <c r="H63" s="77">
        <v>-9.0802399999999999</v>
      </c>
      <c r="I63" s="77">
        <v>-3.943353976</v>
      </c>
      <c r="J63" s="78">
        <f t="shared" si="0"/>
        <v>5.9266768632383346E-3</v>
      </c>
      <c r="K63" s="78">
        <f>I63/'סכום נכסי הקרן'!$C$42</f>
        <v>-4.7870045129408925E-5</v>
      </c>
    </row>
    <row r="64" spans="2:11">
      <c r="B64" t="s">
        <v>1698</v>
      </c>
      <c r="C64" t="s">
        <v>1699</v>
      </c>
      <c r="D64" t="s">
        <v>1604</v>
      </c>
      <c r="E64" t="s">
        <v>106</v>
      </c>
      <c r="F64" s="86">
        <v>45013</v>
      </c>
      <c r="G64" s="77">
        <v>51149.661840000001</v>
      </c>
      <c r="H64" s="77">
        <v>-8.9564249999999994</v>
      </c>
      <c r="I64" s="77">
        <v>-4.5811813330000009</v>
      </c>
      <c r="J64" s="78">
        <f t="shared" si="0"/>
        <v>6.8853015929682439E-3</v>
      </c>
      <c r="K64" s="78">
        <f>I64/'סכום נכסי הקרן'!$C$42</f>
        <v>-5.5612901730715889E-5</v>
      </c>
    </row>
    <row r="65" spans="2:11">
      <c r="B65" t="s">
        <v>1700</v>
      </c>
      <c r="C65" t="s">
        <v>1701</v>
      </c>
      <c r="D65" t="s">
        <v>1604</v>
      </c>
      <c r="E65" t="s">
        <v>106</v>
      </c>
      <c r="F65" s="86">
        <v>45014</v>
      </c>
      <c r="G65" s="77">
        <v>43501.887485999992</v>
      </c>
      <c r="H65" s="77">
        <v>-8.8678559999999997</v>
      </c>
      <c r="I65" s="77">
        <v>-3.8576847079999994</v>
      </c>
      <c r="J65" s="78">
        <f t="shared" si="0"/>
        <v>5.7979199543642312E-3</v>
      </c>
      <c r="K65" s="78">
        <f>I65/'סכום נכסי הקרן'!$C$42</f>
        <v>-4.6830069578057749E-5</v>
      </c>
    </row>
    <row r="66" spans="2:11">
      <c r="B66" t="s">
        <v>1700</v>
      </c>
      <c r="C66" t="s">
        <v>1702</v>
      </c>
      <c r="D66" t="s">
        <v>1604</v>
      </c>
      <c r="E66" t="s">
        <v>106</v>
      </c>
      <c r="F66" s="86">
        <v>45014</v>
      </c>
      <c r="G66" s="77">
        <v>55545.430599999992</v>
      </c>
      <c r="H66" s="77">
        <v>-8.8678559999999997</v>
      </c>
      <c r="I66" s="77">
        <v>-4.9256887599999999</v>
      </c>
      <c r="J66" s="78">
        <f t="shared" si="0"/>
        <v>7.4030801665483361E-3</v>
      </c>
      <c r="K66" s="78">
        <f>I66/'סכום נכסי הקרן'!$C$42</f>
        <v>-5.9795023391179902E-5</v>
      </c>
    </row>
    <row r="67" spans="2:11">
      <c r="B67" t="s">
        <v>1703</v>
      </c>
      <c r="C67" t="s">
        <v>1704</v>
      </c>
      <c r="D67" t="s">
        <v>1604</v>
      </c>
      <c r="E67" t="s">
        <v>106</v>
      </c>
      <c r="F67" s="86">
        <v>45012</v>
      </c>
      <c r="G67" s="77">
        <v>179201.621025</v>
      </c>
      <c r="H67" s="77">
        <v>-8.8269129999999993</v>
      </c>
      <c r="I67" s="77">
        <v>-15.817971737000001</v>
      </c>
      <c r="J67" s="78">
        <f t="shared" si="0"/>
        <v>2.3773672789103882E-2</v>
      </c>
      <c r="K67" s="78">
        <f>I67/'סכום נכסי הקרן'!$C$42</f>
        <v>-1.9202106265742573E-4</v>
      </c>
    </row>
    <row r="68" spans="2:11">
      <c r="B68" t="s">
        <v>1705</v>
      </c>
      <c r="C68" t="s">
        <v>1706</v>
      </c>
      <c r="D68" t="s">
        <v>1604</v>
      </c>
      <c r="E68" t="s">
        <v>106</v>
      </c>
      <c r="F68" s="86">
        <v>45014</v>
      </c>
      <c r="G68" s="77">
        <v>217632.81203999999</v>
      </c>
      <c r="H68" s="77">
        <v>-8.8061389999999999</v>
      </c>
      <c r="I68" s="77">
        <v>-19.165048930000001</v>
      </c>
      <c r="J68" s="78">
        <f t="shared" si="0"/>
        <v>2.8804173494837586E-2</v>
      </c>
      <c r="K68" s="78">
        <f>I68/'סכום נכסי הקרן'!$C$42</f>
        <v>-2.3265265121267173E-4</v>
      </c>
    </row>
    <row r="69" spans="2:11">
      <c r="B69" t="s">
        <v>1707</v>
      </c>
      <c r="C69" t="s">
        <v>1708</v>
      </c>
      <c r="D69" t="s">
        <v>1604</v>
      </c>
      <c r="E69" t="s">
        <v>106</v>
      </c>
      <c r="F69" s="86">
        <v>45012</v>
      </c>
      <c r="G69" s="77">
        <v>76855.1247</v>
      </c>
      <c r="H69" s="77">
        <v>-8.7498400000000007</v>
      </c>
      <c r="I69" s="77">
        <v>-6.7247007700000001</v>
      </c>
      <c r="J69" s="78">
        <f t="shared" si="0"/>
        <v>1.010691120004085E-2</v>
      </c>
      <c r="K69" s="78">
        <f>I69/'סכום נכסי הקרן'!$C$42</f>
        <v>-8.1633992611590737E-5</v>
      </c>
    </row>
    <row r="70" spans="2:11">
      <c r="B70" t="s">
        <v>1709</v>
      </c>
      <c r="C70" t="s">
        <v>1710</v>
      </c>
      <c r="D70" t="s">
        <v>1604</v>
      </c>
      <c r="E70" t="s">
        <v>106</v>
      </c>
      <c r="F70" s="86">
        <v>45090</v>
      </c>
      <c r="G70" s="77">
        <v>218187.99778500001</v>
      </c>
      <c r="H70" s="77">
        <v>-8.4759170000000008</v>
      </c>
      <c r="I70" s="77">
        <v>-18.493434565000001</v>
      </c>
      <c r="J70" s="78">
        <f t="shared" si="0"/>
        <v>2.7794768470006004E-2</v>
      </c>
      <c r="K70" s="78">
        <f>I70/'סכום נכסי הקרן'!$C$42</f>
        <v>-2.2449963980213601E-4</v>
      </c>
    </row>
    <row r="71" spans="2:11">
      <c r="B71" t="s">
        <v>1711</v>
      </c>
      <c r="C71" t="s">
        <v>1712</v>
      </c>
      <c r="D71" t="s">
        <v>1604</v>
      </c>
      <c r="E71" t="s">
        <v>106</v>
      </c>
      <c r="F71" s="86">
        <v>45090</v>
      </c>
      <c r="G71" s="77">
        <v>89969.120009999999</v>
      </c>
      <c r="H71" s="77">
        <v>-8.3227890000000002</v>
      </c>
      <c r="I71" s="77">
        <v>-7.4879403700000005</v>
      </c>
      <c r="J71" s="78">
        <f t="shared" si="0"/>
        <v>1.1254024673991706E-2</v>
      </c>
      <c r="K71" s="78">
        <f>I71/'סכום נכסי הקרן'!$C$42</f>
        <v>-9.0899281581061634E-5</v>
      </c>
    </row>
    <row r="72" spans="2:11">
      <c r="B72" t="s">
        <v>1713</v>
      </c>
      <c r="C72" t="s">
        <v>1714</v>
      </c>
      <c r="D72" t="s">
        <v>1604</v>
      </c>
      <c r="E72" t="s">
        <v>106</v>
      </c>
      <c r="F72" s="86">
        <v>45090</v>
      </c>
      <c r="G72" s="77">
        <v>148.82502600000001</v>
      </c>
      <c r="H72" s="77">
        <v>-8.1700929999999996</v>
      </c>
      <c r="I72" s="77">
        <v>-1.2159142999999999E-2</v>
      </c>
      <c r="J72" s="78">
        <f t="shared" si="0"/>
        <v>1.8274624072172403E-5</v>
      </c>
      <c r="K72" s="78">
        <f>I72/'סכום נכסי הקרן'!$C$42</f>
        <v>-1.4760498998757309E-7</v>
      </c>
    </row>
    <row r="73" spans="2:11">
      <c r="B73" t="s">
        <v>1713</v>
      </c>
      <c r="C73" t="s">
        <v>1715</v>
      </c>
      <c r="D73" t="s">
        <v>1604</v>
      </c>
      <c r="E73" t="s">
        <v>106</v>
      </c>
      <c r="F73" s="86">
        <v>45090</v>
      </c>
      <c r="G73" s="77">
        <v>44700.996559999992</v>
      </c>
      <c r="H73" s="77">
        <v>-8.1700929999999996</v>
      </c>
      <c r="I73" s="77">
        <v>-3.6521130070000005</v>
      </c>
      <c r="J73" s="78">
        <f t="shared" si="0"/>
        <v>5.4889552883797934E-3</v>
      </c>
      <c r="K73" s="78">
        <f>I73/'סכום נכסי הקרן'!$C$42</f>
        <v>-4.4334547577219922E-5</v>
      </c>
    </row>
    <row r="74" spans="2:11">
      <c r="B74" t="s">
        <v>1716</v>
      </c>
      <c r="C74" t="s">
        <v>1717</v>
      </c>
      <c r="D74" t="s">
        <v>1604</v>
      </c>
      <c r="E74" t="s">
        <v>106</v>
      </c>
      <c r="F74" s="86">
        <v>45019</v>
      </c>
      <c r="G74" s="77">
        <v>219298.36927500003</v>
      </c>
      <c r="H74" s="77">
        <v>-7.9744539999999997</v>
      </c>
      <c r="I74" s="77">
        <v>-17.487847171000002</v>
      </c>
      <c r="J74" s="78">
        <f t="shared" si="0"/>
        <v>2.6283417579810411E-2</v>
      </c>
      <c r="K74" s="78">
        <f>I74/'סכום נכסי הקרן'!$C$42</f>
        <v>-2.1229238825299317E-4</v>
      </c>
    </row>
    <row r="75" spans="2:11">
      <c r="B75" t="s">
        <v>1716</v>
      </c>
      <c r="C75" t="s">
        <v>1718</v>
      </c>
      <c r="D75" t="s">
        <v>1604</v>
      </c>
      <c r="E75" t="s">
        <v>106</v>
      </c>
      <c r="F75" s="86">
        <v>45019</v>
      </c>
      <c r="G75" s="77">
        <v>78403.178700000004</v>
      </c>
      <c r="H75" s="77">
        <v>-7.9744539999999997</v>
      </c>
      <c r="I75" s="77">
        <v>-6.2522252749999998</v>
      </c>
      <c r="J75" s="78">
        <f t="shared" si="0"/>
        <v>9.3968025966270578E-3</v>
      </c>
      <c r="K75" s="78">
        <f>I75/'סכום נכסי הקרן'!$C$42</f>
        <v>-7.5898412340115297E-5</v>
      </c>
    </row>
    <row r="76" spans="2:11">
      <c r="B76" t="s">
        <v>1719</v>
      </c>
      <c r="C76" t="s">
        <v>1720</v>
      </c>
      <c r="D76" t="s">
        <v>1604</v>
      </c>
      <c r="E76" t="s">
        <v>106</v>
      </c>
      <c r="F76" s="86">
        <v>45019</v>
      </c>
      <c r="G76" s="77">
        <v>33618.375648000001</v>
      </c>
      <c r="H76" s="77">
        <v>-7.9198110000000002</v>
      </c>
      <c r="I76" s="77">
        <v>-2.6625117660000002</v>
      </c>
      <c r="J76" s="78">
        <f t="shared" ref="J76:J139" si="1">I76/$I$11</f>
        <v>4.0016308395571841E-3</v>
      </c>
      <c r="K76" s="78">
        <f>I76/'סכום נכסי הקרן'!$C$42</f>
        <v>-3.232135871436216E-5</v>
      </c>
    </row>
    <row r="77" spans="2:11">
      <c r="B77" t="s">
        <v>1719</v>
      </c>
      <c r="C77" t="s">
        <v>1721</v>
      </c>
      <c r="D77" t="s">
        <v>1604</v>
      </c>
      <c r="E77" t="s">
        <v>106</v>
      </c>
      <c r="F77" s="86">
        <v>45019</v>
      </c>
      <c r="G77" s="77">
        <v>138.18168</v>
      </c>
      <c r="H77" s="77">
        <v>-7.9198110000000002</v>
      </c>
      <c r="I77" s="77">
        <v>-1.0943728E-2</v>
      </c>
      <c r="J77" s="78">
        <f t="shared" si="1"/>
        <v>1.6447912089536832E-5</v>
      </c>
      <c r="K77" s="78">
        <f>I77/'סכום נכסי הקרן'!$C$42</f>
        <v>-1.3285055220312183E-7</v>
      </c>
    </row>
    <row r="78" spans="2:11">
      <c r="B78" t="s">
        <v>1719</v>
      </c>
      <c r="C78" t="s">
        <v>1722</v>
      </c>
      <c r="D78" t="s">
        <v>1604</v>
      </c>
      <c r="E78" t="s">
        <v>106</v>
      </c>
      <c r="F78" s="86">
        <v>45019</v>
      </c>
      <c r="G78" s="77">
        <v>51625.742687999998</v>
      </c>
      <c r="H78" s="77">
        <v>-7.9198110000000002</v>
      </c>
      <c r="I78" s="77">
        <v>-4.088661181</v>
      </c>
      <c r="J78" s="78">
        <f t="shared" si="1"/>
        <v>6.1450668062098986E-3</v>
      </c>
      <c r="K78" s="78">
        <f>I78/'סכום נכסי הקרן'!$C$42</f>
        <v>-4.9633990872883382E-5</v>
      </c>
    </row>
    <row r="79" spans="2:11">
      <c r="B79" t="s">
        <v>1723</v>
      </c>
      <c r="C79" t="s">
        <v>1724</v>
      </c>
      <c r="D79" t="s">
        <v>1604</v>
      </c>
      <c r="E79" t="s">
        <v>106</v>
      </c>
      <c r="F79" s="86">
        <v>45091</v>
      </c>
      <c r="G79" s="77">
        <v>121066.984368</v>
      </c>
      <c r="H79" s="77">
        <v>-8.0831250000000008</v>
      </c>
      <c r="I79" s="77">
        <v>-9.7859951160000005</v>
      </c>
      <c r="J79" s="78">
        <f t="shared" si="1"/>
        <v>1.4707893633376561E-2</v>
      </c>
      <c r="K79" s="78">
        <f>I79/'סכום נכסי הקרן'!$C$42</f>
        <v>-1.1879634207078734E-4</v>
      </c>
    </row>
    <row r="80" spans="2:11">
      <c r="B80" t="s">
        <v>1725</v>
      </c>
      <c r="C80" t="s">
        <v>1726</v>
      </c>
      <c r="D80" t="s">
        <v>1604</v>
      </c>
      <c r="E80" t="s">
        <v>106</v>
      </c>
      <c r="F80" s="86">
        <v>45019</v>
      </c>
      <c r="G80" s="77">
        <v>25821.580139999998</v>
      </c>
      <c r="H80" s="77">
        <v>-7.883413</v>
      </c>
      <c r="I80" s="77">
        <v>-2.0356217939999999</v>
      </c>
      <c r="J80" s="78">
        <f t="shared" si="1"/>
        <v>3.0594444886840439E-3</v>
      </c>
      <c r="K80" s="78">
        <f>I80/'סכום נכסי הקרן'!$C$42</f>
        <v>-2.4711275664893125E-5</v>
      </c>
    </row>
    <row r="81" spans="2:11">
      <c r="B81" t="s">
        <v>1727</v>
      </c>
      <c r="C81" t="s">
        <v>1728</v>
      </c>
      <c r="D81" t="s">
        <v>1604</v>
      </c>
      <c r="E81" t="s">
        <v>106</v>
      </c>
      <c r="F81" s="86">
        <v>45091</v>
      </c>
      <c r="G81" s="77">
        <v>100945.86480000001</v>
      </c>
      <c r="H81" s="77">
        <v>-8.0224039999999999</v>
      </c>
      <c r="I81" s="77">
        <v>-8.0982847689999993</v>
      </c>
      <c r="J81" s="78">
        <f t="shared" si="1"/>
        <v>1.2171343801357917E-2</v>
      </c>
      <c r="K81" s="78">
        <f>I81/'סכום נכסי הקרן'!$C$42</f>
        <v>-9.8308510907780324E-5</v>
      </c>
    </row>
    <row r="82" spans="2:11">
      <c r="B82" t="s">
        <v>1729</v>
      </c>
      <c r="C82" t="s">
        <v>1730</v>
      </c>
      <c r="D82" t="s">
        <v>1604</v>
      </c>
      <c r="E82" t="s">
        <v>106</v>
      </c>
      <c r="F82" s="86">
        <v>45131</v>
      </c>
      <c r="G82" s="77">
        <v>93009.941279999999</v>
      </c>
      <c r="H82" s="77">
        <v>-7.4373379999999996</v>
      </c>
      <c r="I82" s="77">
        <v>-6.9174637130000001</v>
      </c>
      <c r="J82" s="78">
        <f t="shared" si="1"/>
        <v>1.0396624900946463E-2</v>
      </c>
      <c r="K82" s="78">
        <f>I82/'סכום נכסי הקרן'!$C$42</f>
        <v>-8.397402367064565E-5</v>
      </c>
    </row>
    <row r="83" spans="2:11">
      <c r="B83" t="s">
        <v>1731</v>
      </c>
      <c r="C83" t="s">
        <v>1732</v>
      </c>
      <c r="D83" t="s">
        <v>1604</v>
      </c>
      <c r="E83" t="s">
        <v>106</v>
      </c>
      <c r="F83" s="86">
        <v>44993</v>
      </c>
      <c r="G83" s="77">
        <v>72393.898801999996</v>
      </c>
      <c r="H83" s="77">
        <v>-7.7865029999999997</v>
      </c>
      <c r="I83" s="77">
        <v>-5.636953331</v>
      </c>
      <c r="J83" s="78">
        <f t="shared" si="1"/>
        <v>8.4720775992522673E-3</v>
      </c>
      <c r="K83" s="78">
        <f>I83/'סכום נכסי הקרן'!$C$42</f>
        <v>-6.8429365456321379E-5</v>
      </c>
    </row>
    <row r="84" spans="2:11">
      <c r="B84" t="s">
        <v>1733</v>
      </c>
      <c r="C84" t="s">
        <v>1734</v>
      </c>
      <c r="D84" t="s">
        <v>1604</v>
      </c>
      <c r="E84" t="s">
        <v>106</v>
      </c>
      <c r="F84" s="86">
        <v>45131</v>
      </c>
      <c r="G84" s="77">
        <v>93251.790640999985</v>
      </c>
      <c r="H84" s="77">
        <v>-7.316757</v>
      </c>
      <c r="I84" s="77">
        <v>-6.8230072699999988</v>
      </c>
      <c r="J84" s="78">
        <f t="shared" si="1"/>
        <v>1.025466127842639E-2</v>
      </c>
      <c r="K84" s="78">
        <f>I84/'סכום נכסי הקרן'!$C$42</f>
        <v>-8.2827376877917165E-5</v>
      </c>
    </row>
    <row r="85" spans="2:11">
      <c r="B85" t="s">
        <v>1735</v>
      </c>
      <c r="C85" t="s">
        <v>1736</v>
      </c>
      <c r="D85" t="s">
        <v>1604</v>
      </c>
      <c r="E85" t="s">
        <v>106</v>
      </c>
      <c r="F85" s="86">
        <v>44993</v>
      </c>
      <c r="G85" s="77">
        <v>90568.575467999981</v>
      </c>
      <c r="H85" s="77">
        <v>-7.6958149999999996</v>
      </c>
      <c r="I85" s="77">
        <v>-6.9699896909999994</v>
      </c>
      <c r="J85" s="78">
        <f t="shared" si="1"/>
        <v>1.0475568992809943E-2</v>
      </c>
      <c r="K85" s="78">
        <f>I85/'סכום נכסי הקרן'!$C$42</f>
        <v>-8.4611658778381232E-5</v>
      </c>
    </row>
    <row r="86" spans="2:11">
      <c r="B86" t="s">
        <v>1737</v>
      </c>
      <c r="C86" t="s">
        <v>1738</v>
      </c>
      <c r="D86" t="s">
        <v>1604</v>
      </c>
      <c r="E86" t="s">
        <v>106</v>
      </c>
      <c r="F86" s="86">
        <v>44993</v>
      </c>
      <c r="G86" s="77">
        <v>265.97269399999999</v>
      </c>
      <c r="H86" s="77">
        <v>-7.6927940000000001</v>
      </c>
      <c r="I86" s="77">
        <v>-2.0460731999999999E-2</v>
      </c>
      <c r="J86" s="78">
        <f t="shared" si="1"/>
        <v>3.0751524638000243E-5</v>
      </c>
      <c r="K86" s="78">
        <f>I86/'סכום נכסי הקרן'!$C$42</f>
        <v>-2.4838149711689519E-7</v>
      </c>
    </row>
    <row r="87" spans="2:11">
      <c r="B87" t="s">
        <v>1737</v>
      </c>
      <c r="C87" t="s">
        <v>1739</v>
      </c>
      <c r="D87" t="s">
        <v>1604</v>
      </c>
      <c r="E87" t="s">
        <v>106</v>
      </c>
      <c r="F87" s="86">
        <v>44993</v>
      </c>
      <c r="G87" s="77">
        <v>213479.159916</v>
      </c>
      <c r="H87" s="77">
        <v>-7.6927940000000001</v>
      </c>
      <c r="I87" s="77">
        <v>-16.422512682000001</v>
      </c>
      <c r="J87" s="78">
        <f t="shared" si="1"/>
        <v>2.4682269596141258E-2</v>
      </c>
      <c r="K87" s="78">
        <f>I87/'סכום נכסי הקרן'!$C$42</f>
        <v>-1.9935984139650322E-4</v>
      </c>
    </row>
    <row r="88" spans="2:11">
      <c r="B88" t="s">
        <v>1740</v>
      </c>
      <c r="C88" t="s">
        <v>1741</v>
      </c>
      <c r="D88" t="s">
        <v>1604</v>
      </c>
      <c r="E88" t="s">
        <v>106</v>
      </c>
      <c r="F88" s="86">
        <v>44986</v>
      </c>
      <c r="G88" s="77">
        <v>224.44592900000001</v>
      </c>
      <c r="H88" s="77">
        <v>-7.7094550000000002</v>
      </c>
      <c r="I88" s="77">
        <v>-1.7303557000000001E-2</v>
      </c>
      <c r="J88" s="78">
        <f t="shared" si="1"/>
        <v>2.6006438059525026E-5</v>
      </c>
      <c r="K88" s="78">
        <f>I88/'סכום נכסי הקרן'!$C$42</f>
        <v>-2.1005521176405284E-7</v>
      </c>
    </row>
    <row r="89" spans="2:11">
      <c r="B89" t="s">
        <v>1740</v>
      </c>
      <c r="C89" t="s">
        <v>1742</v>
      </c>
      <c r="D89" t="s">
        <v>1604</v>
      </c>
      <c r="E89" t="s">
        <v>106</v>
      </c>
      <c r="F89" s="86">
        <v>44986</v>
      </c>
      <c r="G89" s="77">
        <v>131993.56025499999</v>
      </c>
      <c r="H89" s="77">
        <v>-7.7094550000000002</v>
      </c>
      <c r="I89" s="77">
        <v>-10.175983496000001</v>
      </c>
      <c r="J89" s="78">
        <f t="shared" si="1"/>
        <v>1.5294027955262201E-2</v>
      </c>
      <c r="K89" s="78">
        <f>I89/'סכום נכסי הקרן'!$C$42</f>
        <v>-1.2353057629479227E-4</v>
      </c>
    </row>
    <row r="90" spans="2:11">
      <c r="B90" t="s">
        <v>1743</v>
      </c>
      <c r="C90" t="s">
        <v>1744</v>
      </c>
      <c r="D90" t="s">
        <v>1604</v>
      </c>
      <c r="E90" t="s">
        <v>106</v>
      </c>
      <c r="F90" s="86">
        <v>44986</v>
      </c>
      <c r="G90" s="77">
        <v>119086.39885</v>
      </c>
      <c r="H90" s="77">
        <v>-7.6792600000000002</v>
      </c>
      <c r="I90" s="77">
        <v>-9.1449543339999995</v>
      </c>
      <c r="J90" s="78">
        <f t="shared" si="1"/>
        <v>1.3744439275945167E-2</v>
      </c>
      <c r="K90" s="78">
        <f>I90/'סכום נכסי הקרן'!$C$42</f>
        <v>-1.1101447634153848E-4</v>
      </c>
    </row>
    <row r="91" spans="2:11">
      <c r="B91" t="s">
        <v>1745</v>
      </c>
      <c r="C91" t="s">
        <v>1746</v>
      </c>
      <c r="D91" t="s">
        <v>1604</v>
      </c>
      <c r="E91" t="s">
        <v>106</v>
      </c>
      <c r="F91" s="86">
        <v>44993</v>
      </c>
      <c r="G91" s="77">
        <v>155452.0086</v>
      </c>
      <c r="H91" s="77">
        <v>-7.5630800000000002</v>
      </c>
      <c r="I91" s="77">
        <v>-11.756960251000001</v>
      </c>
      <c r="J91" s="78">
        <f t="shared" si="1"/>
        <v>1.7670162183181719E-2</v>
      </c>
      <c r="K91" s="78">
        <f>I91/'סכום נכסי הקרן'!$C$42</f>
        <v>-1.4272272315023766E-4</v>
      </c>
    </row>
    <row r="92" spans="2:11">
      <c r="B92" t="s">
        <v>1745</v>
      </c>
      <c r="C92" t="s">
        <v>1747</v>
      </c>
      <c r="D92" t="s">
        <v>1604</v>
      </c>
      <c r="E92" t="s">
        <v>106</v>
      </c>
      <c r="F92" s="86">
        <v>44993</v>
      </c>
      <c r="G92" s="77">
        <v>22495.426800000001</v>
      </c>
      <c r="H92" s="77">
        <v>-7.5630800000000002</v>
      </c>
      <c r="I92" s="77">
        <v>-1.7013471950000001</v>
      </c>
      <c r="J92" s="78">
        <f t="shared" si="1"/>
        <v>2.5570453776939703E-3</v>
      </c>
      <c r="K92" s="78">
        <f>I92/'סכום נכסי הקרן'!$C$42</f>
        <v>-2.0653374640248956E-5</v>
      </c>
    </row>
    <row r="93" spans="2:11">
      <c r="B93" t="s">
        <v>1748</v>
      </c>
      <c r="C93" t="s">
        <v>1749</v>
      </c>
      <c r="D93" t="s">
        <v>1604</v>
      </c>
      <c r="E93" t="s">
        <v>106</v>
      </c>
      <c r="F93" s="86">
        <v>44980</v>
      </c>
      <c r="G93" s="77">
        <v>101277.625086</v>
      </c>
      <c r="H93" s="77">
        <v>-7.5541650000000002</v>
      </c>
      <c r="I93" s="77">
        <v>-7.6506785869999998</v>
      </c>
      <c r="J93" s="78">
        <f t="shared" si="1"/>
        <v>1.1498612613935385E-2</v>
      </c>
      <c r="K93" s="78">
        <f>I93/'סכום נכסי הקרן'!$C$42</f>
        <v>-9.2874829766561253E-5</v>
      </c>
    </row>
    <row r="94" spans="2:11">
      <c r="B94" t="s">
        <v>1748</v>
      </c>
      <c r="C94" t="s">
        <v>1750</v>
      </c>
      <c r="D94" t="s">
        <v>1604</v>
      </c>
      <c r="E94" t="s">
        <v>106</v>
      </c>
      <c r="F94" s="86">
        <v>44980</v>
      </c>
      <c r="G94" s="77">
        <v>103684.02224400001</v>
      </c>
      <c r="H94" s="77">
        <v>-7.5541650000000002</v>
      </c>
      <c r="I94" s="77">
        <v>-7.8324617910000001</v>
      </c>
      <c r="J94" s="78">
        <f t="shared" si="1"/>
        <v>1.1771824279900251E-2</v>
      </c>
      <c r="K94" s="78">
        <f>I94/'סכום נכסי הקרן'!$C$42</f>
        <v>-9.5081573120622392E-5</v>
      </c>
    </row>
    <row r="95" spans="2:11">
      <c r="B95" t="s">
        <v>1751</v>
      </c>
      <c r="C95" t="s">
        <v>1752</v>
      </c>
      <c r="D95" t="s">
        <v>1604</v>
      </c>
      <c r="E95" t="s">
        <v>106</v>
      </c>
      <c r="F95" s="86">
        <v>44998</v>
      </c>
      <c r="G95" s="77">
        <v>77769.548280000003</v>
      </c>
      <c r="H95" s="77">
        <v>-7.3144119999999999</v>
      </c>
      <c r="I95" s="77">
        <v>-5.6883852450000001</v>
      </c>
      <c r="J95" s="78">
        <f t="shared" si="1"/>
        <v>8.5493773640187721E-3</v>
      </c>
      <c r="K95" s="78">
        <f>I95/'סכום נכסי הקרן'!$C$42</f>
        <v>-6.9053719257490729E-5</v>
      </c>
    </row>
    <row r="96" spans="2:11">
      <c r="B96" t="s">
        <v>1753</v>
      </c>
      <c r="C96" t="s">
        <v>1754</v>
      </c>
      <c r="D96" t="s">
        <v>1604</v>
      </c>
      <c r="E96" t="s">
        <v>106</v>
      </c>
      <c r="F96" s="86">
        <v>45126</v>
      </c>
      <c r="G96" s="77">
        <v>164308.613744</v>
      </c>
      <c r="H96" s="77">
        <v>-7.4711470000000002</v>
      </c>
      <c r="I96" s="77">
        <v>-12.275737889</v>
      </c>
      <c r="J96" s="78">
        <f t="shared" si="1"/>
        <v>1.8449860745119805E-2</v>
      </c>
      <c r="K96" s="78">
        <f>I96/'סכום נכסי הקרן'!$C$42</f>
        <v>-1.4902038475868873E-4</v>
      </c>
    </row>
    <row r="97" spans="2:11">
      <c r="B97" t="s">
        <v>1755</v>
      </c>
      <c r="C97" t="s">
        <v>1756</v>
      </c>
      <c r="D97" t="s">
        <v>1604</v>
      </c>
      <c r="E97" t="s">
        <v>106</v>
      </c>
      <c r="F97" s="86">
        <v>45092</v>
      </c>
      <c r="G97" s="77">
        <v>135426.25008</v>
      </c>
      <c r="H97" s="77">
        <v>-7.3543190000000003</v>
      </c>
      <c r="I97" s="77">
        <v>-9.9596787209999995</v>
      </c>
      <c r="J97" s="78">
        <f t="shared" si="1"/>
        <v>1.4968931980312251E-2</v>
      </c>
      <c r="K97" s="78">
        <f>I97/'סכום נכסי הקרן'!$C$42</f>
        <v>-1.2090476095993359E-4</v>
      </c>
    </row>
    <row r="98" spans="2:11">
      <c r="B98" t="s">
        <v>1757</v>
      </c>
      <c r="C98" t="s">
        <v>1758</v>
      </c>
      <c r="D98" t="s">
        <v>1604</v>
      </c>
      <c r="E98" t="s">
        <v>106</v>
      </c>
      <c r="F98" s="86">
        <v>44998</v>
      </c>
      <c r="G98" s="77">
        <v>130203.75753</v>
      </c>
      <c r="H98" s="77">
        <v>-6.8299089999999998</v>
      </c>
      <c r="I98" s="77">
        <v>-8.8927983449999992</v>
      </c>
      <c r="J98" s="78">
        <f t="shared" si="1"/>
        <v>1.336546060067818E-2</v>
      </c>
      <c r="K98" s="78">
        <f>I98/'סכום נכסי הקרן'!$C$42</f>
        <v>-1.0795344792599541E-4</v>
      </c>
    </row>
    <row r="99" spans="2:11">
      <c r="B99" t="s">
        <v>1757</v>
      </c>
      <c r="C99" t="s">
        <v>1759</v>
      </c>
      <c r="D99" t="s">
        <v>1604</v>
      </c>
      <c r="E99" t="s">
        <v>106</v>
      </c>
      <c r="F99" s="86">
        <v>44998</v>
      </c>
      <c r="G99" s="77">
        <v>113050.54684000001</v>
      </c>
      <c r="H99" s="77">
        <v>-6.8299089999999998</v>
      </c>
      <c r="I99" s="77">
        <v>-7.7212496389999998</v>
      </c>
      <c r="J99" s="78">
        <f t="shared" si="1"/>
        <v>1.1604677609279032E-2</v>
      </c>
      <c r="K99" s="78">
        <f>I99/'סכום נכסי הקרן'!$C$42</f>
        <v>-9.3731521675182816E-5</v>
      </c>
    </row>
    <row r="100" spans="2:11">
      <c r="B100" t="s">
        <v>1760</v>
      </c>
      <c r="C100" t="s">
        <v>1761</v>
      </c>
      <c r="D100" t="s">
        <v>1604</v>
      </c>
      <c r="E100" t="s">
        <v>106</v>
      </c>
      <c r="F100" s="86">
        <v>44987</v>
      </c>
      <c r="G100" s="77">
        <v>79285.352299999999</v>
      </c>
      <c r="H100" s="77">
        <v>-6.9160159999999999</v>
      </c>
      <c r="I100" s="77">
        <v>-5.4833877119999999</v>
      </c>
      <c r="J100" s="78">
        <f t="shared" si="1"/>
        <v>8.2412756457235139E-3</v>
      </c>
      <c r="K100" s="78">
        <f>I100/'סכום נכסי הקרן'!$C$42</f>
        <v>-6.6565167325340402E-5</v>
      </c>
    </row>
    <row r="101" spans="2:11">
      <c r="B101" t="s">
        <v>1762</v>
      </c>
      <c r="C101" t="s">
        <v>1763</v>
      </c>
      <c r="D101" t="s">
        <v>1604</v>
      </c>
      <c r="E101" t="s">
        <v>106</v>
      </c>
      <c r="F101" s="86">
        <v>45097</v>
      </c>
      <c r="G101" s="77">
        <v>78292.07604</v>
      </c>
      <c r="H101" s="77">
        <v>-6.897958</v>
      </c>
      <c r="I101" s="77">
        <v>-5.4005542249999996</v>
      </c>
      <c r="J101" s="78">
        <f t="shared" si="1"/>
        <v>8.1167807832556432E-3</v>
      </c>
      <c r="K101" s="78">
        <f>I101/'סכום נכסי הקרן'!$C$42</f>
        <v>-6.5559616521367555E-5</v>
      </c>
    </row>
    <row r="102" spans="2:11">
      <c r="B102" t="s">
        <v>1764</v>
      </c>
      <c r="C102" t="s">
        <v>1765</v>
      </c>
      <c r="D102" t="s">
        <v>1604</v>
      </c>
      <c r="E102" t="s">
        <v>106</v>
      </c>
      <c r="F102" s="86">
        <v>44987</v>
      </c>
      <c r="G102" s="77">
        <v>115019.971704</v>
      </c>
      <c r="H102" s="77">
        <v>-6.6336979999999999</v>
      </c>
      <c r="I102" s="77">
        <v>-7.6300775000000005</v>
      </c>
      <c r="J102" s="78">
        <f t="shared" si="1"/>
        <v>1.1467650142287251E-2</v>
      </c>
      <c r="K102" s="78">
        <f>I102/'סכום נכסי הקרן'!$C$42</f>
        <v>-9.2624744440616166E-5</v>
      </c>
    </row>
    <row r="103" spans="2:11">
      <c r="B103" t="s">
        <v>1766</v>
      </c>
      <c r="C103" t="s">
        <v>1767</v>
      </c>
      <c r="D103" t="s">
        <v>1604</v>
      </c>
      <c r="E103" t="s">
        <v>106</v>
      </c>
      <c r="F103" s="86">
        <v>44987</v>
      </c>
      <c r="G103" s="77">
        <v>156845.41596000001</v>
      </c>
      <c r="H103" s="77">
        <v>-6.6336979999999999</v>
      </c>
      <c r="I103" s="77">
        <v>-10.404651136</v>
      </c>
      <c r="J103" s="78">
        <f t="shared" si="1"/>
        <v>1.5637704738936085E-2</v>
      </c>
      <c r="K103" s="78">
        <f>I103/'סכום נכסי הקרן'!$C$42</f>
        <v>-1.2630646968733497E-4</v>
      </c>
    </row>
    <row r="104" spans="2:11">
      <c r="B104" t="s">
        <v>1768</v>
      </c>
      <c r="C104" t="s">
        <v>1769</v>
      </c>
      <c r="D104" t="s">
        <v>1604</v>
      </c>
      <c r="E104" t="s">
        <v>106</v>
      </c>
      <c r="F104" s="86">
        <v>44987</v>
      </c>
      <c r="G104" s="77">
        <v>27.99531</v>
      </c>
      <c r="H104" s="77">
        <v>-6.6093409999999997</v>
      </c>
      <c r="I104" s="77">
        <v>-1.8503059999999999E-3</v>
      </c>
      <c r="J104" s="78">
        <f t="shared" si="1"/>
        <v>2.7809235049283511E-6</v>
      </c>
      <c r="K104" s="78">
        <f>I104/'סכום נכסי הקרן'!$C$42</f>
        <v>-2.2461648703691242E-8</v>
      </c>
    </row>
    <row r="105" spans="2:11">
      <c r="B105" t="s">
        <v>1770</v>
      </c>
      <c r="C105" t="s">
        <v>1771</v>
      </c>
      <c r="D105" t="s">
        <v>1604</v>
      </c>
      <c r="E105" t="s">
        <v>106</v>
      </c>
      <c r="F105" s="86">
        <v>44987</v>
      </c>
      <c r="G105" s="77">
        <v>130740.79994999999</v>
      </c>
      <c r="H105" s="77">
        <v>-6.6041020000000001</v>
      </c>
      <c r="I105" s="77">
        <v>-8.6342559639999994</v>
      </c>
      <c r="J105" s="78">
        <f t="shared" si="1"/>
        <v>1.2976883476492753E-2</v>
      </c>
      <c r="K105" s="78">
        <f>I105/'סכום נכסי הקרן'!$C$42</f>
        <v>-1.0481489239137688E-4</v>
      </c>
    </row>
    <row r="106" spans="2:11">
      <c r="B106" t="s">
        <v>1772</v>
      </c>
      <c r="C106" t="s">
        <v>1773</v>
      </c>
      <c r="D106" t="s">
        <v>1604</v>
      </c>
      <c r="E106" t="s">
        <v>106</v>
      </c>
      <c r="F106" s="86">
        <v>44987</v>
      </c>
      <c r="G106" s="77">
        <v>177856.83777600003</v>
      </c>
      <c r="H106" s="77">
        <v>-6.5745230000000001</v>
      </c>
      <c r="I106" s="77">
        <v>-11.693238266</v>
      </c>
      <c r="J106" s="78">
        <f t="shared" si="1"/>
        <v>1.7574391015673645E-2</v>
      </c>
      <c r="K106" s="78">
        <f>I106/'סכום נכסי הקרן'!$C$42</f>
        <v>-1.4194917496860072E-4</v>
      </c>
    </row>
    <row r="107" spans="2:11">
      <c r="B107" t="s">
        <v>1774</v>
      </c>
      <c r="C107" t="s">
        <v>1775</v>
      </c>
      <c r="D107" t="s">
        <v>1604</v>
      </c>
      <c r="E107" t="s">
        <v>106</v>
      </c>
      <c r="F107" s="86">
        <v>45033</v>
      </c>
      <c r="G107" s="77">
        <v>130780.71526500002</v>
      </c>
      <c r="H107" s="77">
        <v>-6.5715659999999998</v>
      </c>
      <c r="I107" s="77">
        <v>-8.5943406489999994</v>
      </c>
      <c r="J107" s="78">
        <f t="shared" si="1"/>
        <v>1.2916892622174539E-2</v>
      </c>
      <c r="K107" s="78">
        <f>I107/'סכום נכסי הקרן'!$C$42</f>
        <v>-1.0433034346626546E-4</v>
      </c>
    </row>
    <row r="108" spans="2:11">
      <c r="B108" t="s">
        <v>1776</v>
      </c>
      <c r="C108" t="s">
        <v>1777</v>
      </c>
      <c r="D108" t="s">
        <v>1604</v>
      </c>
      <c r="E108" t="s">
        <v>106</v>
      </c>
      <c r="F108" s="86">
        <v>45034</v>
      </c>
      <c r="G108" s="77">
        <v>104665.21326000002</v>
      </c>
      <c r="H108" s="77">
        <v>-6.4359450000000002</v>
      </c>
      <c r="I108" s="77">
        <v>-6.7361956469999997</v>
      </c>
      <c r="J108" s="78">
        <f t="shared" si="1"/>
        <v>1.0124187463337601E-2</v>
      </c>
      <c r="K108" s="78">
        <f>I108/'סכום נכסי הקרן'!$C$42</f>
        <v>-8.1773533795084785E-5</v>
      </c>
    </row>
    <row r="109" spans="2:11">
      <c r="B109" t="s">
        <v>1778</v>
      </c>
      <c r="C109" t="s">
        <v>1779</v>
      </c>
      <c r="D109" t="s">
        <v>1604</v>
      </c>
      <c r="E109" t="s">
        <v>106</v>
      </c>
      <c r="F109" s="86">
        <v>45033</v>
      </c>
      <c r="G109" s="77">
        <v>104726.174832</v>
      </c>
      <c r="H109" s="77">
        <v>-6.4681730000000002</v>
      </c>
      <c r="I109" s="77">
        <v>-6.7738698990000001</v>
      </c>
      <c r="J109" s="78">
        <f t="shared" si="1"/>
        <v>1.0180810104629038E-2</v>
      </c>
      <c r="K109" s="78">
        <f>I109/'סכום נכסי הקרן'!$C$42</f>
        <v>-8.2230877506664571E-5</v>
      </c>
    </row>
    <row r="110" spans="2:11">
      <c r="B110" t="s">
        <v>1780</v>
      </c>
      <c r="C110" t="s">
        <v>1781</v>
      </c>
      <c r="D110" t="s">
        <v>1604</v>
      </c>
      <c r="E110" t="s">
        <v>106</v>
      </c>
      <c r="F110" s="86">
        <v>45034</v>
      </c>
      <c r="G110" s="77">
        <v>101716.10141800001</v>
      </c>
      <c r="H110" s="77">
        <v>-6.3621949999999998</v>
      </c>
      <c r="I110" s="77">
        <v>-6.4713768439999999</v>
      </c>
      <c r="J110" s="78">
        <f t="shared" si="1"/>
        <v>9.7261771700079078E-3</v>
      </c>
      <c r="K110" s="78">
        <f>I110/'סכום נכסי הקרן'!$C$42</f>
        <v>-7.8558786113826651E-5</v>
      </c>
    </row>
    <row r="111" spans="2:11">
      <c r="B111" t="s">
        <v>1782</v>
      </c>
      <c r="C111" t="s">
        <v>1783</v>
      </c>
      <c r="D111" t="s">
        <v>1604</v>
      </c>
      <c r="E111" t="s">
        <v>106</v>
      </c>
      <c r="F111" s="86">
        <v>45034</v>
      </c>
      <c r="G111" s="77">
        <v>130940.376525</v>
      </c>
      <c r="H111" s="77">
        <v>-6.3474570000000003</v>
      </c>
      <c r="I111" s="77">
        <v>-8.311384609000001</v>
      </c>
      <c r="J111" s="78">
        <f t="shared" si="1"/>
        <v>1.2491622908679882E-2</v>
      </c>
      <c r="K111" s="78">
        <f>I111/'סכום נכסי הקרן'!$C$42</f>
        <v>-1.008954201784052E-4</v>
      </c>
    </row>
    <row r="112" spans="2:11">
      <c r="B112" t="s">
        <v>1782</v>
      </c>
      <c r="C112" t="s">
        <v>1784</v>
      </c>
      <c r="D112" t="s">
        <v>1604</v>
      </c>
      <c r="E112" t="s">
        <v>106</v>
      </c>
      <c r="F112" s="86">
        <v>45034</v>
      </c>
      <c r="G112" s="77">
        <v>136428.14723999999</v>
      </c>
      <c r="H112" s="77">
        <v>-6.3474570000000003</v>
      </c>
      <c r="I112" s="77">
        <v>-8.6597185169999999</v>
      </c>
      <c r="J112" s="78">
        <f t="shared" si="1"/>
        <v>1.3015152504498492E-2</v>
      </c>
      <c r="K112" s="78">
        <f>I112/'סכום נכסי הקרן'!$C$42</f>
        <v>-1.0512399311341156E-4</v>
      </c>
    </row>
    <row r="113" spans="2:11">
      <c r="B113" t="s">
        <v>1785</v>
      </c>
      <c r="C113" t="s">
        <v>1786</v>
      </c>
      <c r="D113" t="s">
        <v>1604</v>
      </c>
      <c r="E113" t="s">
        <v>106</v>
      </c>
      <c r="F113" s="86">
        <v>45034</v>
      </c>
      <c r="G113" s="77">
        <v>117846.338873</v>
      </c>
      <c r="H113" s="77">
        <v>-6.3474570000000003</v>
      </c>
      <c r="I113" s="77">
        <v>-7.480246148</v>
      </c>
      <c r="J113" s="78">
        <f t="shared" si="1"/>
        <v>1.1242460617661598E-2</v>
      </c>
      <c r="K113" s="78">
        <f>I113/'סכום נכסי הקרן'!$C$42</f>
        <v>-9.0805878159350733E-5</v>
      </c>
    </row>
    <row r="114" spans="2:11">
      <c r="B114" t="s">
        <v>1787</v>
      </c>
      <c r="C114" t="s">
        <v>1788</v>
      </c>
      <c r="D114" t="s">
        <v>1604</v>
      </c>
      <c r="E114" t="s">
        <v>106</v>
      </c>
      <c r="F114" s="86">
        <v>45034</v>
      </c>
      <c r="G114" s="77">
        <v>104772.621744</v>
      </c>
      <c r="H114" s="77">
        <v>-6.3895929999999996</v>
      </c>
      <c r="I114" s="77">
        <v>-6.6945443789999999</v>
      </c>
      <c r="J114" s="78">
        <f t="shared" si="1"/>
        <v>1.006158755273294E-2</v>
      </c>
      <c r="K114" s="78">
        <f>I114/'סכום נכסי הקרן'!$C$42</f>
        <v>-8.1267911400800105E-5</v>
      </c>
    </row>
    <row r="115" spans="2:11">
      <c r="B115" t="s">
        <v>1789</v>
      </c>
      <c r="C115" t="s">
        <v>1790</v>
      </c>
      <c r="D115" t="s">
        <v>1604</v>
      </c>
      <c r="E115" t="s">
        <v>106</v>
      </c>
      <c r="F115" s="86">
        <v>45007</v>
      </c>
      <c r="G115" s="77">
        <v>151996.068054</v>
      </c>
      <c r="H115" s="77">
        <v>-6.1623479999999997</v>
      </c>
      <c r="I115" s="77">
        <v>-9.3665272369999997</v>
      </c>
      <c r="J115" s="78">
        <f t="shared" si="1"/>
        <v>1.407745300124677E-2</v>
      </c>
      <c r="K115" s="78">
        <f>I115/'סכום נכסי הקרן'!$C$42</f>
        <v>-1.1370424371485028E-4</v>
      </c>
    </row>
    <row r="116" spans="2:11">
      <c r="B116" t="s">
        <v>1791</v>
      </c>
      <c r="C116" t="s">
        <v>1792</v>
      </c>
      <c r="D116" t="s">
        <v>1604</v>
      </c>
      <c r="E116" t="s">
        <v>106</v>
      </c>
      <c r="F116" s="86">
        <v>45007</v>
      </c>
      <c r="G116" s="77">
        <v>196601.06969999999</v>
      </c>
      <c r="H116" s="77">
        <v>-6.1329570000000002</v>
      </c>
      <c r="I116" s="77">
        <v>-12.057458694000003</v>
      </c>
      <c r="J116" s="78">
        <f t="shared" si="1"/>
        <v>1.8121797309119309E-2</v>
      </c>
      <c r="K116" s="78">
        <f>I116/'סכום נכסי הקרן'!$C$42</f>
        <v>-1.4637060110268024E-4</v>
      </c>
    </row>
    <row r="117" spans="2:11">
      <c r="B117" t="s">
        <v>1793</v>
      </c>
      <c r="C117" t="s">
        <v>1794</v>
      </c>
      <c r="D117" t="s">
        <v>1604</v>
      </c>
      <c r="E117" t="s">
        <v>106</v>
      </c>
      <c r="F117" s="86">
        <v>45034</v>
      </c>
      <c r="G117" s="77">
        <v>131074.63712999999</v>
      </c>
      <c r="H117" s="77">
        <v>-6.3012350000000001</v>
      </c>
      <c r="I117" s="77">
        <v>-8.2593205240000014</v>
      </c>
      <c r="J117" s="78">
        <f t="shared" si="1"/>
        <v>1.2413373020424055E-2</v>
      </c>
      <c r="K117" s="78">
        <f>I117/'סכום נכסי הקרן'!$C$42</f>
        <v>-1.0026339218554937E-4</v>
      </c>
    </row>
    <row r="118" spans="2:11">
      <c r="B118" t="s">
        <v>1795</v>
      </c>
      <c r="C118" t="s">
        <v>1796</v>
      </c>
      <c r="D118" t="s">
        <v>1604</v>
      </c>
      <c r="E118" t="s">
        <v>106</v>
      </c>
      <c r="F118" s="86">
        <v>44985</v>
      </c>
      <c r="G118" s="77">
        <v>78651.313875000007</v>
      </c>
      <c r="H118" s="77">
        <v>-6.3342099999999997</v>
      </c>
      <c r="I118" s="77">
        <v>-4.9819393179999993</v>
      </c>
      <c r="J118" s="78">
        <f t="shared" si="1"/>
        <v>7.4876221282063182E-3</v>
      </c>
      <c r="K118" s="78">
        <f>I118/'סכום נכסי הקרן'!$C$42</f>
        <v>-6.0477872754032642E-5</v>
      </c>
    </row>
    <row r="119" spans="2:11">
      <c r="B119" t="s">
        <v>1797</v>
      </c>
      <c r="C119" t="s">
        <v>1798</v>
      </c>
      <c r="D119" t="s">
        <v>1604</v>
      </c>
      <c r="E119" t="s">
        <v>106</v>
      </c>
      <c r="F119" s="86">
        <v>44985</v>
      </c>
      <c r="G119" s="77">
        <v>34148.645788000002</v>
      </c>
      <c r="H119" s="77">
        <v>-6.3223719999999997</v>
      </c>
      <c r="I119" s="77">
        <v>-2.1590045669999998</v>
      </c>
      <c r="J119" s="78">
        <f t="shared" si="1"/>
        <v>3.2448830342753886E-3</v>
      </c>
      <c r="K119" s="78">
        <f>I119/'סכום נכסי הקרן'!$C$42</f>
        <v>-2.6209071436626707E-5</v>
      </c>
    </row>
    <row r="120" spans="2:11">
      <c r="B120" t="s">
        <v>1799</v>
      </c>
      <c r="C120" t="s">
        <v>1800</v>
      </c>
      <c r="D120" t="s">
        <v>1604</v>
      </c>
      <c r="E120" t="s">
        <v>106</v>
      </c>
      <c r="F120" s="86">
        <v>44985</v>
      </c>
      <c r="G120" s="77">
        <v>78662.199869999997</v>
      </c>
      <c r="H120" s="77">
        <v>-6.3194939999999997</v>
      </c>
      <c r="I120" s="77">
        <v>-4.9710533230000005</v>
      </c>
      <c r="J120" s="78">
        <f t="shared" si="1"/>
        <v>7.4712609861195337E-3</v>
      </c>
      <c r="K120" s="78">
        <f>I120/'סכום נכסי הקרן'!$C$42</f>
        <v>-6.0345723047184089E-5</v>
      </c>
    </row>
    <row r="121" spans="2:11">
      <c r="B121" t="s">
        <v>1801</v>
      </c>
      <c r="C121" t="s">
        <v>1802</v>
      </c>
      <c r="D121" t="s">
        <v>1604</v>
      </c>
      <c r="E121" t="s">
        <v>106</v>
      </c>
      <c r="F121" s="86">
        <v>44985</v>
      </c>
      <c r="G121" s="77">
        <v>299048.733205</v>
      </c>
      <c r="H121" s="77">
        <v>-6.2724320000000002</v>
      </c>
      <c r="I121" s="77">
        <v>-18.757628926000002</v>
      </c>
      <c r="J121" s="78">
        <f t="shared" si="1"/>
        <v>2.8191840256172416E-2</v>
      </c>
      <c r="K121" s="78">
        <f>I121/'סכום נכסי הקרן'!$C$42</f>
        <v>-2.2770680711731427E-4</v>
      </c>
    </row>
    <row r="122" spans="2:11">
      <c r="B122" t="s">
        <v>1801</v>
      </c>
      <c r="C122" t="s">
        <v>1803</v>
      </c>
      <c r="D122" t="s">
        <v>1604</v>
      </c>
      <c r="E122" t="s">
        <v>106</v>
      </c>
      <c r="F122" s="86">
        <v>44985</v>
      </c>
      <c r="G122" s="77">
        <v>2277.6462099999999</v>
      </c>
      <c r="H122" s="77">
        <v>-6.2724320000000002</v>
      </c>
      <c r="I122" s="77">
        <v>-0.14286381200000001</v>
      </c>
      <c r="J122" s="78">
        <f t="shared" si="1"/>
        <v>2.1471763740401052E-4</v>
      </c>
      <c r="K122" s="78">
        <f>I122/'סכום נכסי הקרן'!$C$42</f>
        <v>-1.7342843603242866E-6</v>
      </c>
    </row>
    <row r="123" spans="2:11">
      <c r="B123" t="s">
        <v>1804</v>
      </c>
      <c r="C123" t="s">
        <v>1805</v>
      </c>
      <c r="D123" t="s">
        <v>1604</v>
      </c>
      <c r="E123" t="s">
        <v>106</v>
      </c>
      <c r="F123" s="86">
        <v>44991</v>
      </c>
      <c r="G123" s="77">
        <v>91113.409904</v>
      </c>
      <c r="H123" s="77">
        <v>-6.2322810000000004</v>
      </c>
      <c r="I123" s="77">
        <v>-5.6784439140000007</v>
      </c>
      <c r="J123" s="78">
        <f t="shared" si="1"/>
        <v>8.5344360078062481E-3</v>
      </c>
      <c r="K123" s="78">
        <f>I123/'סכום נכסי הקרן'!$C$42</f>
        <v>-6.8933037227291886E-5</v>
      </c>
    </row>
    <row r="124" spans="2:11">
      <c r="B124" t="s">
        <v>1806</v>
      </c>
      <c r="C124" t="s">
        <v>1807</v>
      </c>
      <c r="D124" t="s">
        <v>1604</v>
      </c>
      <c r="E124" t="s">
        <v>106</v>
      </c>
      <c r="F124" s="86">
        <v>45035</v>
      </c>
      <c r="G124" s="77">
        <v>348928.79773499997</v>
      </c>
      <c r="H124" s="77">
        <v>-6.1492779999999998</v>
      </c>
      <c r="I124" s="77">
        <v>-21.456601824</v>
      </c>
      <c r="J124" s="78">
        <f t="shared" si="1"/>
        <v>3.2248270474316214E-2</v>
      </c>
      <c r="K124" s="78">
        <f>I124/'סכום נכסי הקרן'!$C$42</f>
        <v>-2.6047078296544937E-4</v>
      </c>
    </row>
    <row r="125" spans="2:11">
      <c r="B125" t="s">
        <v>1808</v>
      </c>
      <c r="C125" t="s">
        <v>1809</v>
      </c>
      <c r="D125" t="s">
        <v>1604</v>
      </c>
      <c r="E125" t="s">
        <v>106</v>
      </c>
      <c r="F125" s="86">
        <v>45035</v>
      </c>
      <c r="G125" s="77">
        <v>112.38528000000001</v>
      </c>
      <c r="H125" s="77">
        <v>-6.119923</v>
      </c>
      <c r="I125" s="77">
        <v>-6.877892E-3</v>
      </c>
      <c r="J125" s="78">
        <f t="shared" si="1"/>
        <v>1.0337150464387333E-5</v>
      </c>
      <c r="K125" s="78">
        <f>I125/'סכום נכסי הקרן'!$C$42</f>
        <v>-8.3493645875832626E-8</v>
      </c>
    </row>
    <row r="126" spans="2:11">
      <c r="B126" t="s">
        <v>1810</v>
      </c>
      <c r="C126" t="s">
        <v>1811</v>
      </c>
      <c r="D126" t="s">
        <v>1604</v>
      </c>
      <c r="E126" t="s">
        <v>106</v>
      </c>
      <c r="F126" s="86">
        <v>45007</v>
      </c>
      <c r="G126" s="77">
        <v>104999.05043999999</v>
      </c>
      <c r="H126" s="77">
        <v>-6.1549469999999999</v>
      </c>
      <c r="I126" s="77">
        <v>-6.462635905</v>
      </c>
      <c r="J126" s="78">
        <f t="shared" si="1"/>
        <v>9.7130399469106243E-3</v>
      </c>
      <c r="K126" s="78">
        <f>I126/'סכום נכסי הקרן'!$C$42</f>
        <v>-7.8452676150848419E-5</v>
      </c>
    </row>
    <row r="127" spans="2:11">
      <c r="B127" t="s">
        <v>1810</v>
      </c>
      <c r="C127" t="s">
        <v>1812</v>
      </c>
      <c r="D127" t="s">
        <v>1604</v>
      </c>
      <c r="E127" t="s">
        <v>106</v>
      </c>
      <c r="F127" s="86">
        <v>45007</v>
      </c>
      <c r="G127" s="77">
        <v>56.208179999999999</v>
      </c>
      <c r="H127" s="77">
        <v>-6.1549469999999999</v>
      </c>
      <c r="I127" s="77">
        <v>-3.4595839999999999E-3</v>
      </c>
      <c r="J127" s="78">
        <f t="shared" si="1"/>
        <v>5.1995931823568891E-6</v>
      </c>
      <c r="K127" s="78">
        <f>I127/'סכום נכסי הקרן'!$C$42</f>
        <v>-4.1997356366412348E-8</v>
      </c>
    </row>
    <row r="128" spans="2:11">
      <c r="B128" t="s">
        <v>1813</v>
      </c>
      <c r="C128" t="s">
        <v>1814</v>
      </c>
      <c r="D128" t="s">
        <v>1604</v>
      </c>
      <c r="E128" t="s">
        <v>106</v>
      </c>
      <c r="F128" s="86">
        <v>45036</v>
      </c>
      <c r="G128" s="77">
        <v>209998.10087999998</v>
      </c>
      <c r="H128" s="77">
        <v>-6.0836269999999999</v>
      </c>
      <c r="I128" s="77">
        <v>-12.775501826999999</v>
      </c>
      <c r="J128" s="78">
        <f t="shared" si="1"/>
        <v>1.9200982603936535E-2</v>
      </c>
      <c r="K128" s="78">
        <f>I128/'סכום נכסי הקרן'!$C$42</f>
        <v>-1.5508723100473093E-4</v>
      </c>
    </row>
    <row r="129" spans="2:11">
      <c r="B129" t="s">
        <v>1815</v>
      </c>
      <c r="C129" t="s">
        <v>1816</v>
      </c>
      <c r="D129" t="s">
        <v>1604</v>
      </c>
      <c r="E129" t="s">
        <v>106</v>
      </c>
      <c r="F129" s="86">
        <v>45036</v>
      </c>
      <c r="G129" s="77">
        <v>105086.1384</v>
      </c>
      <c r="H129" s="77">
        <v>-5.9957130000000003</v>
      </c>
      <c r="I129" s="77">
        <v>-6.3006629540000008</v>
      </c>
      <c r="J129" s="78">
        <f t="shared" si="1"/>
        <v>9.4696021660254596E-3</v>
      </c>
      <c r="K129" s="78">
        <f>I129/'סכום נכסי הקרן'!$C$42</f>
        <v>-7.6486417853646675E-5</v>
      </c>
    </row>
    <row r="130" spans="2:11">
      <c r="B130" t="s">
        <v>1817</v>
      </c>
      <c r="C130" t="s">
        <v>1818</v>
      </c>
      <c r="D130" t="s">
        <v>1604</v>
      </c>
      <c r="E130" t="s">
        <v>106</v>
      </c>
      <c r="F130" s="86">
        <v>45036</v>
      </c>
      <c r="G130" s="77">
        <v>131357.67300000001</v>
      </c>
      <c r="H130" s="77">
        <v>-5.9957130000000003</v>
      </c>
      <c r="I130" s="77">
        <v>-7.8758286919999989</v>
      </c>
      <c r="J130" s="78">
        <f t="shared" si="1"/>
        <v>1.1837002706780344E-2</v>
      </c>
      <c r="K130" s="78">
        <f>I130/'סכום נכסי הקרן'!$C$42</f>
        <v>-9.5608022310988597E-5</v>
      </c>
    </row>
    <row r="131" spans="2:11">
      <c r="B131" t="s">
        <v>1819</v>
      </c>
      <c r="C131" t="s">
        <v>1820</v>
      </c>
      <c r="D131" t="s">
        <v>1604</v>
      </c>
      <c r="E131" t="s">
        <v>106</v>
      </c>
      <c r="F131" s="86">
        <v>45036</v>
      </c>
      <c r="G131" s="77">
        <v>105086.1384</v>
      </c>
      <c r="H131" s="77">
        <v>-5.9957130000000003</v>
      </c>
      <c r="I131" s="77">
        <v>-6.3006629540000008</v>
      </c>
      <c r="J131" s="78">
        <f t="shared" si="1"/>
        <v>9.4696021660254596E-3</v>
      </c>
      <c r="K131" s="78">
        <f>I131/'סכום נכסי הקרן'!$C$42</f>
        <v>-7.6486417853646675E-5</v>
      </c>
    </row>
    <row r="132" spans="2:11">
      <c r="B132" t="s">
        <v>1821</v>
      </c>
      <c r="C132" t="s">
        <v>1822</v>
      </c>
      <c r="D132" t="s">
        <v>1604</v>
      </c>
      <c r="E132" t="s">
        <v>106</v>
      </c>
      <c r="F132" s="86">
        <v>44984</v>
      </c>
      <c r="G132" s="77">
        <v>78923.463749999995</v>
      </c>
      <c r="H132" s="77">
        <v>-5.9675399999999996</v>
      </c>
      <c r="I132" s="77">
        <v>-4.709789443</v>
      </c>
      <c r="J132" s="78">
        <f t="shared" si="1"/>
        <v>7.0785935760366708E-3</v>
      </c>
      <c r="K132" s="78">
        <f>I132/'סכום נכסי הקרן'!$C$42</f>
        <v>-5.7174130082818546E-5</v>
      </c>
    </row>
    <row r="133" spans="2:11">
      <c r="B133" t="s">
        <v>1823</v>
      </c>
      <c r="C133" t="s">
        <v>1824</v>
      </c>
      <c r="D133" t="s">
        <v>1604</v>
      </c>
      <c r="E133" t="s">
        <v>106</v>
      </c>
      <c r="F133" s="86">
        <v>45061</v>
      </c>
      <c r="G133" s="77">
        <v>105376.4316</v>
      </c>
      <c r="H133" s="77">
        <v>-5.6967819999999998</v>
      </c>
      <c r="I133" s="77">
        <v>-6.0030659770000003</v>
      </c>
      <c r="J133" s="78">
        <f t="shared" si="1"/>
        <v>9.0223278079814787E-3</v>
      </c>
      <c r="K133" s="78">
        <f>I133/'סכום נכסי הקרן'!$C$42</f>
        <v>-7.2873762026635089E-5</v>
      </c>
    </row>
    <row r="134" spans="2:11">
      <c r="B134" t="s">
        <v>1825</v>
      </c>
      <c r="C134" t="s">
        <v>1826</v>
      </c>
      <c r="D134" t="s">
        <v>1604</v>
      </c>
      <c r="E134" t="s">
        <v>106</v>
      </c>
      <c r="F134" s="86">
        <v>45061</v>
      </c>
      <c r="G134" s="77">
        <v>158064.64739999999</v>
      </c>
      <c r="H134" s="77">
        <v>-5.6967819999999998</v>
      </c>
      <c r="I134" s="77">
        <v>-9.0045989649999996</v>
      </c>
      <c r="J134" s="78">
        <f t="shared" si="1"/>
        <v>1.3533491711220742E-2</v>
      </c>
      <c r="K134" s="78">
        <f>I134/'סכום נכסי הקרן'!$C$42</f>
        <v>-1.093106430338829E-4</v>
      </c>
    </row>
    <row r="135" spans="2:11">
      <c r="B135" t="s">
        <v>1827</v>
      </c>
      <c r="C135" t="s">
        <v>1828</v>
      </c>
      <c r="D135" t="s">
        <v>1604</v>
      </c>
      <c r="E135" t="s">
        <v>106</v>
      </c>
      <c r="F135" s="86">
        <v>45061</v>
      </c>
      <c r="G135" s="77">
        <v>210851.56288799999</v>
      </c>
      <c r="H135" s="77">
        <v>-5.6473060000000004</v>
      </c>
      <c r="I135" s="77">
        <v>-11.907432264999999</v>
      </c>
      <c r="J135" s="78">
        <f t="shared" si="1"/>
        <v>1.7896314592873143E-2</v>
      </c>
      <c r="K135" s="78">
        <f>I135/'סכום נכסי הקרן'!$C$42</f>
        <v>-1.4454936669903708E-4</v>
      </c>
    </row>
    <row r="136" spans="2:11">
      <c r="B136" t="s">
        <v>1829</v>
      </c>
      <c r="C136" t="s">
        <v>1830</v>
      </c>
      <c r="D136" t="s">
        <v>1604</v>
      </c>
      <c r="E136" t="s">
        <v>106</v>
      </c>
      <c r="F136" s="86">
        <v>45005</v>
      </c>
      <c r="G136" s="77">
        <v>118777.091445</v>
      </c>
      <c r="H136" s="77">
        <v>-5.5763870000000004</v>
      </c>
      <c r="I136" s="77">
        <v>-6.6234704430000013</v>
      </c>
      <c r="J136" s="78">
        <f t="shared" si="1"/>
        <v>9.9547667462230056E-3</v>
      </c>
      <c r="K136" s="78">
        <f>I136/'סכום נכסי הקרן'!$C$42</f>
        <v>-8.0405114770177601E-5</v>
      </c>
    </row>
    <row r="137" spans="2:11">
      <c r="B137" t="s">
        <v>1831</v>
      </c>
      <c r="C137" t="s">
        <v>1832</v>
      </c>
      <c r="D137" t="s">
        <v>1604</v>
      </c>
      <c r="E137" t="s">
        <v>106</v>
      </c>
      <c r="F137" s="86">
        <v>45106</v>
      </c>
      <c r="G137" s="77">
        <v>251578.97311500003</v>
      </c>
      <c r="H137" s="77">
        <v>-5.0981639999999997</v>
      </c>
      <c r="I137" s="77">
        <v>-12.825908338</v>
      </c>
      <c r="J137" s="78">
        <f t="shared" si="1"/>
        <v>1.9276741235882456E-2</v>
      </c>
      <c r="K137" s="78">
        <f>I137/'סכום נכסי הקרן'!$C$42</f>
        <v>-1.5569913700431192E-4</v>
      </c>
    </row>
    <row r="138" spans="2:11">
      <c r="B138" t="s">
        <v>1833</v>
      </c>
      <c r="C138" t="s">
        <v>1834</v>
      </c>
      <c r="D138" t="s">
        <v>1604</v>
      </c>
      <c r="E138" t="s">
        <v>106</v>
      </c>
      <c r="F138" s="86">
        <v>45138</v>
      </c>
      <c r="G138" s="77">
        <v>198816.369683</v>
      </c>
      <c r="H138" s="77">
        <v>-4.6942180000000002</v>
      </c>
      <c r="I138" s="77">
        <v>-9.3328728429999988</v>
      </c>
      <c r="J138" s="78">
        <f t="shared" si="1"/>
        <v>1.4026872018793747E-2</v>
      </c>
      <c r="K138" s="78">
        <f>I138/'סכום נכסי הקרן'!$C$42</f>
        <v>-1.1329569876317005E-4</v>
      </c>
    </row>
    <row r="139" spans="2:11">
      <c r="B139" t="s">
        <v>1835</v>
      </c>
      <c r="C139" t="s">
        <v>1836</v>
      </c>
      <c r="D139" t="s">
        <v>1604</v>
      </c>
      <c r="E139" t="s">
        <v>106</v>
      </c>
      <c r="F139" s="86">
        <v>45132</v>
      </c>
      <c r="G139" s="77">
        <v>71599.351798000003</v>
      </c>
      <c r="H139" s="77">
        <v>-4.3424469999999999</v>
      </c>
      <c r="I139" s="77">
        <v>-3.1091638580000001</v>
      </c>
      <c r="J139" s="78">
        <f t="shared" si="1"/>
        <v>4.6729280742676699E-3</v>
      </c>
      <c r="K139" s="78">
        <f>I139/'סכום נכסי הקרן'!$C$42</f>
        <v>-3.7743457752722718E-5</v>
      </c>
    </row>
    <row r="140" spans="2:11">
      <c r="B140" t="s">
        <v>1837</v>
      </c>
      <c r="C140" t="s">
        <v>1838</v>
      </c>
      <c r="D140" t="s">
        <v>1604</v>
      </c>
      <c r="E140" t="s">
        <v>106</v>
      </c>
      <c r="F140" s="86">
        <v>45132</v>
      </c>
      <c r="G140" s="77">
        <v>69471.171000000002</v>
      </c>
      <c r="H140" s="77">
        <v>-4.0698790000000002</v>
      </c>
      <c r="I140" s="77">
        <v>-2.8273925380000002</v>
      </c>
      <c r="J140" s="78">
        <f t="shared" ref="J140:J203" si="2">I140/$I$11</f>
        <v>4.2494389396041674E-3</v>
      </c>
      <c r="K140" s="78">
        <f>I140/'סכום נכסי הקרן'!$C$42</f>
        <v>-3.4322916283033186E-5</v>
      </c>
    </row>
    <row r="141" spans="2:11">
      <c r="B141" t="s">
        <v>1839</v>
      </c>
      <c r="C141" t="s">
        <v>1840</v>
      </c>
      <c r="D141" t="s">
        <v>1604</v>
      </c>
      <c r="E141" t="s">
        <v>106</v>
      </c>
      <c r="F141" s="86">
        <v>45132</v>
      </c>
      <c r="G141" s="77">
        <v>194316.14116599999</v>
      </c>
      <c r="H141" s="77">
        <v>-4.0472289999999997</v>
      </c>
      <c r="I141" s="77">
        <v>-7.86441956</v>
      </c>
      <c r="J141" s="78">
        <f t="shared" si="2"/>
        <v>1.1819855314214126E-2</v>
      </c>
      <c r="K141" s="78">
        <f>I141/'סכום נכסי הקרן'!$C$42</f>
        <v>-9.5469522022388753E-5</v>
      </c>
    </row>
    <row r="142" spans="2:11">
      <c r="B142" t="s">
        <v>1841</v>
      </c>
      <c r="C142" t="s">
        <v>1842</v>
      </c>
      <c r="D142" t="s">
        <v>1604</v>
      </c>
      <c r="E142" t="s">
        <v>106</v>
      </c>
      <c r="F142" s="86">
        <v>45132</v>
      </c>
      <c r="G142" s="77">
        <v>106714.683252</v>
      </c>
      <c r="H142" s="77">
        <v>-4.0387380000000004</v>
      </c>
      <c r="I142" s="77">
        <v>-4.3099265329999996</v>
      </c>
      <c r="J142" s="78">
        <f t="shared" si="2"/>
        <v>6.4776182967217627E-3</v>
      </c>
      <c r="K142" s="78">
        <f>I142/'סכום נכסי הקרן'!$C$42</f>
        <v>-5.2320024754264394E-5</v>
      </c>
    </row>
    <row r="143" spans="2:11">
      <c r="B143" t="s">
        <v>1843</v>
      </c>
      <c r="C143" t="s">
        <v>1844</v>
      </c>
      <c r="D143" t="s">
        <v>1604</v>
      </c>
      <c r="E143" t="s">
        <v>106</v>
      </c>
      <c r="F143" s="86">
        <v>45132</v>
      </c>
      <c r="G143" s="77">
        <v>80123.100399000003</v>
      </c>
      <c r="H143" s="77">
        <v>-3.925656</v>
      </c>
      <c r="I143" s="77">
        <v>-3.1453569400000001</v>
      </c>
      <c r="J143" s="78">
        <f t="shared" si="2"/>
        <v>4.7273245862227732E-3</v>
      </c>
      <c r="K143" s="78">
        <f>I143/'סכום נכסי הקרן'!$C$42</f>
        <v>-3.8182820913944645E-5</v>
      </c>
    </row>
    <row r="144" spans="2:11">
      <c r="B144" t="s">
        <v>1845</v>
      </c>
      <c r="C144" t="s">
        <v>1846</v>
      </c>
      <c r="D144" t="s">
        <v>1604</v>
      </c>
      <c r="E144" t="s">
        <v>106</v>
      </c>
      <c r="F144" s="86">
        <v>45110</v>
      </c>
      <c r="G144" s="77">
        <v>53617.154040000001</v>
      </c>
      <c r="H144" s="77">
        <v>-3.8723550000000002</v>
      </c>
      <c r="I144" s="77">
        <v>-2.0762466370000001</v>
      </c>
      <c r="J144" s="78">
        <f t="shared" si="2"/>
        <v>3.1205017304498516E-3</v>
      </c>
      <c r="K144" s="78">
        <f>I144/'סכום נכסי הקרן'!$C$42</f>
        <v>-2.5204437851098336E-5</v>
      </c>
    </row>
    <row r="145" spans="2:11">
      <c r="B145" t="s">
        <v>1847</v>
      </c>
      <c r="C145" t="s">
        <v>1848</v>
      </c>
      <c r="D145" t="s">
        <v>1604</v>
      </c>
      <c r="E145" t="s">
        <v>106</v>
      </c>
      <c r="F145" s="86">
        <v>45110</v>
      </c>
      <c r="G145" s="77">
        <v>190443.95092799998</v>
      </c>
      <c r="H145" s="77">
        <v>-3.7616879999999999</v>
      </c>
      <c r="I145" s="77">
        <v>-7.1639078419999995</v>
      </c>
      <c r="J145" s="78">
        <f t="shared" si="2"/>
        <v>1.0767018917388984E-2</v>
      </c>
      <c r="K145" s="78">
        <f>I145/'סכום נכסי הקרן'!$C$42</f>
        <v>-8.696571339693154E-5</v>
      </c>
    </row>
    <row r="146" spans="2:11">
      <c r="B146" t="s">
        <v>1849</v>
      </c>
      <c r="C146" t="s">
        <v>1850</v>
      </c>
      <c r="D146" t="s">
        <v>1604</v>
      </c>
      <c r="E146" t="s">
        <v>106</v>
      </c>
      <c r="F146" s="86">
        <v>45110</v>
      </c>
      <c r="G146" s="77">
        <v>58236.060080000003</v>
      </c>
      <c r="H146" s="77">
        <v>-3.7936809999999999</v>
      </c>
      <c r="I146" s="77">
        <v>-2.2092903590000001</v>
      </c>
      <c r="J146" s="78">
        <f t="shared" si="2"/>
        <v>3.3204602312021342E-3</v>
      </c>
      <c r="K146" s="78">
        <f>I146/'סכום נכסי הקרן'!$C$42</f>
        <v>-2.6819511977105363E-5</v>
      </c>
    </row>
    <row r="147" spans="2:11">
      <c r="B147" t="s">
        <v>1851</v>
      </c>
      <c r="C147" t="s">
        <v>1852</v>
      </c>
      <c r="D147" t="s">
        <v>1604</v>
      </c>
      <c r="E147" t="s">
        <v>106</v>
      </c>
      <c r="F147" s="86">
        <v>45152</v>
      </c>
      <c r="G147" s="77">
        <v>271126.59146999998</v>
      </c>
      <c r="H147" s="77">
        <v>-2.8117939999999999</v>
      </c>
      <c r="I147" s="77">
        <v>-7.6235203570000003</v>
      </c>
      <c r="J147" s="78">
        <f t="shared" si="2"/>
        <v>1.145779506259023E-2</v>
      </c>
      <c r="K147" s="78">
        <f>I147/'סכום נכסי הקרן'!$C$42</f>
        <v>-9.2545144502786489E-5</v>
      </c>
    </row>
    <row r="148" spans="2:11">
      <c r="B148" t="s">
        <v>1853</v>
      </c>
      <c r="C148" t="s">
        <v>1854</v>
      </c>
      <c r="D148" t="s">
        <v>1604</v>
      </c>
      <c r="E148" t="s">
        <v>106</v>
      </c>
      <c r="F148" s="86">
        <v>45160</v>
      </c>
      <c r="G148" s="77">
        <v>95023.850355000017</v>
      </c>
      <c r="H148" s="77">
        <v>-2.2028210000000001</v>
      </c>
      <c r="I148" s="77">
        <v>-2.0932057469999998</v>
      </c>
      <c r="J148" s="78">
        <f t="shared" si="2"/>
        <v>3.145990480754755E-3</v>
      </c>
      <c r="K148" s="78">
        <f>I148/'סכום נכסי הקרן'!$C$42</f>
        <v>-2.5410311674750884E-5</v>
      </c>
    </row>
    <row r="149" spans="2:11">
      <c r="B149" t="s">
        <v>1855</v>
      </c>
      <c r="C149" t="s">
        <v>1856</v>
      </c>
      <c r="D149" t="s">
        <v>1604</v>
      </c>
      <c r="E149" t="s">
        <v>106</v>
      </c>
      <c r="F149" s="86">
        <v>45155</v>
      </c>
      <c r="G149" s="77">
        <v>163015.59792599999</v>
      </c>
      <c r="H149" s="77">
        <v>-2.149362</v>
      </c>
      <c r="I149" s="77">
        <v>-3.5037960910000003</v>
      </c>
      <c r="J149" s="78">
        <f t="shared" si="2"/>
        <v>5.2660418903348839E-3</v>
      </c>
      <c r="K149" s="78">
        <f>I149/'סכום נכסי הקרן'!$C$42</f>
        <v>-4.2534065676384663E-5</v>
      </c>
    </row>
    <row r="150" spans="2:11">
      <c r="B150" t="s">
        <v>1857</v>
      </c>
      <c r="C150" t="s">
        <v>1858</v>
      </c>
      <c r="D150" t="s">
        <v>1604</v>
      </c>
      <c r="E150" t="s">
        <v>106</v>
      </c>
      <c r="F150" s="86">
        <v>45155</v>
      </c>
      <c r="G150" s="77">
        <v>163028.66112</v>
      </c>
      <c r="H150" s="77">
        <v>-2.1411769999999999</v>
      </c>
      <c r="I150" s="77">
        <v>-3.490732897</v>
      </c>
      <c r="J150" s="78">
        <f t="shared" si="2"/>
        <v>5.2464085198307402E-3</v>
      </c>
      <c r="K150" s="78">
        <f>I150/'סכום נכסי הקרן'!$C$42</f>
        <v>-4.2375486028166383E-5</v>
      </c>
    </row>
    <row r="151" spans="2:11">
      <c r="B151" t="s">
        <v>1859</v>
      </c>
      <c r="C151" t="s">
        <v>1860</v>
      </c>
      <c r="D151" t="s">
        <v>1604</v>
      </c>
      <c r="E151" t="s">
        <v>106</v>
      </c>
      <c r="F151" s="86">
        <v>45160</v>
      </c>
      <c r="G151" s="77">
        <v>135857.2176</v>
      </c>
      <c r="H151" s="77">
        <v>-2.1209280000000001</v>
      </c>
      <c r="I151" s="77">
        <v>-2.8814339740000001</v>
      </c>
      <c r="J151" s="78">
        <f t="shared" si="2"/>
        <v>4.3306606940666618E-3</v>
      </c>
      <c r="K151" s="78">
        <f>I151/'סכום נכסי הקרן'!$C$42</f>
        <v>-3.4978948177690073E-5</v>
      </c>
    </row>
    <row r="152" spans="2:11">
      <c r="B152" t="s">
        <v>1861</v>
      </c>
      <c r="C152" t="s">
        <v>1862</v>
      </c>
      <c r="D152" t="s">
        <v>1604</v>
      </c>
      <c r="E152" t="s">
        <v>106</v>
      </c>
      <c r="F152" s="86">
        <v>45160</v>
      </c>
      <c r="G152" s="77">
        <v>135857.2176</v>
      </c>
      <c r="H152" s="77">
        <v>-2.1209280000000001</v>
      </c>
      <c r="I152" s="77">
        <v>-2.8814339740000001</v>
      </c>
      <c r="J152" s="78">
        <f t="shared" si="2"/>
        <v>4.3306606940666618E-3</v>
      </c>
      <c r="K152" s="78">
        <f>I152/'סכום נכסי הקרן'!$C$42</f>
        <v>-3.4978948177690073E-5</v>
      </c>
    </row>
    <row r="153" spans="2:11">
      <c r="B153" t="s">
        <v>1863</v>
      </c>
      <c r="C153" t="s">
        <v>1864</v>
      </c>
      <c r="D153" t="s">
        <v>1604</v>
      </c>
      <c r="E153" t="s">
        <v>106</v>
      </c>
      <c r="F153" s="86">
        <v>45168</v>
      </c>
      <c r="G153" s="77">
        <v>190555.71380999999</v>
      </c>
      <c r="H153" s="77">
        <v>-1.930353</v>
      </c>
      <c r="I153" s="77">
        <v>-3.6783983939999998</v>
      </c>
      <c r="J153" s="78">
        <f t="shared" si="2"/>
        <v>5.5284609974595002E-3</v>
      </c>
      <c r="K153" s="78">
        <f>I153/'סכום נכסי הקרן'!$C$42</f>
        <v>-4.4653637029902103E-5</v>
      </c>
    </row>
    <row r="154" spans="2:11">
      <c r="B154" t="s">
        <v>1865</v>
      </c>
      <c r="C154" t="s">
        <v>1866</v>
      </c>
      <c r="D154" t="s">
        <v>1604</v>
      </c>
      <c r="E154" t="s">
        <v>106</v>
      </c>
      <c r="F154" s="86">
        <v>45174</v>
      </c>
      <c r="G154" s="77">
        <v>182676.09822000001</v>
      </c>
      <c r="H154" s="77">
        <v>-1.437918</v>
      </c>
      <c r="I154" s="77">
        <v>-2.6267318819999996</v>
      </c>
      <c r="J154" s="78">
        <f t="shared" si="2"/>
        <v>3.9478553448988891E-3</v>
      </c>
      <c r="K154" s="78">
        <f>I154/'סכום נכסי הקרן'!$C$42</f>
        <v>-3.1887011538777774E-5</v>
      </c>
    </row>
    <row r="155" spans="2:11">
      <c r="B155" t="s">
        <v>1865</v>
      </c>
      <c r="C155" t="s">
        <v>1867</v>
      </c>
      <c r="D155" t="s">
        <v>1604</v>
      </c>
      <c r="E155" t="s">
        <v>106</v>
      </c>
      <c r="F155" s="86">
        <v>45174</v>
      </c>
      <c r="G155" s="77">
        <v>27323.847450000001</v>
      </c>
      <c r="H155" s="77">
        <v>-1.437918</v>
      </c>
      <c r="I155" s="77">
        <v>-0.39289442899999999</v>
      </c>
      <c r="J155" s="78">
        <f t="shared" si="2"/>
        <v>5.9050197781421198E-4</v>
      </c>
      <c r="K155" s="78">
        <f>I155/'סכום נכסי הקרן'!$C$42</f>
        <v>-4.7695119844152055E-6</v>
      </c>
    </row>
    <row r="156" spans="2:11">
      <c r="B156" t="s">
        <v>1868</v>
      </c>
      <c r="C156" t="s">
        <v>1869</v>
      </c>
      <c r="D156" t="s">
        <v>1604</v>
      </c>
      <c r="E156" t="s">
        <v>106</v>
      </c>
      <c r="F156" s="86">
        <v>45169</v>
      </c>
      <c r="G156" s="77">
        <v>81991.137140999999</v>
      </c>
      <c r="H156" s="77">
        <v>-1.4481839999999999</v>
      </c>
      <c r="I156" s="77">
        <v>-1.1873822840000001</v>
      </c>
      <c r="J156" s="78">
        <f t="shared" si="2"/>
        <v>1.7845801196726982E-3</v>
      </c>
      <c r="K156" s="78">
        <f>I156/'סכום נכסי הקרן'!$C$42</f>
        <v>-1.44141367645106E-5</v>
      </c>
    </row>
    <row r="157" spans="2:11">
      <c r="B157" t="s">
        <v>1870</v>
      </c>
      <c r="C157" t="s">
        <v>1871</v>
      </c>
      <c r="D157" t="s">
        <v>1604</v>
      </c>
      <c r="E157" t="s">
        <v>106</v>
      </c>
      <c r="F157" s="86">
        <v>45174</v>
      </c>
      <c r="G157" s="77">
        <v>68382.191925000006</v>
      </c>
      <c r="H157" s="77">
        <v>-1.330263</v>
      </c>
      <c r="I157" s="77">
        <v>-0.90966277200000001</v>
      </c>
      <c r="J157" s="78">
        <f t="shared" si="2"/>
        <v>1.3671806632054805E-3</v>
      </c>
      <c r="K157" s="78">
        <f>I157/'סכום נכסי הקרן'!$C$42</f>
        <v>-1.1042781909311207E-5</v>
      </c>
    </row>
    <row r="158" spans="2:11">
      <c r="B158" t="s">
        <v>1870</v>
      </c>
      <c r="C158" t="s">
        <v>1872</v>
      </c>
      <c r="D158" t="s">
        <v>1604</v>
      </c>
      <c r="E158" t="s">
        <v>106</v>
      </c>
      <c r="F158" s="86">
        <v>45174</v>
      </c>
      <c r="G158" s="77">
        <v>263.56617</v>
      </c>
      <c r="H158" s="77">
        <v>-1.330263</v>
      </c>
      <c r="I158" s="77">
        <v>-3.5061219999999995E-3</v>
      </c>
      <c r="J158" s="78">
        <f t="shared" si="2"/>
        <v>5.2695376229371789E-6</v>
      </c>
      <c r="K158" s="78">
        <f>I158/'סכום נכסי הקרן'!$C$42</f>
        <v>-4.2562300871468469E-8</v>
      </c>
    </row>
    <row r="159" spans="2:11">
      <c r="B159" t="s">
        <v>1870</v>
      </c>
      <c r="C159" t="s">
        <v>1873</v>
      </c>
      <c r="D159" t="s">
        <v>1604</v>
      </c>
      <c r="E159" t="s">
        <v>106</v>
      </c>
      <c r="F159" s="86">
        <v>45174</v>
      </c>
      <c r="G159" s="77">
        <v>2374.9373559999999</v>
      </c>
      <c r="H159" s="77">
        <v>-1.330263</v>
      </c>
      <c r="I159" s="77">
        <v>-3.1592904999999998E-2</v>
      </c>
      <c r="J159" s="78">
        <f t="shared" si="2"/>
        <v>4.7482660761770451E-5</v>
      </c>
      <c r="K159" s="78">
        <f>I159/'סכום נכסי הקרן'!$C$42</f>
        <v>-3.8351966303902734E-7</v>
      </c>
    </row>
    <row r="160" spans="2:11">
      <c r="B160" t="s">
        <v>1874</v>
      </c>
      <c r="C160" t="s">
        <v>1875</v>
      </c>
      <c r="D160" t="s">
        <v>1604</v>
      </c>
      <c r="E160" t="s">
        <v>106</v>
      </c>
      <c r="F160" s="86">
        <v>45159</v>
      </c>
      <c r="G160" s="77">
        <v>263.61512099999999</v>
      </c>
      <c r="H160" s="77">
        <v>-1.444828</v>
      </c>
      <c r="I160" s="77">
        <v>-3.8087849999999999E-3</v>
      </c>
      <c r="J160" s="78">
        <f t="shared" si="2"/>
        <v>5.7244259769565306E-6</v>
      </c>
      <c r="K160" s="78">
        <f>I160/'סכום נכסי הקרן'!$C$42</f>
        <v>-4.6236455298685E-8</v>
      </c>
    </row>
    <row r="161" spans="2:11">
      <c r="B161" t="s">
        <v>1876</v>
      </c>
      <c r="C161" t="s">
        <v>1877</v>
      </c>
      <c r="D161" t="s">
        <v>1604</v>
      </c>
      <c r="E161" t="s">
        <v>106</v>
      </c>
      <c r="F161" s="86">
        <v>45181</v>
      </c>
      <c r="G161" s="77">
        <v>95022.699200000003</v>
      </c>
      <c r="H161" s="77">
        <v>-1.2697689999999999</v>
      </c>
      <c r="I161" s="77">
        <v>-1.206568997</v>
      </c>
      <c r="J161" s="78">
        <f t="shared" si="2"/>
        <v>1.8134168532529893E-3</v>
      </c>
      <c r="K161" s="78">
        <f>I161/'סכום נכסי הקרן'!$C$42</f>
        <v>-1.464705240505035E-5</v>
      </c>
    </row>
    <row r="162" spans="2:11">
      <c r="B162" t="s">
        <v>1876</v>
      </c>
      <c r="C162" t="s">
        <v>1878</v>
      </c>
      <c r="D162" t="s">
        <v>1604</v>
      </c>
      <c r="E162" t="s">
        <v>106</v>
      </c>
      <c r="F162" s="86">
        <v>45181</v>
      </c>
      <c r="G162" s="77">
        <v>60192.29501999999</v>
      </c>
      <c r="H162" s="77">
        <v>-1.2697689999999999</v>
      </c>
      <c r="I162" s="77">
        <v>-0.76430324099999991</v>
      </c>
      <c r="J162" s="78">
        <f t="shared" si="2"/>
        <v>1.1487120766996476E-3</v>
      </c>
      <c r="K162" s="78">
        <f>I162/'סכום נכסי הקרן'!$C$42</f>
        <v>-9.2782009583467074E-6</v>
      </c>
    </row>
    <row r="163" spans="2:11">
      <c r="B163" t="s">
        <v>1879</v>
      </c>
      <c r="C163" t="s">
        <v>1880</v>
      </c>
      <c r="D163" t="s">
        <v>1604</v>
      </c>
      <c r="E163" t="s">
        <v>106</v>
      </c>
      <c r="F163" s="86">
        <v>45181</v>
      </c>
      <c r="G163" s="77">
        <v>82091.288295000006</v>
      </c>
      <c r="H163" s="77">
        <v>-1.25634</v>
      </c>
      <c r="I163" s="77">
        <v>-1.031345698</v>
      </c>
      <c r="J163" s="78">
        <f t="shared" si="2"/>
        <v>1.5500644181421542E-3</v>
      </c>
      <c r="K163" s="78">
        <f>I163/'סכום נכסי הקרן'!$C$42</f>
        <v>-1.2519942517907438E-5</v>
      </c>
    </row>
    <row r="164" spans="2:11">
      <c r="B164" t="s">
        <v>1879</v>
      </c>
      <c r="C164" t="s">
        <v>1881</v>
      </c>
      <c r="D164" t="s">
        <v>1604</v>
      </c>
      <c r="E164" t="s">
        <v>106</v>
      </c>
      <c r="F164" s="86">
        <v>45181</v>
      </c>
      <c r="G164" s="77">
        <v>26.367107000000001</v>
      </c>
      <c r="H164" s="77">
        <v>-1.25634</v>
      </c>
      <c r="I164" s="77">
        <v>-3.3126100000000001E-4</v>
      </c>
      <c r="J164" s="78">
        <f t="shared" si="2"/>
        <v>4.9786981243430577E-7</v>
      </c>
      <c r="K164" s="78">
        <f>I164/'סכום נכסי הקרן'!$C$42</f>
        <v>-4.0213176692036154E-9</v>
      </c>
    </row>
    <row r="165" spans="2:11">
      <c r="B165" t="s">
        <v>1882</v>
      </c>
      <c r="C165" t="s">
        <v>1883</v>
      </c>
      <c r="D165" t="s">
        <v>1604</v>
      </c>
      <c r="E165" t="s">
        <v>106</v>
      </c>
      <c r="F165" s="86">
        <v>45159</v>
      </c>
      <c r="G165" s="77">
        <v>109513.1097</v>
      </c>
      <c r="H165" s="77">
        <v>-1.369534</v>
      </c>
      <c r="I165" s="77">
        <v>-1.4998196450000001</v>
      </c>
      <c r="J165" s="78">
        <f t="shared" si="2"/>
        <v>2.2541588817924147E-3</v>
      </c>
      <c r="K165" s="78">
        <f>I165/'סכום נכסי הקרן'!$C$42</f>
        <v>-1.8206946302333187E-5</v>
      </c>
    </row>
    <row r="166" spans="2:11">
      <c r="B166" t="s">
        <v>1884</v>
      </c>
      <c r="C166" t="s">
        <v>1885</v>
      </c>
      <c r="D166" t="s">
        <v>1604</v>
      </c>
      <c r="E166" t="s">
        <v>106</v>
      </c>
      <c r="F166" s="86">
        <v>45167</v>
      </c>
      <c r="G166" s="77">
        <v>95841.751446000009</v>
      </c>
      <c r="H166" s="77">
        <v>-1.3306359999999999</v>
      </c>
      <c r="I166" s="77">
        <v>-1.2753046560000001</v>
      </c>
      <c r="J166" s="78">
        <f t="shared" si="2"/>
        <v>1.91672333863424E-3</v>
      </c>
      <c r="K166" s="78">
        <f>I166/'סכום נכסי הקרן'!$C$42</f>
        <v>-1.5481463700195432E-5</v>
      </c>
    </row>
    <row r="167" spans="2:11">
      <c r="B167" t="s">
        <v>1886</v>
      </c>
      <c r="C167" t="s">
        <v>1887</v>
      </c>
      <c r="D167" t="s">
        <v>1604</v>
      </c>
      <c r="E167" t="s">
        <v>106</v>
      </c>
      <c r="F167" s="86">
        <v>45189</v>
      </c>
      <c r="G167" s="77">
        <v>404851.08879399998</v>
      </c>
      <c r="H167" s="77">
        <v>-1.13608</v>
      </c>
      <c r="I167" s="77">
        <v>-4.5994306509999996</v>
      </c>
      <c r="J167" s="78">
        <f t="shared" si="2"/>
        <v>6.9127294656417954E-3</v>
      </c>
      <c r="K167" s="78">
        <f>I167/'סכום נכסי הקרן'!$C$42</f>
        <v>-5.5834437936077553E-5</v>
      </c>
    </row>
    <row r="168" spans="2:11">
      <c r="B168" t="s">
        <v>1888</v>
      </c>
      <c r="C168" t="s">
        <v>1889</v>
      </c>
      <c r="D168" t="s">
        <v>1604</v>
      </c>
      <c r="E168" t="s">
        <v>106</v>
      </c>
      <c r="F168" s="86">
        <v>45174</v>
      </c>
      <c r="G168" s="77">
        <v>57547.723968000006</v>
      </c>
      <c r="H168" s="77">
        <v>-1.142415</v>
      </c>
      <c r="I168" s="77">
        <v>-0.65743397700000006</v>
      </c>
      <c r="J168" s="78">
        <f t="shared" si="2"/>
        <v>9.8809256392068411E-4</v>
      </c>
      <c r="K168" s="78">
        <f>I168/'סכום נכסי הקרן'!$C$42</f>
        <v>-7.9808696708785633E-6</v>
      </c>
    </row>
    <row r="169" spans="2:11">
      <c r="B169" t="s">
        <v>1890</v>
      </c>
      <c r="C169" t="s">
        <v>1891</v>
      </c>
      <c r="D169" t="s">
        <v>1604</v>
      </c>
      <c r="E169" t="s">
        <v>106</v>
      </c>
      <c r="F169" s="86">
        <v>45167</v>
      </c>
      <c r="G169" s="77">
        <v>107070.67008</v>
      </c>
      <c r="H169" s="77">
        <v>-1.2554970000000001</v>
      </c>
      <c r="I169" s="77">
        <v>-1.3442685769999998</v>
      </c>
      <c r="J169" s="78">
        <f t="shared" si="2"/>
        <v>2.0203728911411881E-3</v>
      </c>
      <c r="K169" s="78">
        <f>I169/'סכום נכסי הקרן'!$C$42</f>
        <v>-1.6318645964497179E-5</v>
      </c>
    </row>
    <row r="170" spans="2:11">
      <c r="B170" t="s">
        <v>1892</v>
      </c>
      <c r="C170" t="s">
        <v>1893</v>
      </c>
      <c r="D170" t="s">
        <v>1604</v>
      </c>
      <c r="E170" t="s">
        <v>106</v>
      </c>
      <c r="F170" s="86">
        <v>45189</v>
      </c>
      <c r="G170" s="77">
        <v>142783.57790400001</v>
      </c>
      <c r="H170" s="77">
        <v>-1.055741</v>
      </c>
      <c r="I170" s="77">
        <v>-1.507424221</v>
      </c>
      <c r="J170" s="78">
        <f t="shared" si="2"/>
        <v>2.2655882043711743E-3</v>
      </c>
      <c r="K170" s="78">
        <f>I170/'סכום נכסי הקרן'!$C$42</f>
        <v>-1.8299261473257629E-5</v>
      </c>
    </row>
    <row r="171" spans="2:11">
      <c r="B171" t="s">
        <v>1894</v>
      </c>
      <c r="C171" t="s">
        <v>1895</v>
      </c>
      <c r="D171" t="s">
        <v>1604</v>
      </c>
      <c r="E171" t="s">
        <v>106</v>
      </c>
      <c r="F171" s="86">
        <v>45189</v>
      </c>
      <c r="G171" s="77">
        <v>95928.113673</v>
      </c>
      <c r="H171" s="77">
        <v>-1.055741</v>
      </c>
      <c r="I171" s="77">
        <v>-1.0127520560000001</v>
      </c>
      <c r="J171" s="78">
        <f t="shared" si="2"/>
        <v>1.5221190425772355E-3</v>
      </c>
      <c r="K171" s="78">
        <f>I171/'סכום נכסי הקרן'!$C$42</f>
        <v>-1.2294226417583385E-5</v>
      </c>
    </row>
    <row r="172" spans="2:11">
      <c r="B172" t="s">
        <v>1896</v>
      </c>
      <c r="C172" t="s">
        <v>1897</v>
      </c>
      <c r="D172" t="s">
        <v>1604</v>
      </c>
      <c r="E172" t="s">
        <v>106</v>
      </c>
      <c r="F172" s="86">
        <v>45190</v>
      </c>
      <c r="G172" s="77">
        <v>109643.74163999999</v>
      </c>
      <c r="H172" s="77">
        <v>-1.0218849999999999</v>
      </c>
      <c r="I172" s="77">
        <v>-1.1204330520000001</v>
      </c>
      <c r="J172" s="78">
        <f t="shared" si="2"/>
        <v>1.683958550642656E-3</v>
      </c>
      <c r="K172" s="78">
        <f>I172/'סכום נכסי הקרן'!$C$42</f>
        <v>-1.3601411663815945E-5</v>
      </c>
    </row>
    <row r="173" spans="2:11">
      <c r="B173" t="s">
        <v>1898</v>
      </c>
      <c r="C173" t="s">
        <v>1899</v>
      </c>
      <c r="D173" t="s">
        <v>1604</v>
      </c>
      <c r="E173" t="s">
        <v>106</v>
      </c>
      <c r="F173" s="86">
        <v>45188</v>
      </c>
      <c r="G173" s="77">
        <v>137163.53700000001</v>
      </c>
      <c r="H173" s="77">
        <v>-0.96947099999999997</v>
      </c>
      <c r="I173" s="77">
        <v>-1.329760576</v>
      </c>
      <c r="J173" s="78">
        <f t="shared" si="2"/>
        <v>1.9985680431914847E-3</v>
      </c>
      <c r="K173" s="78">
        <f>I173/'סכום נכסי הקרן'!$C$42</f>
        <v>-1.6142527191788883E-5</v>
      </c>
    </row>
    <row r="174" spans="2:11">
      <c r="B174" t="s">
        <v>1900</v>
      </c>
      <c r="C174" t="s">
        <v>1901</v>
      </c>
      <c r="D174" t="s">
        <v>1604</v>
      </c>
      <c r="E174" t="s">
        <v>106</v>
      </c>
      <c r="F174" s="86">
        <v>45188</v>
      </c>
      <c r="G174" s="77">
        <v>274327.07400000002</v>
      </c>
      <c r="H174" s="77">
        <v>-0.96947099999999997</v>
      </c>
      <c r="I174" s="77">
        <v>-2.6595211519999999</v>
      </c>
      <c r="J174" s="78">
        <f t="shared" si="2"/>
        <v>3.9971360863829694E-3</v>
      </c>
      <c r="K174" s="78">
        <f>I174/'סכום נכסי הקרן'!$C$42</f>
        <v>-3.2285054383577767E-5</v>
      </c>
    </row>
    <row r="175" spans="2:11">
      <c r="B175" t="s">
        <v>1902</v>
      </c>
      <c r="C175" t="s">
        <v>1903</v>
      </c>
      <c r="D175" t="s">
        <v>1604</v>
      </c>
      <c r="E175" t="s">
        <v>106</v>
      </c>
      <c r="F175" s="86">
        <v>45190</v>
      </c>
      <c r="G175" s="77">
        <v>192028.95180000001</v>
      </c>
      <c r="H175" s="77">
        <v>-0.94170900000000002</v>
      </c>
      <c r="I175" s="77">
        <v>-1.8083539120000001</v>
      </c>
      <c r="J175" s="78">
        <f t="shared" si="2"/>
        <v>2.7178714759125981E-3</v>
      </c>
      <c r="K175" s="78">
        <f>I175/'סכום נכסי הקרן'!$C$42</f>
        <v>-2.1952374527937427E-5</v>
      </c>
    </row>
    <row r="176" spans="2:11">
      <c r="B176" t="s">
        <v>1904</v>
      </c>
      <c r="C176" t="s">
        <v>1905</v>
      </c>
      <c r="D176" t="s">
        <v>1604</v>
      </c>
      <c r="E176" t="s">
        <v>106</v>
      </c>
      <c r="F176" s="86">
        <v>45182</v>
      </c>
      <c r="G176" s="77">
        <v>137272.39694999999</v>
      </c>
      <c r="H176" s="77">
        <v>-0.91713999999999996</v>
      </c>
      <c r="I176" s="77">
        <v>-1.258979836</v>
      </c>
      <c r="J176" s="78">
        <f t="shared" si="2"/>
        <v>1.8921878965766966E-3</v>
      </c>
      <c r="K176" s="78">
        <f>I176/'סכום נכסי הקרן'!$C$42</f>
        <v>-1.5283289791668414E-5</v>
      </c>
    </row>
    <row r="177" spans="2:11">
      <c r="B177" t="s">
        <v>1906</v>
      </c>
      <c r="C177" t="s">
        <v>1907</v>
      </c>
      <c r="D177" t="s">
        <v>1604</v>
      </c>
      <c r="E177" t="s">
        <v>106</v>
      </c>
      <c r="F177" s="86">
        <v>45182</v>
      </c>
      <c r="G177" s="77">
        <v>82400.450553000002</v>
      </c>
      <c r="H177" s="77">
        <v>-0.87180999999999997</v>
      </c>
      <c r="I177" s="77">
        <v>-0.71837551900000007</v>
      </c>
      <c r="J177" s="78">
        <f t="shared" si="2"/>
        <v>1.0796848554521271E-3</v>
      </c>
      <c r="K177" s="78">
        <f>I177/'סכום נכסי הקרן'!$C$42</f>
        <v>-8.7206648765716992E-6</v>
      </c>
    </row>
    <row r="178" spans="2:11">
      <c r="B178" t="s">
        <v>1908</v>
      </c>
      <c r="C178" t="s">
        <v>1909</v>
      </c>
      <c r="D178" t="s">
        <v>1604</v>
      </c>
      <c r="E178" t="s">
        <v>106</v>
      </c>
      <c r="F178" s="86">
        <v>45182</v>
      </c>
      <c r="G178" s="77">
        <v>109875.9762</v>
      </c>
      <c r="H178" s="77">
        <v>-0.863815</v>
      </c>
      <c r="I178" s="77">
        <v>-0.94912522899999996</v>
      </c>
      <c r="J178" s="78">
        <f t="shared" si="2"/>
        <v>1.4264908930990896E-3</v>
      </c>
      <c r="K178" s="78">
        <f>I178/'סכום נכסי הקרן'!$C$42</f>
        <v>-1.1521833399236939E-5</v>
      </c>
    </row>
    <row r="179" spans="2:11">
      <c r="B179" t="s">
        <v>1910</v>
      </c>
      <c r="C179" t="s">
        <v>1911</v>
      </c>
      <c r="D179" t="s">
        <v>1604</v>
      </c>
      <c r="E179" t="s">
        <v>106</v>
      </c>
      <c r="F179" s="86">
        <v>45173</v>
      </c>
      <c r="G179" s="77">
        <v>261024.38811</v>
      </c>
      <c r="H179" s="77">
        <v>-0.90468800000000005</v>
      </c>
      <c r="I179" s="77">
        <v>-2.3614571660000001</v>
      </c>
      <c r="J179" s="78">
        <f t="shared" si="2"/>
        <v>3.5491598356222659E-3</v>
      </c>
      <c r="K179" s="78">
        <f>I179/'סכום נכסי הקרן'!$C$42</f>
        <v>-2.866672933639425E-5</v>
      </c>
    </row>
    <row r="180" spans="2:11">
      <c r="B180" t="s">
        <v>1912</v>
      </c>
      <c r="C180" t="s">
        <v>1913</v>
      </c>
      <c r="D180" t="s">
        <v>1604</v>
      </c>
      <c r="E180" t="s">
        <v>106</v>
      </c>
      <c r="F180" s="86">
        <v>45173</v>
      </c>
      <c r="G180" s="77">
        <v>233548.13673</v>
      </c>
      <c r="H180" s="77">
        <v>-0.90468800000000005</v>
      </c>
      <c r="I180" s="77">
        <v>-2.1128827270000001</v>
      </c>
      <c r="J180" s="78">
        <f t="shared" si="2"/>
        <v>3.1755640627395758E-3</v>
      </c>
      <c r="K180" s="78">
        <f>I180/'סכום נכסי הקרן'!$C$42</f>
        <v>-2.5649178874181446E-5</v>
      </c>
    </row>
    <row r="181" spans="2:11">
      <c r="B181" t="s">
        <v>1914</v>
      </c>
      <c r="C181" t="s">
        <v>1915</v>
      </c>
      <c r="D181" t="s">
        <v>1604</v>
      </c>
      <c r="E181" t="s">
        <v>106</v>
      </c>
      <c r="F181" s="86">
        <v>45173</v>
      </c>
      <c r="G181" s="77">
        <v>95463.785999999993</v>
      </c>
      <c r="H181" s="77">
        <v>-0.86472599999999999</v>
      </c>
      <c r="I181" s="77">
        <v>-0.82550024699999991</v>
      </c>
      <c r="J181" s="78">
        <f t="shared" si="2"/>
        <v>1.2406883186923999E-3</v>
      </c>
      <c r="K181" s="78">
        <f>I181/'סכום נכסי הקרן'!$C$42</f>
        <v>-1.002109734980287E-5</v>
      </c>
    </row>
    <row r="182" spans="2:11">
      <c r="B182" t="s">
        <v>1914</v>
      </c>
      <c r="C182" t="s">
        <v>1916</v>
      </c>
      <c r="D182" t="s">
        <v>1604</v>
      </c>
      <c r="E182" t="s">
        <v>106</v>
      </c>
      <c r="F182" s="86">
        <v>45173</v>
      </c>
      <c r="G182" s="77">
        <v>82461.412125000003</v>
      </c>
      <c r="H182" s="77">
        <v>-0.86472599999999999</v>
      </c>
      <c r="I182" s="77">
        <v>-0.71306532999999994</v>
      </c>
      <c r="J182" s="78">
        <f t="shared" si="2"/>
        <v>1.0717038893818056E-3</v>
      </c>
      <c r="K182" s="78">
        <f>I182/'סכום נכסי הקרן'!$C$42</f>
        <v>-8.6562022418138769E-6</v>
      </c>
    </row>
    <row r="183" spans="2:11">
      <c r="B183" t="s">
        <v>1917</v>
      </c>
      <c r="C183" t="s">
        <v>1918</v>
      </c>
      <c r="D183" t="s">
        <v>1604</v>
      </c>
      <c r="E183" t="s">
        <v>106</v>
      </c>
      <c r="F183" s="86">
        <v>45195</v>
      </c>
      <c r="G183" s="77">
        <v>227073.72748999999</v>
      </c>
      <c r="H183" s="77">
        <v>-0.72391000000000005</v>
      </c>
      <c r="I183" s="77">
        <v>-1.6438087729999999</v>
      </c>
      <c r="J183" s="78">
        <f t="shared" si="2"/>
        <v>2.4705678165898681E-3</v>
      </c>
      <c r="K183" s="78">
        <f>I183/'סכום נכסי הקרן'!$C$42</f>
        <v>-1.995489135049648E-5</v>
      </c>
    </row>
    <row r="184" spans="2:11">
      <c r="B184" t="s">
        <v>1919</v>
      </c>
      <c r="C184" t="s">
        <v>1920</v>
      </c>
      <c r="D184" t="s">
        <v>1604</v>
      </c>
      <c r="E184" t="s">
        <v>106</v>
      </c>
      <c r="F184" s="86">
        <v>45173</v>
      </c>
      <c r="G184" s="77">
        <v>137453.8302</v>
      </c>
      <c r="H184" s="77">
        <v>-0.85141199999999995</v>
      </c>
      <c r="I184" s="77">
        <v>-1.1702988919999999</v>
      </c>
      <c r="J184" s="78">
        <f t="shared" si="2"/>
        <v>1.7589045793260174E-3</v>
      </c>
      <c r="K184" s="78">
        <f>I184/'סכום נכסי הקרן'!$C$42</f>
        <v>-1.4206754228988662E-5</v>
      </c>
    </row>
    <row r="185" spans="2:11">
      <c r="B185" t="s">
        <v>1921</v>
      </c>
      <c r="C185" t="s">
        <v>1922</v>
      </c>
      <c r="D185" t="s">
        <v>1604</v>
      </c>
      <c r="E185" t="s">
        <v>106</v>
      </c>
      <c r="F185" s="86">
        <v>45195</v>
      </c>
      <c r="G185" s="77">
        <v>151263.077724</v>
      </c>
      <c r="H185" s="77">
        <v>-0.68138299999999996</v>
      </c>
      <c r="I185" s="77">
        <v>-1.0306812890000001</v>
      </c>
      <c r="J185" s="78">
        <f t="shared" si="2"/>
        <v>1.5490658424444127E-3</v>
      </c>
      <c r="K185" s="78">
        <f>I185/'סכום נכסי הקרן'!$C$42</f>
        <v>-1.2511876975476311E-5</v>
      </c>
    </row>
    <row r="186" spans="2:11">
      <c r="B186" t="s">
        <v>1921</v>
      </c>
      <c r="C186" t="s">
        <v>1923</v>
      </c>
      <c r="D186" t="s">
        <v>1604</v>
      </c>
      <c r="E186" t="s">
        <v>106</v>
      </c>
      <c r="F186" s="86">
        <v>45195</v>
      </c>
      <c r="G186" s="77">
        <v>47758.358207999998</v>
      </c>
      <c r="H186" s="77">
        <v>-0.68138299999999996</v>
      </c>
      <c r="I186" s="77">
        <v>-0.32541745799999999</v>
      </c>
      <c r="J186" s="78">
        <f t="shared" si="2"/>
        <v>4.8908724171365953E-4</v>
      </c>
      <c r="K186" s="78">
        <f>I186/'סכום נכסי הקרן'!$C$42</f>
        <v>-3.950380436340908E-6</v>
      </c>
    </row>
    <row r="187" spans="2:11">
      <c r="B187" t="s">
        <v>1924</v>
      </c>
      <c r="C187" t="s">
        <v>1925</v>
      </c>
      <c r="D187" t="s">
        <v>1604</v>
      </c>
      <c r="E187" t="s">
        <v>106</v>
      </c>
      <c r="F187" s="86">
        <v>45187</v>
      </c>
      <c r="G187" s="77">
        <v>55010.561399999999</v>
      </c>
      <c r="H187" s="77">
        <v>-0.70767500000000005</v>
      </c>
      <c r="I187" s="77">
        <v>-0.38929624400000001</v>
      </c>
      <c r="J187" s="78">
        <f t="shared" si="2"/>
        <v>5.8509407380180503E-4</v>
      </c>
      <c r="K187" s="78">
        <f>I187/'סכום נכסי הקרן'!$C$42</f>
        <v>-4.7258320917699396E-6</v>
      </c>
    </row>
    <row r="188" spans="2:11">
      <c r="B188" t="s">
        <v>1926</v>
      </c>
      <c r="C188" t="s">
        <v>1927</v>
      </c>
      <c r="D188" t="s">
        <v>1604</v>
      </c>
      <c r="E188" t="s">
        <v>106</v>
      </c>
      <c r="F188" s="86">
        <v>45195</v>
      </c>
      <c r="G188" s="77">
        <v>288805.44734999997</v>
      </c>
      <c r="H188" s="77">
        <v>-0.67075700000000005</v>
      </c>
      <c r="I188" s="77">
        <v>-1.9371834940000001</v>
      </c>
      <c r="J188" s="78">
        <f t="shared" si="2"/>
        <v>2.9114963210538315E-3</v>
      </c>
      <c r="K188" s="78">
        <f>I188/'סכום נכסי הקרן'!$C$42</f>
        <v>-2.3516291422509127E-5</v>
      </c>
    </row>
    <row r="189" spans="2:11">
      <c r="B189" t="s">
        <v>1928</v>
      </c>
      <c r="C189" t="s">
        <v>1929</v>
      </c>
      <c r="D189" t="s">
        <v>1604</v>
      </c>
      <c r="E189" t="s">
        <v>106</v>
      </c>
      <c r="F189" s="86">
        <v>45175</v>
      </c>
      <c r="G189" s="77">
        <v>110021.1228</v>
      </c>
      <c r="H189" s="77">
        <v>-0.76390400000000003</v>
      </c>
      <c r="I189" s="77">
        <v>-0.84045542100000015</v>
      </c>
      <c r="J189" s="78">
        <f t="shared" si="2"/>
        <v>1.2631652467772108E-3</v>
      </c>
      <c r="K189" s="78">
        <f>I189/'סכום נכסי הקרן'!$C$42</f>
        <v>-1.0202644545072508E-5</v>
      </c>
    </row>
    <row r="190" spans="2:11">
      <c r="B190" t="s">
        <v>1930</v>
      </c>
      <c r="C190" t="s">
        <v>1931</v>
      </c>
      <c r="D190" t="s">
        <v>1604</v>
      </c>
      <c r="E190" t="s">
        <v>106</v>
      </c>
      <c r="F190" s="86">
        <v>45173</v>
      </c>
      <c r="G190" s="77">
        <v>33008.078599</v>
      </c>
      <c r="H190" s="77">
        <v>-0.91206900000000002</v>
      </c>
      <c r="I190" s="77">
        <v>-0.30105640099999997</v>
      </c>
      <c r="J190" s="78">
        <f t="shared" si="2"/>
        <v>4.5247371075380786E-4</v>
      </c>
      <c r="K190" s="78">
        <f>I190/'סכום נכסי הקרן'!$C$42</f>
        <v>-3.65465124107018E-6</v>
      </c>
    </row>
    <row r="191" spans="2:11">
      <c r="B191" t="s">
        <v>1932</v>
      </c>
      <c r="C191" t="s">
        <v>1933</v>
      </c>
      <c r="D191" t="s">
        <v>1604</v>
      </c>
      <c r="E191" t="s">
        <v>106</v>
      </c>
      <c r="F191" s="86">
        <v>45175</v>
      </c>
      <c r="G191" s="77">
        <v>96301.503301999997</v>
      </c>
      <c r="H191" s="77">
        <v>-0.72935300000000003</v>
      </c>
      <c r="I191" s="77">
        <v>-0.70237764200000008</v>
      </c>
      <c r="J191" s="78">
        <f t="shared" si="2"/>
        <v>1.0556407934546779E-3</v>
      </c>
      <c r="K191" s="78">
        <f>I191/'סכום נכסי הקרן'!$C$42</f>
        <v>-8.5264598676818944E-6</v>
      </c>
    </row>
    <row r="192" spans="2:11">
      <c r="B192" t="s">
        <v>1934</v>
      </c>
      <c r="C192" t="s">
        <v>1935</v>
      </c>
      <c r="D192" t="s">
        <v>1604</v>
      </c>
      <c r="E192" t="s">
        <v>106</v>
      </c>
      <c r="F192" s="86">
        <v>45175</v>
      </c>
      <c r="G192" s="77">
        <v>302717.74896</v>
      </c>
      <c r="H192" s="77">
        <v>-0.710758</v>
      </c>
      <c r="I192" s="77">
        <v>-2.1515911480000001</v>
      </c>
      <c r="J192" s="78">
        <f t="shared" si="2"/>
        <v>3.2337410117402069E-3</v>
      </c>
      <c r="K192" s="78">
        <f>I192/'סכום נכסי הקרן'!$C$42</f>
        <v>-2.6119076801538641E-5</v>
      </c>
    </row>
    <row r="193" spans="2:11">
      <c r="B193" t="s">
        <v>1936</v>
      </c>
      <c r="C193" t="s">
        <v>1937</v>
      </c>
      <c r="D193" t="s">
        <v>1604</v>
      </c>
      <c r="E193" t="s">
        <v>106</v>
      </c>
      <c r="F193" s="86">
        <v>45187</v>
      </c>
      <c r="G193" s="77">
        <v>137617.12012499999</v>
      </c>
      <c r="H193" s="77">
        <v>-0.641289</v>
      </c>
      <c r="I193" s="77">
        <v>-0.88252398600000004</v>
      </c>
      <c r="J193" s="78">
        <f t="shared" si="2"/>
        <v>1.32639233528425E-3</v>
      </c>
      <c r="K193" s="78">
        <f>I193/'סכום נכסי הקרן'!$C$42</f>
        <v>-1.0713332684492905E-5</v>
      </c>
    </row>
    <row r="194" spans="2:11">
      <c r="B194" t="s">
        <v>1938</v>
      </c>
      <c r="C194" t="s">
        <v>1939</v>
      </c>
      <c r="D194" t="s">
        <v>1604</v>
      </c>
      <c r="E194" t="s">
        <v>106</v>
      </c>
      <c r="F194" s="86">
        <v>45175</v>
      </c>
      <c r="G194" s="77">
        <v>344088.15862499998</v>
      </c>
      <c r="H194" s="77">
        <v>-0.68420599999999998</v>
      </c>
      <c r="I194" s="77">
        <v>-2.354273316</v>
      </c>
      <c r="J194" s="78">
        <f t="shared" si="2"/>
        <v>3.5383628445727422E-3</v>
      </c>
      <c r="K194" s="78">
        <f>I194/'סכום נכסי הקרן'!$C$42</f>
        <v>-2.8579521536689759E-5</v>
      </c>
    </row>
    <row r="195" spans="2:11">
      <c r="B195" t="s">
        <v>1940</v>
      </c>
      <c r="C195" t="s">
        <v>1941</v>
      </c>
      <c r="D195" t="s">
        <v>1604</v>
      </c>
      <c r="E195" t="s">
        <v>106</v>
      </c>
      <c r="F195" s="86">
        <v>45187</v>
      </c>
      <c r="G195" s="77">
        <v>192719.84961599999</v>
      </c>
      <c r="H195" s="77">
        <v>-0.61210699999999996</v>
      </c>
      <c r="I195" s="77">
        <v>-1.1796521390000001</v>
      </c>
      <c r="J195" s="78">
        <f t="shared" si="2"/>
        <v>1.7729620727512678E-3</v>
      </c>
      <c r="K195" s="78">
        <f>I195/'סכום נכסי הקרן'!$C$42</f>
        <v>-1.4320297258278336E-5</v>
      </c>
    </row>
    <row r="196" spans="2:11">
      <c r="B196" t="s">
        <v>1942</v>
      </c>
      <c r="C196" t="s">
        <v>1943</v>
      </c>
      <c r="D196" t="s">
        <v>1604</v>
      </c>
      <c r="E196" t="s">
        <v>106</v>
      </c>
      <c r="F196" s="86">
        <v>45175</v>
      </c>
      <c r="G196" s="77">
        <v>235.85368800000001</v>
      </c>
      <c r="H196" s="77">
        <v>-0.64971000000000001</v>
      </c>
      <c r="I196" s="77">
        <v>-1.5323649999999999E-3</v>
      </c>
      <c r="J196" s="78">
        <f t="shared" si="2"/>
        <v>2.3030730304228238E-6</v>
      </c>
      <c r="K196" s="78">
        <f>I196/'סכום נכסי הקרן'!$C$42</f>
        <v>-1.8602028159575676E-8</v>
      </c>
    </row>
    <row r="197" spans="2:11">
      <c r="B197" t="s">
        <v>1944</v>
      </c>
      <c r="C197" t="s">
        <v>1945</v>
      </c>
      <c r="D197" t="s">
        <v>1604</v>
      </c>
      <c r="E197" t="s">
        <v>106</v>
      </c>
      <c r="F197" s="86">
        <v>45180</v>
      </c>
      <c r="G197" s="77">
        <v>345920.63445000001</v>
      </c>
      <c r="H197" s="77">
        <v>-0.13165099999999999</v>
      </c>
      <c r="I197" s="77">
        <v>-0.45540652900000006</v>
      </c>
      <c r="J197" s="78">
        <f t="shared" si="2"/>
        <v>6.8445474467138687E-4</v>
      </c>
      <c r="K197" s="78">
        <f>I197/'סכום נכסי הקרן'!$C$42</f>
        <v>-5.5283728592813185E-6</v>
      </c>
    </row>
    <row r="198" spans="2:11">
      <c r="B198" t="s">
        <v>1946</v>
      </c>
      <c r="C198" t="s">
        <v>1947</v>
      </c>
      <c r="D198" t="s">
        <v>1604</v>
      </c>
      <c r="E198" t="s">
        <v>106</v>
      </c>
      <c r="F198" s="86">
        <v>45180</v>
      </c>
      <c r="G198" s="77">
        <v>177.78537</v>
      </c>
      <c r="H198" s="77">
        <v>-0.12377299999999999</v>
      </c>
      <c r="I198" s="77">
        <v>-2.20051E-4</v>
      </c>
      <c r="J198" s="78">
        <f t="shared" si="2"/>
        <v>3.3072637616858437E-7</v>
      </c>
      <c r="K198" s="78">
        <f>I198/'סכום נכסי הקרן'!$C$42</f>
        <v>-2.6712923478040722E-9</v>
      </c>
    </row>
    <row r="199" spans="2:11">
      <c r="B199" t="s">
        <v>1948</v>
      </c>
      <c r="C199" t="s">
        <v>1949</v>
      </c>
      <c r="D199" t="s">
        <v>1604</v>
      </c>
      <c r="E199" t="s">
        <v>106</v>
      </c>
      <c r="F199" s="86">
        <v>45197</v>
      </c>
      <c r="G199" s="77">
        <v>110833.94375999999</v>
      </c>
      <c r="H199" s="77">
        <v>-2.4933E-2</v>
      </c>
      <c r="I199" s="77">
        <v>-2.7634461000000003E-2</v>
      </c>
      <c r="J199" s="78">
        <f t="shared" si="2"/>
        <v>4.1533304297195084E-5</v>
      </c>
      <c r="K199" s="78">
        <f>I199/'סכום נכסי הקרן'!$C$42</f>
        <v>-3.354664337130487E-7</v>
      </c>
    </row>
    <row r="200" spans="2:11">
      <c r="B200" t="s">
        <v>1950</v>
      </c>
      <c r="C200" t="s">
        <v>1951</v>
      </c>
      <c r="D200" t="s">
        <v>1604</v>
      </c>
      <c r="E200" t="s">
        <v>106</v>
      </c>
      <c r="F200" s="86">
        <v>45090</v>
      </c>
      <c r="G200" s="77">
        <v>83800.389509999994</v>
      </c>
      <c r="H200" s="77">
        <v>7.8681419999999997</v>
      </c>
      <c r="I200" s="77">
        <v>6.593533957</v>
      </c>
      <c r="J200" s="78">
        <f t="shared" si="2"/>
        <v>-9.909773605860081E-3</v>
      </c>
      <c r="K200" s="78">
        <f>I200/'סכום נכסי הקרן'!$C$42</f>
        <v>8.0041703079378898E-5</v>
      </c>
    </row>
    <row r="201" spans="2:11">
      <c r="B201" t="s">
        <v>1952</v>
      </c>
      <c r="C201" t="s">
        <v>1953</v>
      </c>
      <c r="D201" t="s">
        <v>1604</v>
      </c>
      <c r="E201" t="s">
        <v>106</v>
      </c>
      <c r="F201" s="86">
        <v>45090</v>
      </c>
      <c r="G201" s="77">
        <v>83800.389509999994</v>
      </c>
      <c r="H201" s="77">
        <v>7.7434349999999998</v>
      </c>
      <c r="I201" s="77">
        <v>6.4890284050000009</v>
      </c>
      <c r="J201" s="78">
        <f t="shared" si="2"/>
        <v>-9.752706641826937E-3</v>
      </c>
      <c r="K201" s="78">
        <f>I201/'סכום נכסי הקרן'!$C$42</f>
        <v>7.8773065893632686E-5</v>
      </c>
    </row>
    <row r="202" spans="2:11">
      <c r="B202" t="s">
        <v>1954</v>
      </c>
      <c r="C202" t="s">
        <v>1955</v>
      </c>
      <c r="D202" t="s">
        <v>1604</v>
      </c>
      <c r="E202" t="s">
        <v>106</v>
      </c>
      <c r="F202" s="86">
        <v>45126</v>
      </c>
      <c r="G202" s="77">
        <v>265367.90011500003</v>
      </c>
      <c r="H202" s="77">
        <v>7.376773</v>
      </c>
      <c r="I202" s="77">
        <v>19.575588104999998</v>
      </c>
      <c r="J202" s="78">
        <f t="shared" si="2"/>
        <v>-2.9421194701844094E-2</v>
      </c>
      <c r="K202" s="78">
        <f>I202/'סכום נכסי הקרן'!$C$42</f>
        <v>2.3763636024671969E-4</v>
      </c>
    </row>
    <row r="203" spans="2:11">
      <c r="B203" t="s">
        <v>1956</v>
      </c>
      <c r="C203" t="s">
        <v>1957</v>
      </c>
      <c r="D203" t="s">
        <v>1604</v>
      </c>
      <c r="E203" t="s">
        <v>106</v>
      </c>
      <c r="F203" s="86">
        <v>45089</v>
      </c>
      <c r="G203" s="77">
        <v>139667.31585000001</v>
      </c>
      <c r="H203" s="77">
        <v>7.2556719999999997</v>
      </c>
      <c r="I203" s="77">
        <v>10.133801775</v>
      </c>
      <c r="J203" s="78">
        <f t="shared" si="2"/>
        <v>-1.5230630798571777E-2</v>
      </c>
      <c r="K203" s="78">
        <f>I203/'סכום נכסי הקרן'!$C$42</f>
        <v>1.2301851450673173E-4</v>
      </c>
    </row>
    <row r="204" spans="2:11">
      <c r="B204" t="s">
        <v>1958</v>
      </c>
      <c r="C204" t="s">
        <v>1959</v>
      </c>
      <c r="D204" t="s">
        <v>1604</v>
      </c>
      <c r="E204" t="s">
        <v>106</v>
      </c>
      <c r="F204" s="86">
        <v>45089</v>
      </c>
      <c r="G204" s="77">
        <v>223467.70535999999</v>
      </c>
      <c r="H204" s="77">
        <v>7.2692439999999996</v>
      </c>
      <c r="I204" s="77">
        <v>16.244412673000003</v>
      </c>
      <c r="J204" s="78">
        <f t="shared" ref="J204:J267" si="3">I204/$I$11</f>
        <v>-2.4414593600248662E-2</v>
      </c>
      <c r="K204" s="78">
        <f>I204/'סכום נכסי הקרן'!$C$42</f>
        <v>1.9719780990750511E-4</v>
      </c>
    </row>
    <row r="205" spans="2:11">
      <c r="B205" t="s">
        <v>1960</v>
      </c>
      <c r="C205" t="s">
        <v>1961</v>
      </c>
      <c r="D205" t="s">
        <v>1604</v>
      </c>
      <c r="E205" t="s">
        <v>106</v>
      </c>
      <c r="F205" s="86">
        <v>45089</v>
      </c>
      <c r="G205" s="77">
        <v>111733.85268</v>
      </c>
      <c r="H205" s="77">
        <v>7.2692439999999996</v>
      </c>
      <c r="I205" s="77">
        <v>8.1222063369999997</v>
      </c>
      <c r="J205" s="78">
        <f t="shared" si="3"/>
        <v>-1.2207296800875804E-2</v>
      </c>
      <c r="K205" s="78">
        <f>I205/'סכום נכסי הקרן'!$C$42</f>
        <v>9.8598904959822242E-5</v>
      </c>
    </row>
    <row r="206" spans="2:11">
      <c r="B206" t="s">
        <v>1962</v>
      </c>
      <c r="C206" t="s">
        <v>1963</v>
      </c>
      <c r="D206" t="s">
        <v>1604</v>
      </c>
      <c r="E206" t="s">
        <v>106</v>
      </c>
      <c r="F206" s="86">
        <v>45126</v>
      </c>
      <c r="G206" s="77">
        <v>161.496342</v>
      </c>
      <c r="H206" s="77">
        <v>7.1263500000000004</v>
      </c>
      <c r="I206" s="77">
        <v>1.1508793999999999E-2</v>
      </c>
      <c r="J206" s="78">
        <f t="shared" si="3"/>
        <v>-1.7297179897799813E-5</v>
      </c>
      <c r="K206" s="78">
        <f>I206/'סכום נכסי הקרן'!$C$42</f>
        <v>1.3971012785514912E-7</v>
      </c>
    </row>
    <row r="207" spans="2:11">
      <c r="B207" t="s">
        <v>1964</v>
      </c>
      <c r="C207" t="s">
        <v>1965</v>
      </c>
      <c r="D207" t="s">
        <v>1604</v>
      </c>
      <c r="E207" t="s">
        <v>106</v>
      </c>
      <c r="F207" s="86">
        <v>45089</v>
      </c>
      <c r="G207" s="77">
        <v>139667.31585000001</v>
      </c>
      <c r="H207" s="77">
        <v>7.2019219999999997</v>
      </c>
      <c r="I207" s="77">
        <v>10.058730756000001</v>
      </c>
      <c r="J207" s="78">
        <f t="shared" si="3"/>
        <v>-1.5117802562984787E-2</v>
      </c>
      <c r="K207" s="78">
        <f>I207/'סכום נכסי הקרן'!$C$42</f>
        <v>1.2210719559158683E-4</v>
      </c>
    </row>
    <row r="208" spans="2:11">
      <c r="B208" t="s">
        <v>1966</v>
      </c>
      <c r="C208" t="s">
        <v>1967</v>
      </c>
      <c r="D208" t="s">
        <v>1604</v>
      </c>
      <c r="E208" t="s">
        <v>106</v>
      </c>
      <c r="F208" s="86">
        <v>45126</v>
      </c>
      <c r="G208" s="77">
        <v>139667.31585000001</v>
      </c>
      <c r="H208" s="77">
        <v>7.0523720000000001</v>
      </c>
      <c r="I208" s="77">
        <v>9.8498587390000001</v>
      </c>
      <c r="J208" s="78">
        <f t="shared" si="3"/>
        <v>-1.4803877676183849E-2</v>
      </c>
      <c r="K208" s="78">
        <f>I208/'סכום נכסי הקרן'!$C$42</f>
        <v>1.1957160965613321E-4</v>
      </c>
    </row>
    <row r="209" spans="2:11">
      <c r="B209" t="s">
        <v>1968</v>
      </c>
      <c r="C209" t="s">
        <v>1969</v>
      </c>
      <c r="D209" t="s">
        <v>1604</v>
      </c>
      <c r="E209" t="s">
        <v>106</v>
      </c>
      <c r="F209" s="86">
        <v>45126</v>
      </c>
      <c r="G209" s="77">
        <v>189947.54955600001</v>
      </c>
      <c r="H209" s="77">
        <v>7.0393819999999998</v>
      </c>
      <c r="I209" s="77">
        <v>13.371132961999999</v>
      </c>
      <c r="J209" s="78">
        <f t="shared" si="3"/>
        <v>-2.0096188382650246E-2</v>
      </c>
      <c r="K209" s="78">
        <f>I209/'סכום נכסי הקרן'!$C$42</f>
        <v>1.6231784978419273E-4</v>
      </c>
    </row>
    <row r="210" spans="2:11">
      <c r="B210" t="s">
        <v>1970</v>
      </c>
      <c r="C210" t="s">
        <v>1971</v>
      </c>
      <c r="D210" t="s">
        <v>1604</v>
      </c>
      <c r="E210" t="s">
        <v>106</v>
      </c>
      <c r="F210" s="86">
        <v>45126</v>
      </c>
      <c r="G210" s="77">
        <v>234641.09062800001</v>
      </c>
      <c r="H210" s="77">
        <v>7.0393819999999998</v>
      </c>
      <c r="I210" s="77">
        <v>16.517281895</v>
      </c>
      <c r="J210" s="78">
        <f t="shared" si="3"/>
        <v>-2.4824703297364328E-2</v>
      </c>
      <c r="K210" s="78">
        <f>I210/'סכום נכסי הקרן'!$C$42</f>
        <v>2.0051028503681532E-4</v>
      </c>
    </row>
    <row r="211" spans="2:11">
      <c r="B211" t="s">
        <v>1972</v>
      </c>
      <c r="C211" t="s">
        <v>1973</v>
      </c>
      <c r="D211" t="s">
        <v>1604</v>
      </c>
      <c r="E211" t="s">
        <v>106</v>
      </c>
      <c r="F211" s="86">
        <v>45089</v>
      </c>
      <c r="G211" s="77">
        <v>111733.85268</v>
      </c>
      <c r="H211" s="77">
        <v>6.9371809999999998</v>
      </c>
      <c r="I211" s="77">
        <v>7.7511796949999994</v>
      </c>
      <c r="J211" s="78">
        <f t="shared" si="3"/>
        <v>-1.1649661085652248E-2</v>
      </c>
      <c r="K211" s="78">
        <f>I211/'סכום נכסי הקרן'!$C$42</f>
        <v>9.4094855309486441E-5</v>
      </c>
    </row>
    <row r="212" spans="2:11">
      <c r="B212" t="s">
        <v>1974</v>
      </c>
      <c r="C212" t="s">
        <v>1975</v>
      </c>
      <c r="D212" t="s">
        <v>1604</v>
      </c>
      <c r="E212" t="s">
        <v>106</v>
      </c>
      <c r="F212" s="86">
        <v>45127</v>
      </c>
      <c r="G212" s="77">
        <v>251401.16853</v>
      </c>
      <c r="H212" s="77">
        <v>6.8930420000000003</v>
      </c>
      <c r="I212" s="77">
        <v>17.329189012000001</v>
      </c>
      <c r="J212" s="78">
        <f t="shared" si="3"/>
        <v>-2.604496177649368E-2</v>
      </c>
      <c r="K212" s="78">
        <f>I212/'סכום נכסי הקרן'!$C$42</f>
        <v>2.1036636962070616E-4</v>
      </c>
    </row>
    <row r="213" spans="2:11">
      <c r="B213" t="s">
        <v>1976</v>
      </c>
      <c r="C213" t="s">
        <v>1977</v>
      </c>
      <c r="D213" t="s">
        <v>1604</v>
      </c>
      <c r="E213" t="s">
        <v>106</v>
      </c>
      <c r="F213" s="86">
        <v>45089</v>
      </c>
      <c r="G213" s="77">
        <v>111733.85268</v>
      </c>
      <c r="H213" s="77">
        <v>6.9192859999999996</v>
      </c>
      <c r="I213" s="77">
        <v>7.7311852569999999</v>
      </c>
      <c r="J213" s="78">
        <f t="shared" si="3"/>
        <v>-1.1619610379119365E-2</v>
      </c>
      <c r="K213" s="78">
        <f>I213/'סכום נכסי הקרן'!$C$42</f>
        <v>9.3852134352853477E-5</v>
      </c>
    </row>
    <row r="214" spans="2:11">
      <c r="B214" t="s">
        <v>1978</v>
      </c>
      <c r="C214" t="s">
        <v>1979</v>
      </c>
      <c r="D214" t="s">
        <v>1604</v>
      </c>
      <c r="E214" t="s">
        <v>106</v>
      </c>
      <c r="F214" s="86">
        <v>45127</v>
      </c>
      <c r="G214" s="77">
        <v>195534.24219000002</v>
      </c>
      <c r="H214" s="77">
        <v>6.8399419999999997</v>
      </c>
      <c r="I214" s="77">
        <v>13.374428726000001</v>
      </c>
      <c r="J214" s="78">
        <f t="shared" si="3"/>
        <v>-2.0101141762023336E-2</v>
      </c>
      <c r="K214" s="78">
        <f>I214/'סכום נכסי הקרן'!$C$42</f>
        <v>1.6235785846015137E-4</v>
      </c>
    </row>
    <row r="215" spans="2:11">
      <c r="B215" t="s">
        <v>1980</v>
      </c>
      <c r="C215" t="s">
        <v>1981</v>
      </c>
      <c r="D215" t="s">
        <v>1604</v>
      </c>
      <c r="E215" t="s">
        <v>106</v>
      </c>
      <c r="F215" s="86">
        <v>45098</v>
      </c>
      <c r="G215" s="77">
        <v>371515.06016099994</v>
      </c>
      <c r="H215" s="77">
        <v>6.6847599999999998</v>
      </c>
      <c r="I215" s="77">
        <v>24.834888938999999</v>
      </c>
      <c r="J215" s="78">
        <f t="shared" si="3"/>
        <v>-3.732567823524878E-2</v>
      </c>
      <c r="K215" s="78">
        <f>I215/'סכום נכסי הקרן'!$C$42</f>
        <v>3.0148124199078709E-4</v>
      </c>
    </row>
    <row r="216" spans="2:11">
      <c r="B216" t="s">
        <v>1982</v>
      </c>
      <c r="C216" t="s">
        <v>1983</v>
      </c>
      <c r="D216" t="s">
        <v>1604</v>
      </c>
      <c r="E216" t="s">
        <v>106</v>
      </c>
      <c r="F216" s="86">
        <v>45098</v>
      </c>
      <c r="G216" s="77">
        <v>139667.31585000001</v>
      </c>
      <c r="H216" s="77">
        <v>6.7402119999999996</v>
      </c>
      <c r="I216" s="77">
        <v>9.4138738410000009</v>
      </c>
      <c r="J216" s="78">
        <f t="shared" si="3"/>
        <v>-1.4148612735875603E-2</v>
      </c>
      <c r="K216" s="78">
        <f>I216/'סכום נכסי הקרן'!$C$42</f>
        <v>1.1427900420655318E-4</v>
      </c>
    </row>
    <row r="217" spans="2:11">
      <c r="B217" t="s">
        <v>1984</v>
      </c>
      <c r="C217" t="s">
        <v>1985</v>
      </c>
      <c r="D217" t="s">
        <v>1604</v>
      </c>
      <c r="E217" t="s">
        <v>106</v>
      </c>
      <c r="F217" s="86">
        <v>45098</v>
      </c>
      <c r="G217" s="77">
        <v>111733.85268</v>
      </c>
      <c r="H217" s="77">
        <v>6.7409829999999999</v>
      </c>
      <c r="I217" s="77">
        <v>7.5319602560000005</v>
      </c>
      <c r="J217" s="78">
        <f t="shared" si="3"/>
        <v>-1.1320184506831067E-2</v>
      </c>
      <c r="K217" s="78">
        <f>I217/'סכום נכסי הקרן'!$C$42</f>
        <v>9.1433657633081431E-5</v>
      </c>
    </row>
    <row r="218" spans="2:11">
      <c r="B218" t="s">
        <v>1986</v>
      </c>
      <c r="C218" t="s">
        <v>1987</v>
      </c>
      <c r="D218" t="s">
        <v>1604</v>
      </c>
      <c r="E218" t="s">
        <v>106</v>
      </c>
      <c r="F218" s="86">
        <v>45097</v>
      </c>
      <c r="G218" s="77">
        <v>223467.70535999999</v>
      </c>
      <c r="H218" s="77">
        <v>6.4184150000000004</v>
      </c>
      <c r="I218" s="77">
        <v>14.343085106999999</v>
      </c>
      <c r="J218" s="78">
        <f t="shared" si="3"/>
        <v>-2.1556987064433708E-2</v>
      </c>
      <c r="K218" s="78">
        <f>I218/'סכום נכסי הקרן'!$C$42</f>
        <v>1.7411678879092414E-4</v>
      </c>
    </row>
    <row r="219" spans="2:11">
      <c r="B219" t="s">
        <v>1988</v>
      </c>
      <c r="C219" t="s">
        <v>1989</v>
      </c>
      <c r="D219" t="s">
        <v>1604</v>
      </c>
      <c r="E219" t="s">
        <v>106</v>
      </c>
      <c r="F219" s="86">
        <v>45097</v>
      </c>
      <c r="G219" s="77">
        <v>237434.43694499999</v>
      </c>
      <c r="H219" s="77">
        <v>6.4118779999999997</v>
      </c>
      <c r="I219" s="77">
        <v>15.2240074</v>
      </c>
      <c r="J219" s="78">
        <f t="shared" si="3"/>
        <v>-2.2880972129941297E-2</v>
      </c>
      <c r="K219" s="78">
        <f>I219/'סכום נכסי הקרן'!$C$42</f>
        <v>1.848106778452839E-4</v>
      </c>
    </row>
    <row r="220" spans="2:11">
      <c r="B220" t="s">
        <v>1990</v>
      </c>
      <c r="C220" t="s">
        <v>1991</v>
      </c>
      <c r="D220" t="s">
        <v>1604</v>
      </c>
      <c r="E220" t="s">
        <v>106</v>
      </c>
      <c r="F220" s="86">
        <v>45097</v>
      </c>
      <c r="G220" s="77">
        <v>265367.90011500003</v>
      </c>
      <c r="H220" s="77">
        <v>6.4118779999999997</v>
      </c>
      <c r="I220" s="77">
        <v>17.015067094000003</v>
      </c>
      <c r="J220" s="78">
        <f t="shared" si="3"/>
        <v>-2.5572851203875223E-2</v>
      </c>
      <c r="K220" s="78">
        <f>I220/'סכום נכסי הקרן'!$C$42</f>
        <v>2.0655311053153623E-4</v>
      </c>
    </row>
    <row r="221" spans="2:11">
      <c r="B221" t="s">
        <v>1992</v>
      </c>
      <c r="C221" t="s">
        <v>1993</v>
      </c>
      <c r="D221" t="s">
        <v>1604</v>
      </c>
      <c r="E221" t="s">
        <v>106</v>
      </c>
      <c r="F221" s="86">
        <v>45098</v>
      </c>
      <c r="G221" s="77">
        <v>121267.36380000001</v>
      </c>
      <c r="H221" s="77">
        <v>6.1826660000000002</v>
      </c>
      <c r="I221" s="77">
        <v>7.4975556189999999</v>
      </c>
      <c r="J221" s="78">
        <f t="shared" si="3"/>
        <v>-1.1268475944186927E-2</v>
      </c>
      <c r="K221" s="78">
        <f>I221/'סכום נכסי הקרן'!$C$42</f>
        <v>9.1016005163667166E-5</v>
      </c>
    </row>
    <row r="222" spans="2:11">
      <c r="B222" t="s">
        <v>1994</v>
      </c>
      <c r="C222" t="s">
        <v>1995</v>
      </c>
      <c r="D222" t="s">
        <v>1604</v>
      </c>
      <c r="E222" t="s">
        <v>106</v>
      </c>
      <c r="F222" s="86">
        <v>45050</v>
      </c>
      <c r="G222" s="77">
        <v>167600.77901999999</v>
      </c>
      <c r="H222" s="77">
        <v>5.9883559999999996</v>
      </c>
      <c r="I222" s="77">
        <v>10.036531766</v>
      </c>
      <c r="J222" s="78">
        <f t="shared" si="3"/>
        <v>-1.5084438517752985E-2</v>
      </c>
      <c r="K222" s="78">
        <f>I222/'סכום נכסי הקרן'!$C$42</f>
        <v>1.2183771264392477E-4</v>
      </c>
    </row>
    <row r="223" spans="2:11">
      <c r="B223" t="s">
        <v>1996</v>
      </c>
      <c r="C223" t="s">
        <v>1997</v>
      </c>
      <c r="D223" t="s">
        <v>1604</v>
      </c>
      <c r="E223" t="s">
        <v>106</v>
      </c>
      <c r="F223" s="86">
        <v>45050</v>
      </c>
      <c r="G223" s="77">
        <v>97767.12109500001</v>
      </c>
      <c r="H223" s="77">
        <v>5.932658</v>
      </c>
      <c r="I223" s="77">
        <v>5.8001887679999999</v>
      </c>
      <c r="J223" s="78">
        <f t="shared" si="3"/>
        <v>-8.7174128376347575E-3</v>
      </c>
      <c r="K223" s="78">
        <f>I223/'סכום נכסי הקרן'!$C$42</f>
        <v>7.041094960612553E-5</v>
      </c>
    </row>
    <row r="224" spans="2:11">
      <c r="B224" t="s">
        <v>1998</v>
      </c>
      <c r="C224" t="s">
        <v>1999</v>
      </c>
      <c r="D224" t="s">
        <v>1604</v>
      </c>
      <c r="E224" t="s">
        <v>106</v>
      </c>
      <c r="F224" s="86">
        <v>45131</v>
      </c>
      <c r="G224" s="77">
        <v>142460.662167</v>
      </c>
      <c r="H224" s="77">
        <v>4.8554060000000003</v>
      </c>
      <c r="I224" s="77">
        <v>6.9170431729999997</v>
      </c>
      <c r="J224" s="78">
        <f t="shared" si="3"/>
        <v>-1.0395992848966541E-2</v>
      </c>
      <c r="K224" s="78">
        <f>I224/'סכום נכסי הקרן'!$C$42</f>
        <v>8.3968918557358519E-5</v>
      </c>
    </row>
    <row r="225" spans="2:11">
      <c r="B225" t="s">
        <v>2000</v>
      </c>
      <c r="C225" t="s">
        <v>2001</v>
      </c>
      <c r="D225" t="s">
        <v>1604</v>
      </c>
      <c r="E225" t="s">
        <v>106</v>
      </c>
      <c r="F225" s="86">
        <v>45181</v>
      </c>
      <c r="G225" s="77">
        <v>149.53364999999999</v>
      </c>
      <c r="H225" s="77">
        <v>1.4065369999999999</v>
      </c>
      <c r="I225" s="77">
        <v>2.103246E-3</v>
      </c>
      <c r="J225" s="78">
        <f t="shared" si="3"/>
        <v>-3.1610805121134208E-6</v>
      </c>
      <c r="K225" s="78">
        <f>I225/'סכום נכסי הקרן'!$C$42</f>
        <v>2.5532194561031415E-8</v>
      </c>
    </row>
    <row r="226" spans="2:11">
      <c r="B226" t="s">
        <v>2002</v>
      </c>
      <c r="C226" t="s">
        <v>2003</v>
      </c>
      <c r="D226" t="s">
        <v>1604</v>
      </c>
      <c r="E226" t="s">
        <v>106</v>
      </c>
      <c r="F226" s="86">
        <v>45092</v>
      </c>
      <c r="G226" s="77">
        <v>1121557.5</v>
      </c>
      <c r="H226" s="77">
        <v>-7.7316890000000003</v>
      </c>
      <c r="I226" s="77">
        <v>-86.715339999999998</v>
      </c>
      <c r="J226" s="78">
        <f t="shared" si="3"/>
        <v>0.13032910623640287</v>
      </c>
      <c r="K226" s="78">
        <f>I226/'סכום נכסי הקרן'!$C$42</f>
        <v>-1.0526742626901417E-3</v>
      </c>
    </row>
    <row r="227" spans="2:11">
      <c r="B227" t="s">
        <v>2004</v>
      </c>
      <c r="C227" t="s">
        <v>2005</v>
      </c>
      <c r="D227" t="s">
        <v>1604</v>
      </c>
      <c r="E227" t="s">
        <v>106</v>
      </c>
      <c r="F227" s="86">
        <v>45127</v>
      </c>
      <c r="G227" s="77">
        <v>357730</v>
      </c>
      <c r="H227" s="77">
        <v>-7.2257509999999998</v>
      </c>
      <c r="I227" s="77">
        <v>-25.848680000000002</v>
      </c>
      <c r="J227" s="78">
        <f t="shared" si="3"/>
        <v>3.8849358853817358E-2</v>
      </c>
      <c r="K227" s="78">
        <f>I227/'סכום נכסי הקרן'!$C$42</f>
        <v>-3.1378808133040146E-4</v>
      </c>
    </row>
    <row r="228" spans="2:11">
      <c r="B228" t="s">
        <v>2006</v>
      </c>
      <c r="C228" t="s">
        <v>2007</v>
      </c>
      <c r="D228" t="s">
        <v>1604</v>
      </c>
      <c r="E228" t="s">
        <v>106</v>
      </c>
      <c r="F228" s="86">
        <v>45061</v>
      </c>
      <c r="G228" s="77">
        <v>326025</v>
      </c>
      <c r="H228" s="77">
        <v>-5.8878339999999998</v>
      </c>
      <c r="I228" s="77">
        <v>-19.195810000000002</v>
      </c>
      <c r="J228" s="78">
        <f t="shared" si="3"/>
        <v>2.8850405946442753E-2</v>
      </c>
      <c r="K228" s="78">
        <f>I228/'סכום נכסי הקרן'!$C$42</f>
        <v>-2.3302607287810958E-4</v>
      </c>
    </row>
    <row r="229" spans="2:11">
      <c r="B229" t="s">
        <v>2008</v>
      </c>
      <c r="C229" t="s">
        <v>2009</v>
      </c>
      <c r="D229" t="s">
        <v>1604</v>
      </c>
      <c r="E229" t="s">
        <v>106</v>
      </c>
      <c r="F229" s="86">
        <v>45068</v>
      </c>
      <c r="G229" s="77">
        <v>145060</v>
      </c>
      <c r="H229" s="77">
        <v>-5.7710400000000002</v>
      </c>
      <c r="I229" s="77">
        <v>-8.3714699999999986</v>
      </c>
      <c r="J229" s="78">
        <f t="shared" si="3"/>
        <v>1.2581928445242323E-2</v>
      </c>
      <c r="K229" s="78">
        <f>I229/'סכום נכסי הקרן'!$C$42</f>
        <v>-1.0162482220426789E-4</v>
      </c>
    </row>
    <row r="230" spans="2:11">
      <c r="B230" t="s">
        <v>2010</v>
      </c>
      <c r="C230" t="s">
        <v>2011</v>
      </c>
      <c r="D230" t="s">
        <v>1604</v>
      </c>
      <c r="E230" t="s">
        <v>106</v>
      </c>
      <c r="F230" s="86">
        <v>45105</v>
      </c>
      <c r="G230" s="77">
        <v>145708</v>
      </c>
      <c r="H230" s="77">
        <v>-5.3006489999999999</v>
      </c>
      <c r="I230" s="77">
        <v>-7.7234699999999998</v>
      </c>
      <c r="J230" s="78">
        <f t="shared" si="3"/>
        <v>1.1608014708166635E-2</v>
      </c>
      <c r="K230" s="78">
        <f>I230/'סכום נכסי הקרן'!$C$42</f>
        <v>-9.375847557836283E-5</v>
      </c>
    </row>
    <row r="231" spans="2:11">
      <c r="B231" t="s">
        <v>2012</v>
      </c>
      <c r="C231" t="s">
        <v>2013</v>
      </c>
      <c r="D231" t="s">
        <v>1604</v>
      </c>
      <c r="E231" t="s">
        <v>106</v>
      </c>
      <c r="F231" s="86">
        <v>45133</v>
      </c>
      <c r="G231" s="77">
        <v>367200</v>
      </c>
      <c r="H231" s="77">
        <v>-4.4604249999999999</v>
      </c>
      <c r="I231" s="77">
        <v>-16.378679999999999</v>
      </c>
      <c r="J231" s="78">
        <f t="shared" si="3"/>
        <v>2.4616391122171084E-2</v>
      </c>
      <c r="K231" s="78">
        <f>I231/'סכום נכסי הקרן'!$C$42</f>
        <v>-1.9882773789317749E-4</v>
      </c>
    </row>
    <row r="232" spans="2:11">
      <c r="B232" t="s">
        <v>2014</v>
      </c>
      <c r="C232" t="s">
        <v>2015</v>
      </c>
      <c r="D232" t="s">
        <v>1604</v>
      </c>
      <c r="E232" t="s">
        <v>106</v>
      </c>
      <c r="F232" s="86">
        <v>45162</v>
      </c>
      <c r="G232" s="77">
        <v>749720</v>
      </c>
      <c r="H232" s="77">
        <v>-2.32585</v>
      </c>
      <c r="I232" s="77">
        <v>-17.437360000000002</v>
      </c>
      <c r="J232" s="78">
        <f t="shared" si="3"/>
        <v>2.6207537719651477E-2</v>
      </c>
      <c r="K232" s="78">
        <f>I232/'סכום נכסי הקרן'!$C$42</f>
        <v>-2.11679503087488E-4</v>
      </c>
    </row>
    <row r="233" spans="2:11">
      <c r="B233" t="s">
        <v>2016</v>
      </c>
      <c r="C233" t="s">
        <v>2017</v>
      </c>
      <c r="D233" t="s">
        <v>1604</v>
      </c>
      <c r="E233" t="s">
        <v>106</v>
      </c>
      <c r="F233" s="86">
        <v>45168</v>
      </c>
      <c r="G233" s="77">
        <v>375950</v>
      </c>
      <c r="H233" s="77">
        <v>-2.0291739999999998</v>
      </c>
      <c r="I233" s="77">
        <v>-7.6286800000000001</v>
      </c>
      <c r="J233" s="78">
        <f t="shared" si="3"/>
        <v>1.1465549765053358E-2</v>
      </c>
      <c r="K233" s="78">
        <f>I233/'סכום נכסי הקרן'!$C$42</f>
        <v>-9.2607779595848099E-5</v>
      </c>
    </row>
    <row r="234" spans="2:11">
      <c r="B234" t="s">
        <v>2018</v>
      </c>
      <c r="C234" t="s">
        <v>2019</v>
      </c>
      <c r="D234" t="s">
        <v>1604</v>
      </c>
      <c r="E234" t="s">
        <v>106</v>
      </c>
      <c r="F234" s="86">
        <v>45043</v>
      </c>
      <c r="G234" s="77">
        <v>692820</v>
      </c>
      <c r="H234" s="77">
        <v>6.0635690000000002</v>
      </c>
      <c r="I234" s="77">
        <v>42.009620000000005</v>
      </c>
      <c r="J234" s="78">
        <f t="shared" si="3"/>
        <v>-6.3138496924891443E-2</v>
      </c>
      <c r="K234" s="78">
        <f>I234/'סכום נכסי הקרן'!$C$42</f>
        <v>5.0997258108418926E-4</v>
      </c>
    </row>
    <row r="235" spans="2:11">
      <c r="B235" t="s">
        <v>2020</v>
      </c>
      <c r="C235" t="s">
        <v>2021</v>
      </c>
      <c r="D235" t="s">
        <v>1604</v>
      </c>
      <c r="E235" t="s">
        <v>106</v>
      </c>
      <c r="F235" s="86">
        <v>45104</v>
      </c>
      <c r="G235" s="77">
        <v>269430</v>
      </c>
      <c r="H235" s="77">
        <v>5.6920460000000004</v>
      </c>
      <c r="I235" s="77">
        <v>15.336079999999999</v>
      </c>
      <c r="J235" s="78">
        <f t="shared" si="3"/>
        <v>-2.3049412013721834E-2</v>
      </c>
      <c r="K235" s="78">
        <f>I235/'סכום נכסי הקרן'!$C$42</f>
        <v>1.8617117463365799E-4</v>
      </c>
    </row>
    <row r="236" spans="2:11">
      <c r="B236" t="s">
        <v>2022</v>
      </c>
      <c r="C236" t="s">
        <v>2023</v>
      </c>
      <c r="D236" t="s">
        <v>1604</v>
      </c>
      <c r="E236" t="s">
        <v>106</v>
      </c>
      <c r="F236" s="86">
        <v>45040</v>
      </c>
      <c r="G236" s="77">
        <v>1278637.8</v>
      </c>
      <c r="H236" s="77">
        <v>5.5465520000000001</v>
      </c>
      <c r="I236" s="77">
        <v>70.920310000000001</v>
      </c>
      <c r="J236" s="78">
        <f t="shared" si="3"/>
        <v>-0.106589913806584</v>
      </c>
      <c r="K236" s="78">
        <f>I236/'סכום נכסי הקרן'!$C$42</f>
        <v>8.609316995009912E-4</v>
      </c>
    </row>
    <row r="237" spans="2:11">
      <c r="B237" t="s">
        <v>2024</v>
      </c>
      <c r="C237" t="s">
        <v>2025</v>
      </c>
      <c r="D237" t="s">
        <v>1604</v>
      </c>
      <c r="E237" t="s">
        <v>106</v>
      </c>
      <c r="F237" s="86">
        <v>45145</v>
      </c>
      <c r="G237" s="77">
        <v>769800</v>
      </c>
      <c r="H237" s="77">
        <v>4.7229619999999999</v>
      </c>
      <c r="I237" s="77">
        <v>36.35736</v>
      </c>
      <c r="J237" s="78">
        <f t="shared" si="3"/>
        <v>-5.4643414116984895E-2</v>
      </c>
      <c r="K237" s="78">
        <f>I237/'סכום נכסי הקרן'!$C$42</f>
        <v>4.4135740148582768E-4</v>
      </c>
    </row>
    <row r="238" spans="2:11">
      <c r="B238" t="s">
        <v>2026</v>
      </c>
      <c r="C238" t="s">
        <v>2027</v>
      </c>
      <c r="D238" t="s">
        <v>1604</v>
      </c>
      <c r="E238" t="s">
        <v>106</v>
      </c>
      <c r="F238" s="86">
        <v>45141</v>
      </c>
      <c r="G238" s="77">
        <v>384900</v>
      </c>
      <c r="H238" s="77">
        <v>4.2345230000000003</v>
      </c>
      <c r="I238" s="77">
        <v>16.298680000000001</v>
      </c>
      <c r="J238" s="78">
        <f t="shared" si="3"/>
        <v>-2.449615485833458E-2</v>
      </c>
      <c r="K238" s="78">
        <f>I238/'סכום נכסי הקרן'!$C$42</f>
        <v>1.9785658398874478E-4</v>
      </c>
    </row>
    <row r="239" spans="2:11">
      <c r="B239" t="s">
        <v>2028</v>
      </c>
      <c r="C239" t="s">
        <v>2029</v>
      </c>
      <c r="D239" t="s">
        <v>1604</v>
      </c>
      <c r="E239" t="s">
        <v>106</v>
      </c>
      <c r="F239" s="86">
        <v>45154</v>
      </c>
      <c r="G239" s="77">
        <v>731310</v>
      </c>
      <c r="H239" s="77">
        <v>2.8783270000000001</v>
      </c>
      <c r="I239" s="77">
        <v>21.049490000000002</v>
      </c>
      <c r="J239" s="78">
        <f t="shared" si="3"/>
        <v>-3.1636400415798412E-2</v>
      </c>
      <c r="K239" s="78">
        <f>I239/'סכום נכסי הקרן'!$C$42</f>
        <v>2.5552867999772028E-4</v>
      </c>
    </row>
    <row r="240" spans="2:11">
      <c r="B240" t="s">
        <v>2030</v>
      </c>
      <c r="C240" t="s">
        <v>2031</v>
      </c>
      <c r="D240" t="s">
        <v>1604</v>
      </c>
      <c r="E240" t="s">
        <v>106</v>
      </c>
      <c r="F240" s="86">
        <v>45153</v>
      </c>
      <c r="G240" s="77">
        <v>654330</v>
      </c>
      <c r="H240" s="77">
        <v>2.4808219999999999</v>
      </c>
      <c r="I240" s="77">
        <v>16.232759999999999</v>
      </c>
      <c r="J240" s="78">
        <f t="shared" si="3"/>
        <v>-2.4397080176933299E-2</v>
      </c>
      <c r="K240" s="78">
        <f>I240/'סכום נכסי הקרן'!$C$42</f>
        <v>1.9705635317149219E-4</v>
      </c>
    </row>
    <row r="241" spans="2:11">
      <c r="B241" t="s">
        <v>2032</v>
      </c>
      <c r="C241" t="s">
        <v>2033</v>
      </c>
      <c r="D241" t="s">
        <v>1604</v>
      </c>
      <c r="E241" t="s">
        <v>106</v>
      </c>
      <c r="F241" s="86">
        <v>45159</v>
      </c>
      <c r="G241" s="77">
        <v>538860</v>
      </c>
      <c r="H241" s="77">
        <v>1.579288</v>
      </c>
      <c r="I241" s="77">
        <v>8.5101499999999994</v>
      </c>
      <c r="J241" s="78">
        <f t="shared" si="3"/>
        <v>-1.2790358008602907E-2</v>
      </c>
      <c r="K241" s="78">
        <f>I241/'סכום נכסי הקרן'!$C$42</f>
        <v>1.0330831749760203E-4</v>
      </c>
    </row>
    <row r="242" spans="2:11">
      <c r="B242" t="s">
        <v>2034</v>
      </c>
      <c r="C242" t="s">
        <v>2035</v>
      </c>
      <c r="D242" t="s">
        <v>1604</v>
      </c>
      <c r="E242" t="s">
        <v>106</v>
      </c>
      <c r="F242" s="86">
        <v>45166</v>
      </c>
      <c r="G242" s="77">
        <v>307920</v>
      </c>
      <c r="H242" s="77">
        <v>1.519531</v>
      </c>
      <c r="I242" s="77">
        <v>4.6789399999999999</v>
      </c>
      <c r="J242" s="78">
        <f t="shared" si="3"/>
        <v>-7.0322283039397056E-3</v>
      </c>
      <c r="K242" s="78">
        <f>I242/'סכום נכסי הקרן'!$C$42</f>
        <v>5.6799635620080735E-5</v>
      </c>
    </row>
    <row r="243" spans="2:11">
      <c r="B243" t="s">
        <v>2036</v>
      </c>
      <c r="C243" t="s">
        <v>2037</v>
      </c>
      <c r="D243" t="s">
        <v>1604</v>
      </c>
      <c r="E243" t="s">
        <v>106</v>
      </c>
      <c r="F243" s="86">
        <v>45182</v>
      </c>
      <c r="G243" s="77">
        <v>577350</v>
      </c>
      <c r="H243" s="77">
        <v>0.77907999999999999</v>
      </c>
      <c r="I243" s="77">
        <v>4.4980200000000004</v>
      </c>
      <c r="J243" s="78">
        <f t="shared" si="3"/>
        <v>-6.76031399327345E-3</v>
      </c>
      <c r="K243" s="78">
        <f>I243/'סכום נכסי הקרן'!$C$42</f>
        <v>5.4603371065206128E-5</v>
      </c>
    </row>
    <row r="244" spans="2:11">
      <c r="B244" t="s">
        <v>2038</v>
      </c>
      <c r="C244" t="s">
        <v>2039</v>
      </c>
      <c r="D244" t="s">
        <v>1604</v>
      </c>
      <c r="E244" t="s">
        <v>106</v>
      </c>
      <c r="F244" s="86">
        <v>45183</v>
      </c>
      <c r="G244" s="77">
        <v>153960</v>
      </c>
      <c r="H244" s="77">
        <v>0.59201700000000002</v>
      </c>
      <c r="I244" s="77">
        <v>0.91147</v>
      </c>
      <c r="J244" s="78">
        <f t="shared" si="3"/>
        <v>-1.3698968424882395E-3</v>
      </c>
      <c r="K244" s="78">
        <f>I244/'סכום נכסי הקרן'!$C$42</f>
        <v>1.1064720615916208E-5</v>
      </c>
    </row>
    <row r="245" spans="2:11">
      <c r="B245" t="s">
        <v>2040</v>
      </c>
      <c r="C245" t="s">
        <v>2041</v>
      </c>
      <c r="D245" t="s">
        <v>1604</v>
      </c>
      <c r="E245" t="s">
        <v>106</v>
      </c>
      <c r="F245" s="86">
        <v>45196</v>
      </c>
      <c r="G245" s="77">
        <v>962250</v>
      </c>
      <c r="H245" s="77">
        <v>-2.3726000000000001E-2</v>
      </c>
      <c r="I245" s="77">
        <v>-0.2283</v>
      </c>
      <c r="J245" s="78">
        <f t="shared" si="3"/>
        <v>3.4312423792342601E-4</v>
      </c>
      <c r="K245" s="78">
        <f>I245/'סכום נכסי הקרן'!$C$42</f>
        <v>-2.7714304547748916E-6</v>
      </c>
    </row>
    <row r="246" spans="2:11">
      <c r="B246" t="s">
        <v>2040</v>
      </c>
      <c r="C246" t="s">
        <v>2042</v>
      </c>
      <c r="D246" t="s">
        <v>1604</v>
      </c>
      <c r="E246" t="s">
        <v>106</v>
      </c>
      <c r="F246" s="86">
        <v>45197</v>
      </c>
      <c r="G246" s="77">
        <v>76980</v>
      </c>
      <c r="H246" s="77">
        <v>-2.3720000000000001E-2</v>
      </c>
      <c r="I246" s="77">
        <v>-1.8260000000000002E-2</v>
      </c>
      <c r="J246" s="78">
        <f t="shared" si="3"/>
        <v>2.7443927220682258E-5</v>
      </c>
      <c r="K246" s="78">
        <f>I246/'סכום נכסי הקרן'!$C$42</f>
        <v>-2.2166587868676974E-7</v>
      </c>
    </row>
    <row r="247" spans="2:11">
      <c r="B247" t="s">
        <v>2043</v>
      </c>
      <c r="C247" t="s">
        <v>2044</v>
      </c>
      <c r="D247" t="s">
        <v>1604</v>
      </c>
      <c r="E247" t="s">
        <v>106</v>
      </c>
      <c r="F247" s="86">
        <v>45180</v>
      </c>
      <c r="G247" s="77">
        <v>1231680</v>
      </c>
      <c r="H247" s="77">
        <v>-2.3725E-2</v>
      </c>
      <c r="I247" s="77">
        <v>-0.29222000000000004</v>
      </c>
      <c r="J247" s="78">
        <f t="shared" si="3"/>
        <v>4.3919301272879349E-4</v>
      </c>
      <c r="K247" s="78">
        <f>I247/'סכום נכסי הקרן'!$C$42</f>
        <v>-3.5473824244166402E-6</v>
      </c>
    </row>
    <row r="248" spans="2:11" s="92" customFormat="1">
      <c r="B248" s="79" t="s">
        <v>2045</v>
      </c>
      <c r="C248" s="79"/>
      <c r="D248" s="79"/>
      <c r="E248" s="79"/>
      <c r="F248" s="93"/>
      <c r="G248" s="81"/>
      <c r="H248" s="81"/>
      <c r="I248" s="81">
        <f>SUM(I249:I303)</f>
        <v>109.19471538299999</v>
      </c>
      <c r="J248" s="80">
        <f t="shared" si="3"/>
        <v>-0.16411455760428065</v>
      </c>
      <c r="K248" s="80">
        <f>I248/'סכום נכסי הקרן'!$C$42</f>
        <v>1.3255609273452585E-3</v>
      </c>
    </row>
    <row r="249" spans="2:11">
      <c r="B249" t="s">
        <v>2046</v>
      </c>
      <c r="C249" t="s">
        <v>2047</v>
      </c>
      <c r="D249" t="s">
        <v>1604</v>
      </c>
      <c r="E249" t="s">
        <v>120</v>
      </c>
      <c r="F249" s="86">
        <v>45166</v>
      </c>
      <c r="G249" s="77">
        <v>17866.094993999999</v>
      </c>
      <c r="H249" s="77">
        <v>-0.41484100000000002</v>
      </c>
      <c r="I249" s="77">
        <v>-7.4115859999999992E-2</v>
      </c>
      <c r="J249" s="78">
        <f t="shared" si="3"/>
        <v>1.1139267621786827E-4</v>
      </c>
      <c r="K249" s="78">
        <f>I249/'סכום נכסי הקרן'!$C$42</f>
        <v>-8.9972383524236609E-7</v>
      </c>
    </row>
    <row r="250" spans="2:11">
      <c r="B250" t="s">
        <v>2048</v>
      </c>
      <c r="C250" t="s">
        <v>2049</v>
      </c>
      <c r="D250" t="s">
        <v>1604</v>
      </c>
      <c r="E250" t="s">
        <v>120</v>
      </c>
      <c r="F250" s="86">
        <v>45166</v>
      </c>
      <c r="G250" s="77">
        <v>23225.923492000002</v>
      </c>
      <c r="H250" s="77">
        <v>-0.57118999999999998</v>
      </c>
      <c r="I250" s="77">
        <v>-0.132664116</v>
      </c>
      <c r="J250" s="78">
        <f t="shared" si="3"/>
        <v>1.9938797066265871E-4</v>
      </c>
      <c r="K250" s="78">
        <f>I250/'סכום נכסי הקרן'!$C$42</f>
        <v>-1.6104659278939508E-6</v>
      </c>
    </row>
    <row r="251" spans="2:11">
      <c r="B251" t="s">
        <v>2050</v>
      </c>
      <c r="C251" t="s">
        <v>2051</v>
      </c>
      <c r="D251" t="s">
        <v>1604</v>
      </c>
      <c r="E251" t="s">
        <v>120</v>
      </c>
      <c r="F251" s="86">
        <v>45168</v>
      </c>
      <c r="G251" s="77">
        <v>23225.923492000002</v>
      </c>
      <c r="H251" s="77">
        <v>-1.8423069999999999</v>
      </c>
      <c r="I251" s="77">
        <v>-0.42789288800000003</v>
      </c>
      <c r="J251" s="78">
        <f t="shared" si="3"/>
        <v>6.4310302719165074E-4</v>
      </c>
      <c r="K251" s="78">
        <f>I251/'סכום נכסי הקרן'!$C$42</f>
        <v>-5.1943731107524395E-6</v>
      </c>
    </row>
    <row r="252" spans="2:11">
      <c r="B252" t="s">
        <v>2052</v>
      </c>
      <c r="C252" t="s">
        <v>2053</v>
      </c>
      <c r="D252" t="s">
        <v>1604</v>
      </c>
      <c r="E252" t="s">
        <v>106</v>
      </c>
      <c r="F252" s="86">
        <v>45166</v>
      </c>
      <c r="G252" s="77">
        <v>87659.583597000004</v>
      </c>
      <c r="H252" s="77">
        <v>0.83067599999999997</v>
      </c>
      <c r="I252" s="77">
        <v>0.72816678199999985</v>
      </c>
      <c r="J252" s="78">
        <f t="shared" si="3"/>
        <v>-1.0944006664691346E-3</v>
      </c>
      <c r="K252" s="78">
        <f>I252/'סכום נכסי הקרן'!$C$42</f>
        <v>8.8395251677189177E-6</v>
      </c>
    </row>
    <row r="253" spans="2:11">
      <c r="B253" t="s">
        <v>2054</v>
      </c>
      <c r="C253" t="s">
        <v>2055</v>
      </c>
      <c r="D253" t="s">
        <v>1604</v>
      </c>
      <c r="E253" t="s">
        <v>106</v>
      </c>
      <c r="F253" s="86">
        <v>45167</v>
      </c>
      <c r="G253" s="77">
        <v>62128.470832999999</v>
      </c>
      <c r="H253" s="77">
        <v>1.111299</v>
      </c>
      <c r="I253" s="77">
        <v>0.69043296199999993</v>
      </c>
      <c r="J253" s="78">
        <f t="shared" si="3"/>
        <v>-1.0376884972556448E-3</v>
      </c>
      <c r="K253" s="78">
        <f>I253/'סכום נכסי הקרן'!$C$42</f>
        <v>8.3814583349418989E-6</v>
      </c>
    </row>
    <row r="254" spans="2:11">
      <c r="B254" t="s">
        <v>2056</v>
      </c>
      <c r="C254" t="s">
        <v>2057</v>
      </c>
      <c r="D254" t="s">
        <v>1604</v>
      </c>
      <c r="E254" t="s">
        <v>110</v>
      </c>
      <c r="F254" s="86">
        <v>45117</v>
      </c>
      <c r="G254" s="77">
        <v>39.723737</v>
      </c>
      <c r="H254" s="77">
        <v>-4.4195580000000003</v>
      </c>
      <c r="I254" s="77">
        <v>-1.755614E-3</v>
      </c>
      <c r="J254" s="78">
        <f t="shared" si="3"/>
        <v>2.6386058512382722E-6</v>
      </c>
      <c r="K254" s="78">
        <f>I254/'סכום נכסי הקרן'!$C$42</f>
        <v>-2.1312142384709446E-8</v>
      </c>
    </row>
    <row r="255" spans="2:11">
      <c r="B255" t="s">
        <v>2058</v>
      </c>
      <c r="C255" t="s">
        <v>2059</v>
      </c>
      <c r="D255" t="s">
        <v>1604</v>
      </c>
      <c r="E255" t="s">
        <v>106</v>
      </c>
      <c r="F255" s="86">
        <v>45127</v>
      </c>
      <c r="G255" s="77">
        <v>50328.277231</v>
      </c>
      <c r="H255" s="77">
        <v>-8.0600310000000004</v>
      </c>
      <c r="I255" s="77">
        <v>-4.0564746610000002</v>
      </c>
      <c r="J255" s="78">
        <f t="shared" si="3"/>
        <v>6.0966919698261625E-3</v>
      </c>
      <c r="K255" s="78">
        <f>I255/'סכום נכסי הקרן'!$C$42</f>
        <v>-4.9243265065782111E-5</v>
      </c>
    </row>
    <row r="256" spans="2:11">
      <c r="B256" t="s">
        <v>2060</v>
      </c>
      <c r="C256" t="s">
        <v>2061</v>
      </c>
      <c r="D256" t="s">
        <v>1604</v>
      </c>
      <c r="E256" t="s">
        <v>106</v>
      </c>
      <c r="F256" s="86">
        <v>45127</v>
      </c>
      <c r="G256" s="77">
        <v>130963.90624</v>
      </c>
      <c r="H256" s="77">
        <v>-8.0337359999999993</v>
      </c>
      <c r="I256" s="77">
        <v>-10.521294406000001</v>
      </c>
      <c r="J256" s="78">
        <f t="shared" si="3"/>
        <v>1.5813014126266997E-2</v>
      </c>
      <c r="K256" s="78">
        <f>I256/'סכום נכסי הקרן'!$C$42</f>
        <v>-1.2772245177591375E-4</v>
      </c>
    </row>
    <row r="257" spans="2:11">
      <c r="B257" t="s">
        <v>2062</v>
      </c>
      <c r="C257" t="s">
        <v>2063</v>
      </c>
      <c r="D257" t="s">
        <v>1604</v>
      </c>
      <c r="E257" t="s">
        <v>106</v>
      </c>
      <c r="F257" s="86">
        <v>45127</v>
      </c>
      <c r="G257" s="77">
        <v>114239.57649399999</v>
      </c>
      <c r="H257" s="77">
        <v>-8.0273629999999994</v>
      </c>
      <c r="I257" s="77">
        <v>-9.1704258929999991</v>
      </c>
      <c r="J257" s="78">
        <f t="shared" si="3"/>
        <v>1.3782721839548304E-2</v>
      </c>
      <c r="K257" s="78">
        <f>I257/'סכום נכסי הקרן'!$C$42</f>
        <v>-1.1132368639122396E-4</v>
      </c>
    </row>
    <row r="258" spans="2:11">
      <c r="B258" t="s">
        <v>2064</v>
      </c>
      <c r="C258" t="s">
        <v>2065</v>
      </c>
      <c r="D258" t="s">
        <v>1604</v>
      </c>
      <c r="E258" t="s">
        <v>106</v>
      </c>
      <c r="F258" s="86">
        <v>45168</v>
      </c>
      <c r="G258" s="77">
        <v>37418.79348</v>
      </c>
      <c r="H258" s="77">
        <v>-2.4545110000000001</v>
      </c>
      <c r="I258" s="77">
        <v>-0.91844847299999999</v>
      </c>
      <c r="J258" s="78">
        <f t="shared" si="3"/>
        <v>1.3803851614982885E-3</v>
      </c>
      <c r="K258" s="78">
        <f>I258/'סכום נכסי הקרן'!$C$42</f>
        <v>-1.1149435257177813E-5</v>
      </c>
    </row>
    <row r="259" spans="2:11">
      <c r="B259" t="s">
        <v>2066</v>
      </c>
      <c r="C259" t="s">
        <v>2067</v>
      </c>
      <c r="D259" t="s">
        <v>1604</v>
      </c>
      <c r="E259" t="s">
        <v>106</v>
      </c>
      <c r="F259" s="86">
        <v>45166</v>
      </c>
      <c r="G259" s="77">
        <v>74837.586960000001</v>
      </c>
      <c r="H259" s="77">
        <v>-2.3915009999999999</v>
      </c>
      <c r="I259" s="77">
        <v>-1.7897416610000001</v>
      </c>
      <c r="J259" s="78">
        <f t="shared" si="3"/>
        <v>2.6898981318897574E-3</v>
      </c>
      <c r="K259" s="78">
        <f>I259/'סכום נכסי הקרן'!$C$42</f>
        <v>-2.1726432525075778E-5</v>
      </c>
    </row>
    <row r="260" spans="2:11">
      <c r="B260" t="s">
        <v>2068</v>
      </c>
      <c r="C260" t="s">
        <v>2069</v>
      </c>
      <c r="D260" t="s">
        <v>1604</v>
      </c>
      <c r="E260" t="s">
        <v>106</v>
      </c>
      <c r="F260" s="86">
        <v>45166</v>
      </c>
      <c r="G260" s="77">
        <v>22451.276087999999</v>
      </c>
      <c r="H260" s="77">
        <v>-2.354304</v>
      </c>
      <c r="I260" s="77">
        <v>-0.52857133099999998</v>
      </c>
      <c r="J260" s="78">
        <f t="shared" si="3"/>
        <v>7.9441802513160727E-4</v>
      </c>
      <c r="K260" s="78">
        <f>I260/'סכום נכסי הקרן'!$C$42</f>
        <v>-6.4165513983981595E-6</v>
      </c>
    </row>
    <row r="261" spans="2:11">
      <c r="B261" t="s">
        <v>2070</v>
      </c>
      <c r="C261" t="s">
        <v>2071</v>
      </c>
      <c r="D261" t="s">
        <v>1604</v>
      </c>
      <c r="E261" t="s">
        <v>106</v>
      </c>
      <c r="F261" s="86">
        <v>45168</v>
      </c>
      <c r="G261" s="77">
        <v>29935.034783999999</v>
      </c>
      <c r="H261" s="77">
        <v>-2.3507289999999998</v>
      </c>
      <c r="I261" s="77">
        <v>-0.70369153800000006</v>
      </c>
      <c r="J261" s="78">
        <f t="shared" si="3"/>
        <v>1.0576155177810494E-3</v>
      </c>
      <c r="K261" s="78">
        <f>I261/'סכום נכסי הקרן'!$C$42</f>
        <v>-8.5424098080621245E-6</v>
      </c>
    </row>
    <row r="262" spans="2:11">
      <c r="B262" t="s">
        <v>2072</v>
      </c>
      <c r="C262" t="s">
        <v>2073</v>
      </c>
      <c r="D262" t="s">
        <v>1604</v>
      </c>
      <c r="E262" t="s">
        <v>106</v>
      </c>
      <c r="F262" s="86">
        <v>45189</v>
      </c>
      <c r="G262" s="77">
        <v>28064.095109999998</v>
      </c>
      <c r="H262" s="77">
        <v>-0.92649800000000004</v>
      </c>
      <c r="I262" s="77">
        <v>-0.26001331099999997</v>
      </c>
      <c r="J262" s="78">
        <f t="shared" si="3"/>
        <v>3.9078786327999011E-4</v>
      </c>
      <c r="K262" s="78">
        <f>I262/'סכום נכסי הקרן'!$C$42</f>
        <v>-3.1564117772766327E-6</v>
      </c>
    </row>
    <row r="263" spans="2:11">
      <c r="B263" t="s">
        <v>2074</v>
      </c>
      <c r="C263" t="s">
        <v>2075</v>
      </c>
      <c r="D263" t="s">
        <v>1604</v>
      </c>
      <c r="E263" t="s">
        <v>106</v>
      </c>
      <c r="F263" s="86">
        <v>45189</v>
      </c>
      <c r="G263" s="77">
        <v>28064.095109999998</v>
      </c>
      <c r="H263" s="77">
        <v>-0.88827400000000001</v>
      </c>
      <c r="I263" s="77">
        <v>-0.249285962</v>
      </c>
      <c r="J263" s="78">
        <f t="shared" si="3"/>
        <v>3.7466515872211183E-4</v>
      </c>
      <c r="K263" s="78">
        <f>I263/'סכום נכסי הקרן'!$C$42</f>
        <v>-3.0261879414571019E-6</v>
      </c>
    </row>
    <row r="264" spans="2:11">
      <c r="B264" t="s">
        <v>2076</v>
      </c>
      <c r="C264" t="s">
        <v>2077</v>
      </c>
      <c r="D264" t="s">
        <v>1604</v>
      </c>
      <c r="E264" t="s">
        <v>106</v>
      </c>
      <c r="F264" s="86">
        <v>45195</v>
      </c>
      <c r="G264" s="77">
        <v>28064.095109999998</v>
      </c>
      <c r="H264" s="77">
        <v>-0.216803</v>
      </c>
      <c r="I264" s="77">
        <v>-6.0843836000000005E-2</v>
      </c>
      <c r="J264" s="78">
        <f t="shared" si="3"/>
        <v>9.1445443976512973E-5</v>
      </c>
      <c r="K264" s="78">
        <f>I264/'סכום נכסי הקרן'!$C$42</f>
        <v>-7.3860911115080567E-7</v>
      </c>
    </row>
    <row r="265" spans="2:11">
      <c r="B265" t="s">
        <v>2078</v>
      </c>
      <c r="C265" t="s">
        <v>2079</v>
      </c>
      <c r="D265" t="s">
        <v>1604</v>
      </c>
      <c r="E265" t="s">
        <v>106</v>
      </c>
      <c r="F265" s="86">
        <v>45196</v>
      </c>
      <c r="G265" s="77">
        <v>28064.095109999998</v>
      </c>
      <c r="H265" s="77">
        <v>7.5056999999999999E-2</v>
      </c>
      <c r="I265" s="77">
        <v>2.1064153999999998E-2</v>
      </c>
      <c r="J265" s="78">
        <f t="shared" si="3"/>
        <v>-3.1658439722959637E-5</v>
      </c>
      <c r="K265" s="78">
        <f>I265/'סכום נכסי הקרן'!$C$42</f>
        <v>2.5570669250840275E-7</v>
      </c>
    </row>
    <row r="266" spans="2:11">
      <c r="B266" t="s">
        <v>2080</v>
      </c>
      <c r="C266" t="s">
        <v>2081</v>
      </c>
      <c r="D266" t="s">
        <v>1604</v>
      </c>
      <c r="E266" t="s">
        <v>120</v>
      </c>
      <c r="F266" s="86">
        <v>45176</v>
      </c>
      <c r="G266" s="77">
        <v>44690.049389000007</v>
      </c>
      <c r="H266" s="77">
        <v>-0.34638600000000003</v>
      </c>
      <c r="I266" s="77">
        <v>-0.15480027100000002</v>
      </c>
      <c r="J266" s="78">
        <f t="shared" si="3"/>
        <v>2.3265757782398085E-4</v>
      </c>
      <c r="K266" s="78">
        <f>I266/'סכום נכסי הקרן'!$C$42</f>
        <v>-1.8791860948611762E-6</v>
      </c>
    </row>
    <row r="267" spans="2:11">
      <c r="B267" t="s">
        <v>2082</v>
      </c>
      <c r="C267" t="s">
        <v>2083</v>
      </c>
      <c r="D267" t="s">
        <v>1604</v>
      </c>
      <c r="E267" t="s">
        <v>120</v>
      </c>
      <c r="F267" s="86">
        <v>45161</v>
      </c>
      <c r="G267" s="77">
        <v>255094.21817400001</v>
      </c>
      <c r="H267" s="77">
        <v>0.42846499999999998</v>
      </c>
      <c r="I267" s="77">
        <v>1.092989706</v>
      </c>
      <c r="J267" s="78">
        <f t="shared" si="3"/>
        <v>-1.6427124832649996E-3</v>
      </c>
      <c r="K267" s="78">
        <f>I267/'סכום נכסי הקרן'!$C$42</f>
        <v>1.3268265256083466E-5</v>
      </c>
    </row>
    <row r="268" spans="2:11">
      <c r="B268" t="s">
        <v>2084</v>
      </c>
      <c r="C268" t="s">
        <v>2085</v>
      </c>
      <c r="D268" t="s">
        <v>1604</v>
      </c>
      <c r="E268" t="s">
        <v>120</v>
      </c>
      <c r="F268" s="86">
        <v>45180</v>
      </c>
      <c r="G268" s="77">
        <v>23471.958365999999</v>
      </c>
      <c r="H268" s="77">
        <v>0.65029300000000001</v>
      </c>
      <c r="I268" s="77">
        <v>0.15263654199999999</v>
      </c>
      <c r="J268" s="78">
        <f t="shared" ref="J268:J324" si="4">I268/$I$11</f>
        <v>-2.2940559418754708E-4</v>
      </c>
      <c r="K268" s="78">
        <f>I268/'סכום נכסי הקרן'!$C$42</f>
        <v>1.8529196715301219E-6</v>
      </c>
    </row>
    <row r="269" spans="2:11">
      <c r="B269" t="s">
        <v>2086</v>
      </c>
      <c r="C269" t="s">
        <v>2087</v>
      </c>
      <c r="D269" t="s">
        <v>1604</v>
      </c>
      <c r="E269" t="s">
        <v>106</v>
      </c>
      <c r="F269" s="86">
        <v>45127</v>
      </c>
      <c r="G269" s="77">
        <v>205473.50286600002</v>
      </c>
      <c r="H269" s="77">
        <v>2.6752400000000001</v>
      </c>
      <c r="I269" s="77">
        <v>5.4969083799999998</v>
      </c>
      <c r="J269" s="78">
        <f t="shared" si="4"/>
        <v>-8.261596578284687E-3</v>
      </c>
      <c r="K269" s="78">
        <f>I269/'סכום נכסי הקרן'!$C$42</f>
        <v>6.6729300444324629E-5</v>
      </c>
    </row>
    <row r="270" spans="2:11">
      <c r="B270" t="s">
        <v>2088</v>
      </c>
      <c r="C270" t="s">
        <v>2089</v>
      </c>
      <c r="D270" t="s">
        <v>1604</v>
      </c>
      <c r="E270" t="s">
        <v>106</v>
      </c>
      <c r="F270" s="86">
        <v>45127</v>
      </c>
      <c r="G270" s="77">
        <v>85314.508744000006</v>
      </c>
      <c r="H270" s="77">
        <v>2.6529829999999999</v>
      </c>
      <c r="I270" s="77">
        <v>2.2633795029999999</v>
      </c>
      <c r="J270" s="78">
        <f t="shared" si="4"/>
        <v>-3.4017536885605679E-3</v>
      </c>
      <c r="K270" s="78">
        <f>I270/'סכום נכסי הקרן'!$C$42</f>
        <v>2.7476123019393157E-5</v>
      </c>
    </row>
    <row r="271" spans="2:11">
      <c r="B271" t="s">
        <v>2090</v>
      </c>
      <c r="C271" t="s">
        <v>2091</v>
      </c>
      <c r="D271" t="s">
        <v>1604</v>
      </c>
      <c r="E271" t="s">
        <v>106</v>
      </c>
      <c r="F271" s="86">
        <v>45127</v>
      </c>
      <c r="G271" s="77">
        <v>63963.415471</v>
      </c>
      <c r="H271" s="77">
        <v>2.6188570000000002</v>
      </c>
      <c r="I271" s="77">
        <v>1.675110109</v>
      </c>
      <c r="J271" s="78">
        <f t="shared" si="4"/>
        <v>-2.5176122627615068E-3</v>
      </c>
      <c r="K271" s="78">
        <f>I271/'סכום נכסי הקרן'!$C$42</f>
        <v>2.0334871533875991E-5</v>
      </c>
    </row>
    <row r="272" spans="2:11">
      <c r="B272" t="s">
        <v>2092</v>
      </c>
      <c r="C272" t="s">
        <v>2093</v>
      </c>
      <c r="D272" t="s">
        <v>1604</v>
      </c>
      <c r="E272" t="s">
        <v>110</v>
      </c>
      <c r="F272" s="86">
        <v>45195</v>
      </c>
      <c r="G272" s="77">
        <v>59596.043673</v>
      </c>
      <c r="H272" s="77">
        <v>0.410551</v>
      </c>
      <c r="I272" s="77">
        <v>0.24467210699999997</v>
      </c>
      <c r="J272" s="78">
        <f t="shared" si="4"/>
        <v>-3.6773075013356955E-4</v>
      </c>
      <c r="K272" s="78">
        <f>I272/'סכום נכסי הקרן'!$C$42</f>
        <v>2.9701784002353959E-6</v>
      </c>
    </row>
    <row r="273" spans="2:11">
      <c r="B273" t="s">
        <v>2094</v>
      </c>
      <c r="C273" t="s">
        <v>2095</v>
      </c>
      <c r="D273" t="s">
        <v>1604</v>
      </c>
      <c r="E273" t="s">
        <v>110</v>
      </c>
      <c r="F273" s="86">
        <v>45195</v>
      </c>
      <c r="G273" s="77">
        <v>59610.010405000001</v>
      </c>
      <c r="H273" s="77">
        <v>0.43388500000000002</v>
      </c>
      <c r="I273" s="77">
        <v>0.25863883800000004</v>
      </c>
      <c r="J273" s="78">
        <f t="shared" si="4"/>
        <v>-3.8872209455168829E-4</v>
      </c>
      <c r="K273" s="78">
        <f>I273/'סכום נכסי הקרן'!$C$42</f>
        <v>3.1397264670205416E-6</v>
      </c>
    </row>
    <row r="274" spans="2:11">
      <c r="B274" t="s">
        <v>2096</v>
      </c>
      <c r="C274" t="s">
        <v>2097</v>
      </c>
      <c r="D274" t="s">
        <v>1604</v>
      </c>
      <c r="E274" t="s">
        <v>110</v>
      </c>
      <c r="F274" s="86">
        <v>45078</v>
      </c>
      <c r="G274" s="77">
        <v>294525.407641</v>
      </c>
      <c r="H274" s="77">
        <v>1.853596</v>
      </c>
      <c r="I274" s="77">
        <v>5.4593102509999998</v>
      </c>
      <c r="J274" s="78">
        <f t="shared" si="4"/>
        <v>-8.2050883463071506E-3</v>
      </c>
      <c r="K274" s="78">
        <f>I274/'סכום נכסי הקרן'!$C$42</f>
        <v>6.6272880822103181E-5</v>
      </c>
    </row>
    <row r="275" spans="2:11">
      <c r="B275" t="s">
        <v>2098</v>
      </c>
      <c r="C275" t="s">
        <v>2099</v>
      </c>
      <c r="D275" t="s">
        <v>1604</v>
      </c>
      <c r="E275" t="s">
        <v>110</v>
      </c>
      <c r="F275" s="86">
        <v>45078</v>
      </c>
      <c r="G275" s="77">
        <v>75134.032561999993</v>
      </c>
      <c r="H275" s="77">
        <v>1.853596</v>
      </c>
      <c r="I275" s="77">
        <v>1.392681184</v>
      </c>
      <c r="J275" s="78">
        <f t="shared" si="4"/>
        <v>-2.093134778494501E-3</v>
      </c>
      <c r="K275" s="78">
        <f>I275/'סכום נכסי הקרן'!$C$42</f>
        <v>1.6906347118394894E-5</v>
      </c>
    </row>
    <row r="276" spans="2:11">
      <c r="B276" t="s">
        <v>2100</v>
      </c>
      <c r="C276" t="s">
        <v>2101</v>
      </c>
      <c r="D276" t="s">
        <v>1604</v>
      </c>
      <c r="E276" t="s">
        <v>110</v>
      </c>
      <c r="F276" s="86">
        <v>45181</v>
      </c>
      <c r="G276" s="77">
        <v>166132.17719399999</v>
      </c>
      <c r="H276" s="77">
        <v>1.755172</v>
      </c>
      <c r="I276" s="77">
        <v>2.915905392</v>
      </c>
      <c r="J276" s="78">
        <f t="shared" si="4"/>
        <v>-4.3824696254349919E-3</v>
      </c>
      <c r="K276" s="78">
        <f>I276/'סכום נכסי הקרן'!$C$42</f>
        <v>3.5397411329965477E-5</v>
      </c>
    </row>
    <row r="277" spans="2:11">
      <c r="B277" t="s">
        <v>2102</v>
      </c>
      <c r="C277" t="s">
        <v>2103</v>
      </c>
      <c r="D277" t="s">
        <v>1604</v>
      </c>
      <c r="E277" t="s">
        <v>110</v>
      </c>
      <c r="F277" s="86">
        <v>45181</v>
      </c>
      <c r="G277" s="77">
        <v>60422.874183</v>
      </c>
      <c r="H277" s="77">
        <v>1.773339</v>
      </c>
      <c r="I277" s="77">
        <v>1.0715026170000002</v>
      </c>
      <c r="J277" s="78">
        <f t="shared" si="4"/>
        <v>-1.610418391988969E-3</v>
      </c>
      <c r="K277" s="78">
        <f>I277/'סכום נכסי הקרן'!$C$42</f>
        <v>1.3007424376367924E-5</v>
      </c>
    </row>
    <row r="278" spans="2:11">
      <c r="B278" t="s">
        <v>2104</v>
      </c>
      <c r="C278" t="s">
        <v>2105</v>
      </c>
      <c r="D278" t="s">
        <v>1604</v>
      </c>
      <c r="E278" t="s">
        <v>110</v>
      </c>
      <c r="F278" s="86">
        <v>45176</v>
      </c>
      <c r="G278" s="77">
        <v>271915.50388199999</v>
      </c>
      <c r="H278" s="77">
        <v>1.713722</v>
      </c>
      <c r="I278" s="77">
        <v>4.6598762779999996</v>
      </c>
      <c r="J278" s="78">
        <f t="shared" si="4"/>
        <v>-7.0035764200884823E-3</v>
      </c>
      <c r="K278" s="78">
        <f>I278/'סכום נכסי הקרן'!$C$42</f>
        <v>5.6568213019414233E-5</v>
      </c>
    </row>
    <row r="279" spans="2:11">
      <c r="B279" t="s">
        <v>2106</v>
      </c>
      <c r="C279" t="s">
        <v>2107</v>
      </c>
      <c r="D279" t="s">
        <v>1604</v>
      </c>
      <c r="E279" t="s">
        <v>110</v>
      </c>
      <c r="F279" s="86">
        <v>45181</v>
      </c>
      <c r="G279" s="77">
        <v>7.9577589999999994</v>
      </c>
      <c r="H279" s="77">
        <v>1.7824199999999999</v>
      </c>
      <c r="I279" s="77">
        <v>1.41841E-4</v>
      </c>
      <c r="J279" s="78">
        <f t="shared" si="4"/>
        <v>-2.1318039873542121E-7</v>
      </c>
      <c r="K279" s="78">
        <f>I279/'סכום נכסי הקרן'!$C$42</f>
        <v>1.7218680119830286E-9</v>
      </c>
    </row>
    <row r="280" spans="2:11">
      <c r="B280" t="s">
        <v>2108</v>
      </c>
      <c r="C280" t="s">
        <v>2109</v>
      </c>
      <c r="D280" t="s">
        <v>1604</v>
      </c>
      <c r="E280" t="s">
        <v>110</v>
      </c>
      <c r="F280" s="86">
        <v>45176</v>
      </c>
      <c r="G280" s="77">
        <v>85956.296992000003</v>
      </c>
      <c r="H280" s="77">
        <v>1.7318929999999999</v>
      </c>
      <c r="I280" s="77">
        <v>1.4886711299999997</v>
      </c>
      <c r="J280" s="78">
        <f t="shared" si="4"/>
        <v>-2.2374031844058489E-3</v>
      </c>
      <c r="K280" s="78">
        <f>I280/'סכום נכסי הקרן'!$C$42</f>
        <v>1.8071609753947224E-5</v>
      </c>
    </row>
    <row r="281" spans="2:11">
      <c r="B281" t="s">
        <v>2110</v>
      </c>
      <c r="C281" t="s">
        <v>2111</v>
      </c>
      <c r="D281" t="s">
        <v>1604</v>
      </c>
      <c r="E281" t="s">
        <v>110</v>
      </c>
      <c r="F281" s="86">
        <v>45183</v>
      </c>
      <c r="G281" s="77">
        <v>431571.92217600002</v>
      </c>
      <c r="H281" s="77">
        <v>1.849523</v>
      </c>
      <c r="I281" s="77">
        <v>7.9820199910000005</v>
      </c>
      <c r="J281" s="78">
        <f t="shared" si="4"/>
        <v>-1.1996603269826661E-2</v>
      </c>
      <c r="K281" s="78">
        <f>I281/'סכום נכסי הקרן'!$C$42</f>
        <v>9.6897123493996527E-5</v>
      </c>
    </row>
    <row r="282" spans="2:11">
      <c r="B282" t="s">
        <v>2112</v>
      </c>
      <c r="C282" t="s">
        <v>2113</v>
      </c>
      <c r="D282" t="s">
        <v>1604</v>
      </c>
      <c r="E282" t="s">
        <v>110</v>
      </c>
      <c r="F282" s="86">
        <v>45183</v>
      </c>
      <c r="G282" s="77">
        <v>372892.59448500001</v>
      </c>
      <c r="H282" s="77">
        <v>1.854052</v>
      </c>
      <c r="I282" s="77">
        <v>6.9136221180000001</v>
      </c>
      <c r="J282" s="78">
        <f t="shared" si="4"/>
        <v>-1.0390851163071802E-2</v>
      </c>
      <c r="K282" s="78">
        <f>I282/'סכום נכסי הקרן'!$C$42</f>
        <v>8.3927388920851902E-5</v>
      </c>
    </row>
    <row r="283" spans="2:11">
      <c r="B283" t="s">
        <v>2114</v>
      </c>
      <c r="C283" t="s">
        <v>2115</v>
      </c>
      <c r="D283" t="s">
        <v>1604</v>
      </c>
      <c r="E283" t="s">
        <v>110</v>
      </c>
      <c r="F283" s="86">
        <v>45161</v>
      </c>
      <c r="G283" s="77">
        <v>76251.371088</v>
      </c>
      <c r="H283" s="77">
        <v>2.7316560000000001</v>
      </c>
      <c r="I283" s="77">
        <v>2.0829251659999999</v>
      </c>
      <c r="J283" s="78">
        <f t="shared" si="4"/>
        <v>-3.1305392476358982E-3</v>
      </c>
      <c r="K283" s="78">
        <f>I283/'סכום נכסי הקרן'!$C$42</f>
        <v>2.5285511345026047E-5</v>
      </c>
    </row>
    <row r="284" spans="2:11">
      <c r="B284" t="s">
        <v>2116</v>
      </c>
      <c r="C284" t="s">
        <v>2117</v>
      </c>
      <c r="D284" t="s">
        <v>1604</v>
      </c>
      <c r="E284" t="s">
        <v>110</v>
      </c>
      <c r="F284" s="86">
        <v>45099</v>
      </c>
      <c r="G284" s="77">
        <v>124.426536</v>
      </c>
      <c r="H284" s="77">
        <v>4.5984980000000002</v>
      </c>
      <c r="I284" s="77">
        <v>5.7217510000000006E-3</v>
      </c>
      <c r="J284" s="78">
        <f t="shared" si="4"/>
        <v>-8.5995245355348261E-6</v>
      </c>
      <c r="K284" s="78">
        <f>I284/'סכום נכסי הקרן'!$C$42</f>
        <v>6.9458760298023185E-8</v>
      </c>
    </row>
    <row r="285" spans="2:11">
      <c r="B285" t="s">
        <v>2116</v>
      </c>
      <c r="C285" t="s">
        <v>2118</v>
      </c>
      <c r="D285" t="s">
        <v>1604</v>
      </c>
      <c r="E285" t="s">
        <v>110</v>
      </c>
      <c r="F285" s="86">
        <v>45099</v>
      </c>
      <c r="G285" s="77">
        <v>59251.472785999998</v>
      </c>
      <c r="H285" s="77">
        <v>4.5984980000000002</v>
      </c>
      <c r="I285" s="77">
        <v>2.7246775840000002</v>
      </c>
      <c r="J285" s="78">
        <f t="shared" si="4"/>
        <v>-4.0950631607404361E-3</v>
      </c>
      <c r="K285" s="78">
        <f>I285/'סכום נכסי הקרן'!$C$42</f>
        <v>3.3076015925274086E-5</v>
      </c>
    </row>
    <row r="286" spans="2:11">
      <c r="B286" t="s">
        <v>2119</v>
      </c>
      <c r="C286" t="s">
        <v>2120</v>
      </c>
      <c r="D286" t="s">
        <v>1604</v>
      </c>
      <c r="E286" t="s">
        <v>110</v>
      </c>
      <c r="F286" s="86">
        <v>45148</v>
      </c>
      <c r="G286" s="77">
        <v>62292.181537999997</v>
      </c>
      <c r="H286" s="77">
        <v>4.7476659999999997</v>
      </c>
      <c r="I286" s="77">
        <v>2.957424794</v>
      </c>
      <c r="J286" s="78">
        <f t="shared" si="4"/>
        <v>-4.4448713476000663E-3</v>
      </c>
      <c r="K286" s="78">
        <f>I286/'סכום נכסי הקרן'!$C$42</f>
        <v>3.590143294699063E-5</v>
      </c>
    </row>
    <row r="287" spans="2:11">
      <c r="B287" t="s">
        <v>2121</v>
      </c>
      <c r="C287" t="s">
        <v>2122</v>
      </c>
      <c r="D287" t="s">
        <v>1604</v>
      </c>
      <c r="E287" t="s">
        <v>110</v>
      </c>
      <c r="F287" s="86">
        <v>45133</v>
      </c>
      <c r="G287" s="77">
        <v>93613.415121999991</v>
      </c>
      <c r="H287" s="77">
        <v>4.992102</v>
      </c>
      <c r="I287" s="77">
        <v>4.6732769669999996</v>
      </c>
      <c r="J287" s="78">
        <f t="shared" si="4"/>
        <v>-7.0237170298159193E-3</v>
      </c>
      <c r="K287" s="78">
        <f>I287/'סכום נכסי הקרן'!$C$42</f>
        <v>5.6730889662469712E-5</v>
      </c>
    </row>
    <row r="288" spans="2:11">
      <c r="B288" t="s">
        <v>2123</v>
      </c>
      <c r="C288" t="s">
        <v>2124</v>
      </c>
      <c r="D288" t="s">
        <v>1604</v>
      </c>
      <c r="E288" t="s">
        <v>110</v>
      </c>
      <c r="F288" s="86">
        <v>45133</v>
      </c>
      <c r="G288" s="77">
        <v>398331.66526100005</v>
      </c>
      <c r="H288" s="77">
        <v>5.0346070000000003</v>
      </c>
      <c r="I288" s="77">
        <v>20.054434322000002</v>
      </c>
      <c r="J288" s="78">
        <f t="shared" si="4"/>
        <v>-3.0140878202898156E-2</v>
      </c>
      <c r="K288" s="78">
        <f>I288/'סכום נכסי הקרן'!$C$42</f>
        <v>2.4344927741249962E-4</v>
      </c>
    </row>
    <row r="289" spans="2:11">
      <c r="B289" t="s">
        <v>2125</v>
      </c>
      <c r="C289" t="s">
        <v>2126</v>
      </c>
      <c r="D289" t="s">
        <v>1604</v>
      </c>
      <c r="E289" t="s">
        <v>110</v>
      </c>
      <c r="F289" s="86">
        <v>45127</v>
      </c>
      <c r="G289" s="77">
        <v>127106.732456</v>
      </c>
      <c r="H289" s="77">
        <v>6.2519559999999998</v>
      </c>
      <c r="I289" s="77">
        <v>7.9466570469999995</v>
      </c>
      <c r="J289" s="78">
        <f t="shared" si="4"/>
        <v>-1.1943454416516414E-2</v>
      </c>
      <c r="K289" s="78">
        <f>I289/'סכום נכסי הקרן'!$C$42</f>
        <v>9.6467837729773568E-5</v>
      </c>
    </row>
    <row r="290" spans="2:11">
      <c r="B290" t="s">
        <v>2127</v>
      </c>
      <c r="C290" t="s">
        <v>2128</v>
      </c>
      <c r="D290" t="s">
        <v>1604</v>
      </c>
      <c r="E290" t="s">
        <v>110</v>
      </c>
      <c r="F290" s="86">
        <v>45127</v>
      </c>
      <c r="G290" s="77">
        <v>28839.077222000004</v>
      </c>
      <c r="H290" s="77">
        <v>6.2519559999999998</v>
      </c>
      <c r="I290" s="77">
        <v>1.8030064349999999</v>
      </c>
      <c r="J290" s="78">
        <f t="shared" si="4"/>
        <v>-2.7098344677197023E-3</v>
      </c>
      <c r="K290" s="78">
        <f>I290/'סכום נכסי הקרן'!$C$42</f>
        <v>2.1887459238344749E-5</v>
      </c>
    </row>
    <row r="291" spans="2:11">
      <c r="B291" t="s">
        <v>2129</v>
      </c>
      <c r="C291" t="s">
        <v>2130</v>
      </c>
      <c r="D291" t="s">
        <v>1604</v>
      </c>
      <c r="E291" t="s">
        <v>110</v>
      </c>
      <c r="F291" s="86">
        <v>45127</v>
      </c>
      <c r="G291" s="77">
        <v>221188.33476500001</v>
      </c>
      <c r="H291" s="77">
        <v>6.2851059999999999</v>
      </c>
      <c r="I291" s="77">
        <v>13.901921284</v>
      </c>
      <c r="J291" s="78">
        <f t="shared" si="4"/>
        <v>-2.0893938441716844E-2</v>
      </c>
      <c r="K291" s="78">
        <f>I291/'סכום נכסי הקרן'!$C$42</f>
        <v>1.6876131417591268E-4</v>
      </c>
    </row>
    <row r="292" spans="2:11">
      <c r="B292" t="s">
        <v>2131</v>
      </c>
      <c r="C292" t="s">
        <v>2132</v>
      </c>
      <c r="D292" t="s">
        <v>1604</v>
      </c>
      <c r="E292" t="s">
        <v>113</v>
      </c>
      <c r="F292" s="86">
        <v>45195</v>
      </c>
      <c r="G292" s="77">
        <v>51121.170614999995</v>
      </c>
      <c r="H292" s="77">
        <v>-0.19239300000000001</v>
      </c>
      <c r="I292" s="77">
        <v>-9.8353628999999998E-2</v>
      </c>
      <c r="J292" s="78">
        <f t="shared" si="4"/>
        <v>1.4782091107152153E-4</v>
      </c>
      <c r="K292" s="78">
        <f>I292/'סכום נכסי הקרן'!$C$42</f>
        <v>-1.1939563852309723E-6</v>
      </c>
    </row>
    <row r="293" spans="2:11">
      <c r="B293" t="s">
        <v>2133</v>
      </c>
      <c r="C293" t="s">
        <v>2134</v>
      </c>
      <c r="D293" t="s">
        <v>1604</v>
      </c>
      <c r="E293" t="s">
        <v>113</v>
      </c>
      <c r="F293" s="86">
        <v>45153</v>
      </c>
      <c r="G293" s="77">
        <v>212667.79049499999</v>
      </c>
      <c r="H293" s="77">
        <v>3.6715019999999998</v>
      </c>
      <c r="I293" s="77">
        <v>7.808101626</v>
      </c>
      <c r="J293" s="78">
        <f t="shared" si="4"/>
        <v>-1.173521208957474E-2</v>
      </c>
      <c r="K293" s="78">
        <f>I293/'סכום נכסי הקרן'!$C$42</f>
        <v>9.4785854753717697E-5</v>
      </c>
    </row>
    <row r="294" spans="2:11">
      <c r="B294" t="s">
        <v>2135</v>
      </c>
      <c r="C294" t="s">
        <v>2136</v>
      </c>
      <c r="D294" t="s">
        <v>1604</v>
      </c>
      <c r="E294" t="s">
        <v>113</v>
      </c>
      <c r="F294" s="86">
        <v>45153</v>
      </c>
      <c r="G294" s="77">
        <v>70895.129524999997</v>
      </c>
      <c r="H294" s="77">
        <v>3.6794720000000001</v>
      </c>
      <c r="I294" s="77">
        <v>2.608566567</v>
      </c>
      <c r="J294" s="78">
        <f t="shared" si="4"/>
        <v>-3.9205537248112243E-3</v>
      </c>
      <c r="K294" s="78">
        <f>I294/'סכום נכסי הקרן'!$C$42</f>
        <v>3.1666495081434024E-5</v>
      </c>
    </row>
    <row r="295" spans="2:11">
      <c r="B295" t="s">
        <v>2137</v>
      </c>
      <c r="C295" t="s">
        <v>2138</v>
      </c>
      <c r="D295" t="s">
        <v>1604</v>
      </c>
      <c r="E295" t="s">
        <v>113</v>
      </c>
      <c r="F295" s="86">
        <v>45153</v>
      </c>
      <c r="G295" s="77">
        <v>152448.55125799999</v>
      </c>
      <c r="H295" s="77">
        <v>3.6946500000000002</v>
      </c>
      <c r="I295" s="77">
        <v>5.6324409050000002</v>
      </c>
      <c r="J295" s="78">
        <f t="shared" si="4"/>
        <v>-8.465295633713784E-3</v>
      </c>
      <c r="K295" s="78">
        <f>I295/'סכום נכסי הקרן'!$C$42</f>
        <v>6.8374587204716837E-5</v>
      </c>
    </row>
    <row r="296" spans="2:11">
      <c r="B296" t="s">
        <v>2139</v>
      </c>
      <c r="C296" t="s">
        <v>2140</v>
      </c>
      <c r="D296" t="s">
        <v>1604</v>
      </c>
      <c r="E296" t="s">
        <v>113</v>
      </c>
      <c r="F296" s="86">
        <v>45113</v>
      </c>
      <c r="G296" s="77">
        <v>169539.405837</v>
      </c>
      <c r="H296" s="77">
        <v>3.8126630000000001</v>
      </c>
      <c r="I296" s="77">
        <v>6.4639659270000003</v>
      </c>
      <c r="J296" s="78">
        <f t="shared" si="4"/>
        <v>-9.7150389078618782E-3</v>
      </c>
      <c r="K296" s="78">
        <f>I296/'סכום נכסי הקרן'!$C$42</f>
        <v>7.8468821851576941E-5</v>
      </c>
    </row>
    <row r="297" spans="2:11">
      <c r="B297" t="s">
        <v>2141</v>
      </c>
      <c r="C297" t="s">
        <v>2142</v>
      </c>
      <c r="D297" t="s">
        <v>1604</v>
      </c>
      <c r="E297" t="s">
        <v>113</v>
      </c>
      <c r="F297" s="86">
        <v>45113</v>
      </c>
      <c r="G297" s="77">
        <v>177485.03496300001</v>
      </c>
      <c r="H297" s="77">
        <v>3.8285580000000001</v>
      </c>
      <c r="I297" s="77">
        <v>6.7951178520000006</v>
      </c>
      <c r="J297" s="78">
        <f t="shared" si="4"/>
        <v>-1.0212744785665211E-2</v>
      </c>
      <c r="K297" s="78">
        <f>I297/'סכום נכסי הקרן'!$C$42</f>
        <v>8.2488815413128986E-5</v>
      </c>
    </row>
    <row r="298" spans="2:11">
      <c r="B298" t="s">
        <v>2143</v>
      </c>
      <c r="C298" t="s">
        <v>2144</v>
      </c>
      <c r="D298" t="s">
        <v>1604</v>
      </c>
      <c r="E298" t="s">
        <v>113</v>
      </c>
      <c r="F298" s="86">
        <v>45113</v>
      </c>
      <c r="G298" s="77">
        <v>248543.57524800004</v>
      </c>
      <c r="H298" s="77">
        <v>3.853526</v>
      </c>
      <c r="I298" s="77">
        <v>9.577691294000001</v>
      </c>
      <c r="J298" s="78">
        <f t="shared" si="4"/>
        <v>-1.4394822717124757E-2</v>
      </c>
      <c r="K298" s="78">
        <f>I298/'סכום נכסי הקרן'!$C$42</f>
        <v>1.1626765369524285E-4</v>
      </c>
    </row>
    <row r="299" spans="2:11">
      <c r="B299" t="s">
        <v>2145</v>
      </c>
      <c r="C299" t="s">
        <v>2146</v>
      </c>
      <c r="D299" t="s">
        <v>1604</v>
      </c>
      <c r="E299" t="s">
        <v>106</v>
      </c>
      <c r="F299" s="86">
        <v>45141</v>
      </c>
      <c r="G299" s="77">
        <v>113522.59627000001</v>
      </c>
      <c r="H299" s="77">
        <v>4.9148449999999997</v>
      </c>
      <c r="I299" s="77">
        <v>5.5794594269999997</v>
      </c>
      <c r="J299" s="78">
        <f t="shared" si="4"/>
        <v>-8.3856669466230837E-3</v>
      </c>
      <c r="K299" s="78">
        <f>I299/'סכום נכסי הקרן'!$C$42</f>
        <v>6.7731422589437868E-5</v>
      </c>
    </row>
    <row r="300" spans="2:11">
      <c r="B300" t="s">
        <v>2147</v>
      </c>
      <c r="C300" t="s">
        <v>2148</v>
      </c>
      <c r="D300" t="s">
        <v>1604</v>
      </c>
      <c r="E300" t="s">
        <v>110</v>
      </c>
      <c r="F300" s="86">
        <v>45145</v>
      </c>
      <c r="G300" s="77">
        <v>1785300</v>
      </c>
      <c r="H300" s="77">
        <v>-4.6024349999999998</v>
      </c>
      <c r="I300" s="77">
        <v>-82.167270000000002</v>
      </c>
      <c r="J300" s="78">
        <f t="shared" si="4"/>
        <v>0.12349356943056672</v>
      </c>
      <c r="K300" s="78">
        <f>I300/'סכום נכסי הקרן'!$C$42</f>
        <v>-9.9746331346347488E-4</v>
      </c>
    </row>
    <row r="301" spans="2:11">
      <c r="B301" t="s">
        <v>2086</v>
      </c>
      <c r="C301" t="s">
        <v>2149</v>
      </c>
      <c r="D301" t="s">
        <v>1604</v>
      </c>
      <c r="E301" t="s">
        <v>106</v>
      </c>
      <c r="F301" s="86">
        <v>45127</v>
      </c>
      <c r="G301" s="77">
        <v>191072.79</v>
      </c>
      <c r="H301" s="77">
        <v>2.6752419999999999</v>
      </c>
      <c r="I301" s="77">
        <v>5.1116599999999996</v>
      </c>
      <c r="J301" s="78">
        <f t="shared" si="4"/>
        <v>-7.6825862550313605E-3</v>
      </c>
      <c r="K301" s="78">
        <f>I301/'סכום נכסי הקרן'!$C$42</f>
        <v>6.2052607089157342E-5</v>
      </c>
    </row>
    <row r="302" spans="2:11">
      <c r="B302" t="s">
        <v>2150</v>
      </c>
      <c r="C302" t="s">
        <v>2151</v>
      </c>
      <c r="D302" t="s">
        <v>1604</v>
      </c>
      <c r="E302" t="s">
        <v>110</v>
      </c>
      <c r="F302" s="86">
        <v>45145</v>
      </c>
      <c r="G302" s="77">
        <v>206337.85</v>
      </c>
      <c r="H302" s="77">
        <v>4.37134</v>
      </c>
      <c r="I302" s="77">
        <v>9.0197299999999991</v>
      </c>
      <c r="J302" s="78">
        <f t="shared" si="4"/>
        <v>-1.3556232950175483E-2</v>
      </c>
      <c r="K302" s="78">
        <f>I302/'סכום נכסי הקרן'!$C$42</f>
        <v>1.0949432508036239E-4</v>
      </c>
    </row>
    <row r="303" spans="2:11">
      <c r="B303" t="s">
        <v>2152</v>
      </c>
      <c r="C303" t="s">
        <v>2153</v>
      </c>
      <c r="D303" t="s">
        <v>1604</v>
      </c>
      <c r="E303" t="s">
        <v>106</v>
      </c>
      <c r="F303" s="86">
        <v>45127</v>
      </c>
      <c r="G303" s="77">
        <v>840052.22</v>
      </c>
      <c r="H303" s="77">
        <v>7.2919099999999997</v>
      </c>
      <c r="I303" s="77">
        <v>61.255849999999995</v>
      </c>
      <c r="J303" s="78">
        <f t="shared" si="4"/>
        <v>-9.2064681776617141E-2</v>
      </c>
      <c r="K303" s="78">
        <f>I303/'סכום נכסי הקרן'!$C$42</f>
        <v>7.436107237105674E-4</v>
      </c>
    </row>
    <row r="304" spans="2:11">
      <c r="B304" s="79" t="s">
        <v>1138</v>
      </c>
      <c r="C304" s="16"/>
      <c r="D304" s="16"/>
      <c r="G304" s="81"/>
      <c r="I304" s="81">
        <v>0</v>
      </c>
      <c r="J304" s="80">
        <f t="shared" si="4"/>
        <v>0</v>
      </c>
      <c r="K304" s="80">
        <f>I304/'סכום נכסי הקרן'!$C$42</f>
        <v>0</v>
      </c>
    </row>
    <row r="305" spans="2:11">
      <c r="B305" t="s">
        <v>209</v>
      </c>
      <c r="C305" t="s">
        <v>209</v>
      </c>
      <c r="D305" t="s">
        <v>209</v>
      </c>
      <c r="E305" t="s">
        <v>209</v>
      </c>
      <c r="G305" s="90">
        <v>0</v>
      </c>
      <c r="H305" s="90">
        <v>0</v>
      </c>
      <c r="I305" s="90">
        <v>0</v>
      </c>
      <c r="J305" s="89">
        <f t="shared" si="4"/>
        <v>0</v>
      </c>
      <c r="K305" s="89">
        <f>I305/'סכום נכסי הקרן'!$C$42</f>
        <v>0</v>
      </c>
    </row>
    <row r="306" spans="2:11">
      <c r="B306" s="79" t="s">
        <v>259</v>
      </c>
      <c r="C306" s="16"/>
      <c r="D306" s="16"/>
      <c r="G306" s="81"/>
      <c r="I306" s="81">
        <v>0</v>
      </c>
      <c r="J306" s="80">
        <f t="shared" si="4"/>
        <v>0</v>
      </c>
      <c r="K306" s="80">
        <f>I306/'סכום נכסי הקרן'!$C$42</f>
        <v>0</v>
      </c>
    </row>
    <row r="307" spans="2:11">
      <c r="B307" t="s">
        <v>209</v>
      </c>
      <c r="C307" t="s">
        <v>209</v>
      </c>
      <c r="D307" t="s">
        <v>209</v>
      </c>
      <c r="E307" t="s">
        <v>209</v>
      </c>
      <c r="G307" s="90">
        <v>0</v>
      </c>
      <c r="H307" s="90">
        <v>0</v>
      </c>
      <c r="I307" s="90">
        <v>0</v>
      </c>
      <c r="J307" s="89">
        <f t="shared" si="4"/>
        <v>0</v>
      </c>
      <c r="K307" s="89">
        <f>I307/'סכום נכסי הקרן'!$C$42</f>
        <v>0</v>
      </c>
    </row>
    <row r="308" spans="2:11" s="92" customFormat="1">
      <c r="B308" s="79" t="s">
        <v>2154</v>
      </c>
      <c r="C308" s="79"/>
      <c r="D308" s="79"/>
      <c r="E308" s="79"/>
      <c r="F308" s="93"/>
      <c r="G308" s="81"/>
      <c r="H308" s="81"/>
      <c r="I308" s="81">
        <f>I309+I319+I321+I323</f>
        <v>131.67278546186262</v>
      </c>
      <c r="J308" s="80">
        <f t="shared" si="4"/>
        <v>-0.19789804716100032</v>
      </c>
      <c r="K308" s="80">
        <f>I308/'סכום נכסי הקרן'!$C$42</f>
        <v>1.598431746360257E-3</v>
      </c>
    </row>
    <row r="309" spans="2:11" s="92" customFormat="1">
      <c r="B309" s="79" t="s">
        <v>1128</v>
      </c>
      <c r="C309" s="79"/>
      <c r="D309" s="79"/>
      <c r="E309" s="79"/>
      <c r="F309" s="93"/>
      <c r="G309" s="81"/>
      <c r="H309" s="81"/>
      <c r="I309" s="81">
        <f>SUM(I310:I318)</f>
        <v>131.67278546186262</v>
      </c>
      <c r="J309" s="80">
        <f t="shared" si="4"/>
        <v>-0.19789804716100032</v>
      </c>
      <c r="K309" s="80">
        <f>I309/'סכום נכסי הקרן'!$C$42</f>
        <v>1.598431746360257E-3</v>
      </c>
    </row>
    <row r="310" spans="2:11">
      <c r="B310" t="s">
        <v>2155</v>
      </c>
      <c r="C310" t="s">
        <v>2156</v>
      </c>
      <c r="D310" t="s">
        <v>1604</v>
      </c>
      <c r="E310" t="s">
        <v>106</v>
      </c>
      <c r="F310" s="86">
        <v>45068</v>
      </c>
      <c r="G310" s="77">
        <v>140124.25778300001</v>
      </c>
      <c r="H310" s="77">
        <v>3.9851939999999999</v>
      </c>
      <c r="I310" s="77">
        <v>5.5842233130000007</v>
      </c>
      <c r="J310" s="78">
        <f t="shared" si="4"/>
        <v>-8.3928268447978731E-3</v>
      </c>
      <c r="K310" s="78">
        <f>I310/'סכום נכסי הקרן'!$C$42</f>
        <v>6.7789253420552539E-5</v>
      </c>
    </row>
    <row r="311" spans="2:11">
      <c r="B311" t="s">
        <v>2157</v>
      </c>
      <c r="C311" t="s">
        <v>2158</v>
      </c>
      <c r="D311" t="s">
        <v>1604</v>
      </c>
      <c r="E311" t="s">
        <v>199</v>
      </c>
      <c r="F311" s="86">
        <v>44909</v>
      </c>
      <c r="G311" s="77">
        <v>485698.95899299992</v>
      </c>
      <c r="H311" s="77">
        <v>16.011657</v>
      </c>
      <c r="I311" s="77">
        <v>77.768453548000011</v>
      </c>
      <c r="J311" s="78">
        <f t="shared" si="4"/>
        <v>-0.11688235373692886</v>
      </c>
      <c r="K311" s="78">
        <f>I311/'סכום נכסי הקרן'!$C$42</f>
        <v>9.4406421631044112E-4</v>
      </c>
    </row>
    <row r="312" spans="2:11">
      <c r="B312" t="s">
        <v>2159</v>
      </c>
      <c r="C312" t="s">
        <v>2160</v>
      </c>
      <c r="D312" t="s">
        <v>1604</v>
      </c>
      <c r="E312" t="s">
        <v>106</v>
      </c>
      <c r="F312" s="86">
        <v>44868</v>
      </c>
      <c r="G312" s="77">
        <v>314449.55103799998</v>
      </c>
      <c r="H312" s="77">
        <v>-5.1919750000000002</v>
      </c>
      <c r="I312" s="77">
        <v>-16.326143228999999</v>
      </c>
      <c r="J312" s="78">
        <f t="shared" si="4"/>
        <v>2.4537430808932659E-2</v>
      </c>
      <c r="K312" s="78">
        <f>I312/'סכום נכסי הקרן'!$C$42</f>
        <v>-1.9818997176464077E-4</v>
      </c>
    </row>
    <row r="313" spans="2:11">
      <c r="B313" t="s">
        <v>2161</v>
      </c>
      <c r="C313" t="s">
        <v>2162</v>
      </c>
      <c r="D313" t="s">
        <v>1604</v>
      </c>
      <c r="E313" t="s">
        <v>106</v>
      </c>
      <c r="F313" s="86">
        <v>44972</v>
      </c>
      <c r="G313" s="77">
        <v>1392273.8671860001</v>
      </c>
      <c r="H313" s="77">
        <v>-3.8236110000000001</v>
      </c>
      <c r="I313" s="77">
        <v>-53.235137035000001</v>
      </c>
      <c r="J313" s="78">
        <f t="shared" si="4"/>
        <v>8.0009924773909447E-2</v>
      </c>
      <c r="K313" s="78">
        <f>I313/'סכום נכסי הקרן'!$C$42</f>
        <v>-6.4624388980689322E-4</v>
      </c>
    </row>
    <row r="314" spans="2:11">
      <c r="B314" t="s">
        <v>2161</v>
      </c>
      <c r="C314" t="s">
        <v>2163</v>
      </c>
      <c r="D314" t="s">
        <v>1604</v>
      </c>
      <c r="E314" t="s">
        <v>106</v>
      </c>
      <c r="F314" s="86">
        <v>45069</v>
      </c>
      <c r="G314" s="77">
        <v>1105081.658363</v>
      </c>
      <c r="H314" s="77">
        <v>2.4742760000000001</v>
      </c>
      <c r="I314" s="77">
        <v>27.342767715999994</v>
      </c>
      <c r="J314" s="78">
        <f t="shared" si="4"/>
        <v>-4.109490291401556E-2</v>
      </c>
      <c r="K314" s="78">
        <f>I314/'סכום נכסי הקרן'!$C$42</f>
        <v>3.3192544531738101E-4</v>
      </c>
    </row>
    <row r="315" spans="2:11">
      <c r="B315" t="s">
        <v>2161</v>
      </c>
      <c r="C315" t="s">
        <v>2164</v>
      </c>
      <c r="D315" t="s">
        <v>1604</v>
      </c>
      <c r="E315" t="s">
        <v>106</v>
      </c>
      <c r="F315" s="86">
        <v>45153</v>
      </c>
      <c r="G315" s="77">
        <v>1481881.3182649999</v>
      </c>
      <c r="H315" s="77">
        <v>-3.5906829999999998</v>
      </c>
      <c r="I315" s="77">
        <v>-53.209666188</v>
      </c>
      <c r="J315" s="78">
        <f t="shared" si="4"/>
        <v>7.9971643280409052E-2</v>
      </c>
      <c r="K315" s="78">
        <f>I315/'סכום נכסי הקרן'!$C$42</f>
        <v>-6.4593468840047749E-4</v>
      </c>
    </row>
    <row r="316" spans="2:11">
      <c r="B316" t="s">
        <v>2165</v>
      </c>
      <c r="C316" t="s">
        <v>2166</v>
      </c>
      <c r="D316" t="s">
        <v>1604</v>
      </c>
      <c r="E316" t="s">
        <v>106</v>
      </c>
      <c r="F316" s="86">
        <v>45126</v>
      </c>
      <c r="G316" s="77">
        <v>188830.64293500001</v>
      </c>
      <c r="H316" s="77">
        <v>-7.0407929999999999</v>
      </c>
      <c r="I316" s="77">
        <v>-13.29517504</v>
      </c>
      <c r="J316" s="78">
        <f t="shared" si="4"/>
        <v>1.9982027173274439E-2</v>
      </c>
      <c r="K316" s="78">
        <f>I316/'סכום נכסי הקרן'!$C$42</f>
        <v>-1.6139576437765654E-4</v>
      </c>
    </row>
    <row r="317" spans="2:11">
      <c r="B317" t="s">
        <v>2167</v>
      </c>
      <c r="C317" t="s">
        <v>2168</v>
      </c>
      <c r="D317" t="s">
        <v>1604</v>
      </c>
      <c r="E317" t="s">
        <v>199</v>
      </c>
      <c r="F317" s="86">
        <v>45082</v>
      </c>
      <c r="G317" s="77">
        <v>342914.80882400001</v>
      </c>
      <c r="H317" s="77">
        <v>6.7531949999999998</v>
      </c>
      <c r="I317" s="77">
        <v>23.157706557000001</v>
      </c>
      <c r="J317" s="78">
        <f t="shared" si="4"/>
        <v>-3.4804951442947658E-2</v>
      </c>
      <c r="K317" s="78">
        <f>I317/'סכום נכסי הקרן'!$C$42</f>
        <v>2.8112121425672364E-4</v>
      </c>
    </row>
    <row r="318" spans="2:11">
      <c r="B318" t="s">
        <v>2167</v>
      </c>
      <c r="C318" t="s">
        <v>2169</v>
      </c>
      <c r="D318" t="s">
        <v>1604</v>
      </c>
      <c r="E318" t="s">
        <v>199</v>
      </c>
      <c r="F318" s="86">
        <v>44972</v>
      </c>
      <c r="G318" s="77">
        <v>657112.46679800004</v>
      </c>
      <c r="H318" s="77">
        <v>19.851614999999999</v>
      </c>
      <c r="I318" s="77">
        <f>130.447437291+3.43831852886262</f>
        <v>133.88575581986262</v>
      </c>
      <c r="J318" s="78">
        <f t="shared" si="4"/>
        <v>-0.201224038258836</v>
      </c>
      <c r="K318" s="78">
        <f>I318/'סכום נכסי הקרן'!$C$42</f>
        <v>1.6252959314048269E-3</v>
      </c>
    </row>
    <row r="319" spans="2:11">
      <c r="B319" s="79" t="s">
        <v>1145</v>
      </c>
      <c r="C319" s="16"/>
      <c r="D319" s="16"/>
      <c r="G319" s="81"/>
      <c r="I319" s="81">
        <v>0</v>
      </c>
      <c r="J319" s="80">
        <f t="shared" si="4"/>
        <v>0</v>
      </c>
      <c r="K319" s="80">
        <f>I319/'סכום נכסי הקרן'!$C$42</f>
        <v>0</v>
      </c>
    </row>
    <row r="320" spans="2:11">
      <c r="B320" t="s">
        <v>209</v>
      </c>
      <c r="C320" t="s">
        <v>209</v>
      </c>
      <c r="D320" t="s">
        <v>209</v>
      </c>
      <c r="E320" t="s">
        <v>209</v>
      </c>
      <c r="G320" s="90">
        <v>0</v>
      </c>
      <c r="H320" s="90">
        <v>0</v>
      </c>
      <c r="I320" s="90">
        <v>0</v>
      </c>
      <c r="J320" s="89">
        <f t="shared" si="4"/>
        <v>0</v>
      </c>
      <c r="K320" s="89">
        <f>I320/'סכום נכסי הקרן'!$C$42</f>
        <v>0</v>
      </c>
    </row>
    <row r="321" spans="2:11">
      <c r="B321" s="79" t="s">
        <v>1138</v>
      </c>
      <c r="C321" s="16"/>
      <c r="D321" s="16"/>
      <c r="G321" s="81"/>
      <c r="I321" s="81">
        <v>0</v>
      </c>
      <c r="J321" s="80">
        <f t="shared" si="4"/>
        <v>0</v>
      </c>
      <c r="K321" s="80">
        <f>I321/'סכום נכסי הקרן'!$C$42</f>
        <v>0</v>
      </c>
    </row>
    <row r="322" spans="2:11">
      <c r="B322" t="s">
        <v>209</v>
      </c>
      <c r="C322" t="s">
        <v>209</v>
      </c>
      <c r="D322" t="s">
        <v>209</v>
      </c>
      <c r="E322" t="s">
        <v>209</v>
      </c>
      <c r="G322" s="90">
        <v>0</v>
      </c>
      <c r="H322" s="90">
        <v>0</v>
      </c>
      <c r="I322" s="90">
        <v>0</v>
      </c>
      <c r="J322" s="89">
        <f t="shared" si="4"/>
        <v>0</v>
      </c>
      <c r="K322" s="89">
        <f>I322/'סכום נכסי הקרן'!$C$42</f>
        <v>0</v>
      </c>
    </row>
    <row r="323" spans="2:11">
      <c r="B323" s="79" t="s">
        <v>259</v>
      </c>
      <c r="C323" s="16"/>
      <c r="D323" s="16"/>
      <c r="G323" s="81"/>
      <c r="I323" s="81">
        <v>0</v>
      </c>
      <c r="J323" s="80">
        <f t="shared" si="4"/>
        <v>0</v>
      </c>
      <c r="K323" s="80">
        <f>I323/'סכום נכסי הקרן'!$C$42</f>
        <v>0</v>
      </c>
    </row>
    <row r="324" spans="2:11">
      <c r="B324" t="s">
        <v>209</v>
      </c>
      <c r="C324" t="s">
        <v>209</v>
      </c>
      <c r="D324" t="s">
        <v>209</v>
      </c>
      <c r="E324" t="s">
        <v>209</v>
      </c>
      <c r="G324" s="90">
        <v>0</v>
      </c>
      <c r="H324" s="90">
        <v>0</v>
      </c>
      <c r="I324" s="90">
        <v>0</v>
      </c>
      <c r="J324" s="89">
        <f t="shared" si="4"/>
        <v>0</v>
      </c>
      <c r="K324" s="89">
        <f>I324/'סכום נכסי הקרן'!$C$42</f>
        <v>0</v>
      </c>
    </row>
    <row r="325" spans="2:11">
      <c r="B325" s="99" t="s">
        <v>222</v>
      </c>
      <c r="C325" s="16"/>
      <c r="D325" s="16"/>
    </row>
    <row r="326" spans="2:11">
      <c r="B326" s="99" t="s">
        <v>251</v>
      </c>
      <c r="C326" s="16"/>
      <c r="D326" s="16"/>
    </row>
    <row r="327" spans="2:11">
      <c r="B327" s="100" t="s">
        <v>252</v>
      </c>
      <c r="C327" s="16"/>
      <c r="D327" s="16"/>
    </row>
    <row r="328" spans="2:11">
      <c r="B328" s="100" t="s">
        <v>253</v>
      </c>
      <c r="C328" s="16"/>
      <c r="D328" s="16"/>
    </row>
    <row r="329" spans="2:11">
      <c r="C329" s="16"/>
      <c r="D329" s="16"/>
    </row>
    <row r="330" spans="2:11">
      <c r="C330" s="16"/>
      <c r="D330" s="16"/>
    </row>
    <row r="331" spans="2:11">
      <c r="C331" s="16"/>
      <c r="D331" s="16"/>
    </row>
    <row r="332" spans="2:11">
      <c r="C332" s="16"/>
      <c r="D332" s="16"/>
    </row>
    <row r="333" spans="2:11">
      <c r="C333" s="16"/>
      <c r="D333" s="16"/>
    </row>
    <row r="334" spans="2:11">
      <c r="C334" s="16"/>
      <c r="D334" s="16"/>
    </row>
    <row r="335" spans="2:11">
      <c r="C335" s="16"/>
      <c r="D335" s="16"/>
    </row>
    <row r="336" spans="2:11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</sheetData>
  <mergeCells count="2">
    <mergeCell ref="B6:K6"/>
    <mergeCell ref="B7:K7"/>
  </mergeCells>
  <dataValidations count="1">
    <dataValidation allowBlank="1" showInputMessage="1" showErrorMessage="1" sqref="C1:C4 A5:XFD1048576" xr:uid="{00000000-0002-0000-1300-000000000000}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indexed="43"/>
    <pageSetUpPr fitToPage="1"/>
  </sheetPr>
  <dimension ref="B1:BZ502"/>
  <sheetViews>
    <sheetView rightToLeft="1" topLeftCell="C6" workbookViewId="0">
      <selection activeCell="H11" sqref="H11:Q11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 s="1" customFormat="1">
      <c r="B1" s="2" t="s">
        <v>0</v>
      </c>
      <c r="C1" s="82">
        <v>45197</v>
      </c>
    </row>
    <row r="2" spans="2:78" s="1" customFormat="1">
      <c r="B2" s="2" t="s">
        <v>1</v>
      </c>
      <c r="C2" s="12" t="s">
        <v>1501</v>
      </c>
    </row>
    <row r="3" spans="2:78" s="1" customFormat="1">
      <c r="B3" s="2" t="s">
        <v>2</v>
      </c>
      <c r="C3" s="26" t="s">
        <v>1502</v>
      </c>
    </row>
    <row r="4" spans="2:78" s="1" customFormat="1">
      <c r="B4" s="2" t="s">
        <v>3</v>
      </c>
      <c r="C4" s="83" t="s">
        <v>196</v>
      </c>
    </row>
    <row r="6" spans="2:78" ht="26.25" customHeight="1">
      <c r="B6" s="116" t="s">
        <v>136</v>
      </c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8"/>
    </row>
    <row r="7" spans="2:78" ht="26.25" customHeight="1">
      <c r="B7" s="116" t="s">
        <v>144</v>
      </c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8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186</v>
      </c>
      <c r="M8" s="28" t="s">
        <v>187</v>
      </c>
      <c r="N8" s="28" t="s">
        <v>5</v>
      </c>
      <c r="O8" s="28" t="s">
        <v>73</v>
      </c>
      <c r="P8" s="28" t="s">
        <v>57</v>
      </c>
      <c r="Q8" s="36" t="s">
        <v>182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183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5">
        <v>0</v>
      </c>
      <c r="I11" s="7"/>
      <c r="J11" s="7"/>
      <c r="K11" s="76">
        <v>0</v>
      </c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9" t="s">
        <v>203</v>
      </c>
      <c r="D12" s="16"/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78">
      <c r="B13" s="79" t="s">
        <v>1155</v>
      </c>
      <c r="D13" s="16"/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78">
      <c r="B14" t="s">
        <v>209</v>
      </c>
      <c r="C14" t="s">
        <v>209</v>
      </c>
      <c r="D14" s="16"/>
      <c r="E14" t="s">
        <v>209</v>
      </c>
      <c r="H14" s="77">
        <v>0</v>
      </c>
      <c r="I14" t="s">
        <v>209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78">
      <c r="B15" s="79" t="s">
        <v>1156</v>
      </c>
      <c r="D15" s="16"/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78">
      <c r="B16" t="s">
        <v>209</v>
      </c>
      <c r="C16" t="s">
        <v>209</v>
      </c>
      <c r="D16" s="16"/>
      <c r="E16" t="s">
        <v>209</v>
      </c>
      <c r="H16" s="77">
        <v>0</v>
      </c>
      <c r="I16" t="s">
        <v>209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1157</v>
      </c>
      <c r="D17" s="16"/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1158</v>
      </c>
      <c r="D18" s="16"/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209</v>
      </c>
      <c r="C19" t="s">
        <v>209</v>
      </c>
      <c r="D19" s="16"/>
      <c r="E19" t="s">
        <v>209</v>
      </c>
      <c r="H19" s="77">
        <v>0</v>
      </c>
      <c r="I19" t="s">
        <v>209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1159</v>
      </c>
      <c r="D20" s="16"/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209</v>
      </c>
      <c r="C21" t="s">
        <v>209</v>
      </c>
      <c r="D21" s="16"/>
      <c r="E21" t="s">
        <v>209</v>
      </c>
      <c r="H21" s="77">
        <v>0</v>
      </c>
      <c r="I21" t="s">
        <v>209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1160</v>
      </c>
      <c r="D22" s="16"/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209</v>
      </c>
      <c r="C23" t="s">
        <v>209</v>
      </c>
      <c r="D23" s="16"/>
      <c r="E23" t="s">
        <v>209</v>
      </c>
      <c r="H23" s="77">
        <v>0</v>
      </c>
      <c r="I23" t="s">
        <v>209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1161</v>
      </c>
      <c r="D24" s="16"/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209</v>
      </c>
      <c r="C25" t="s">
        <v>209</v>
      </c>
      <c r="D25" s="16"/>
      <c r="E25" t="s">
        <v>209</v>
      </c>
      <c r="H25" s="77">
        <v>0</v>
      </c>
      <c r="I25" t="s">
        <v>209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220</v>
      </c>
      <c r="D26" s="16"/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1155</v>
      </c>
      <c r="D27" s="16"/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209</v>
      </c>
      <c r="C28" t="s">
        <v>209</v>
      </c>
      <c r="D28" s="16"/>
      <c r="E28" t="s">
        <v>209</v>
      </c>
      <c r="H28" s="77">
        <v>0</v>
      </c>
      <c r="I28" t="s">
        <v>209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1156</v>
      </c>
      <c r="D29" s="16"/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209</v>
      </c>
      <c r="C30" t="s">
        <v>209</v>
      </c>
      <c r="D30" s="16"/>
      <c r="E30" t="s">
        <v>209</v>
      </c>
      <c r="H30" s="77">
        <v>0</v>
      </c>
      <c r="I30" t="s">
        <v>209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1157</v>
      </c>
      <c r="D31" s="16"/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1158</v>
      </c>
      <c r="D32" s="16"/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209</v>
      </c>
      <c r="C33" t="s">
        <v>209</v>
      </c>
      <c r="D33" s="16"/>
      <c r="E33" t="s">
        <v>209</v>
      </c>
      <c r="H33" s="77">
        <v>0</v>
      </c>
      <c r="I33" t="s">
        <v>209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1159</v>
      </c>
      <c r="D34" s="16"/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209</v>
      </c>
      <c r="C35" t="s">
        <v>209</v>
      </c>
      <c r="D35" s="16"/>
      <c r="E35" t="s">
        <v>209</v>
      </c>
      <c r="H35" s="77">
        <v>0</v>
      </c>
      <c r="I35" t="s">
        <v>209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1160</v>
      </c>
      <c r="D36" s="16"/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209</v>
      </c>
      <c r="C37" t="s">
        <v>209</v>
      </c>
      <c r="D37" s="16"/>
      <c r="E37" t="s">
        <v>209</v>
      </c>
      <c r="H37" s="77">
        <v>0</v>
      </c>
      <c r="I37" t="s">
        <v>209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1161</v>
      </c>
      <c r="D38" s="16"/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209</v>
      </c>
      <c r="C39" t="s">
        <v>209</v>
      </c>
      <c r="D39" s="16"/>
      <c r="E39" t="s">
        <v>209</v>
      </c>
      <c r="H39" s="77">
        <v>0</v>
      </c>
      <c r="I39" t="s">
        <v>209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222</v>
      </c>
      <c r="D40" s="16"/>
    </row>
    <row r="41" spans="2:17">
      <c r="B41" t="s">
        <v>251</v>
      </c>
      <c r="D41" s="16"/>
    </row>
    <row r="42" spans="2:17">
      <c r="B42" t="s">
        <v>252</v>
      </c>
      <c r="D42" s="16"/>
    </row>
    <row r="43" spans="2:17">
      <c r="B43" t="s">
        <v>253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</sheetData>
  <mergeCells count="2">
    <mergeCell ref="B6:Q6"/>
    <mergeCell ref="B7:Q7"/>
  </mergeCells>
  <dataValidations count="1">
    <dataValidation allowBlank="1" showInputMessage="1" showErrorMessage="1" sqref="C1:C4 A5:XFD1048576" xr:uid="{00000000-0002-0000-1400-000000000000}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indexed="52"/>
    <pageSetUpPr fitToPage="1"/>
  </sheetPr>
  <dimension ref="B1:BH416"/>
  <sheetViews>
    <sheetView rightToLeft="1" topLeftCell="A358" workbookViewId="0">
      <selection activeCell="H224" sqref="H224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18.28515625" style="16" customWidth="1"/>
    <col min="20" max="22" width="4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 s="1" customFormat="1">
      <c r="B1" s="2" t="s">
        <v>0</v>
      </c>
      <c r="C1" s="82">
        <v>45197</v>
      </c>
    </row>
    <row r="2" spans="2:60" s="1" customFormat="1">
      <c r="B2" s="2" t="s">
        <v>1</v>
      </c>
      <c r="C2" s="12" t="s">
        <v>1501</v>
      </c>
    </row>
    <row r="3" spans="2:60" s="1" customFormat="1">
      <c r="B3" s="2" t="s">
        <v>2</v>
      </c>
      <c r="C3" s="26" t="s">
        <v>1502</v>
      </c>
    </row>
    <row r="4" spans="2:60" s="1" customFormat="1">
      <c r="B4" s="2" t="s">
        <v>3</v>
      </c>
      <c r="C4" s="83" t="s">
        <v>196</v>
      </c>
    </row>
    <row r="5" spans="2:60">
      <c r="B5" s="2"/>
      <c r="C5" s="2"/>
    </row>
    <row r="6" spans="2:60">
      <c r="B6" s="2"/>
      <c r="C6" s="2"/>
    </row>
    <row r="7" spans="2:60" ht="26.25" customHeight="1">
      <c r="B7" s="116" t="s">
        <v>145</v>
      </c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8"/>
    </row>
    <row r="8" spans="2:60" s="19" customFormat="1" ht="63">
      <c r="B8" s="4" t="s">
        <v>96</v>
      </c>
      <c r="C8" s="28" t="s">
        <v>146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195</v>
      </c>
      <c r="K8" s="28" t="s">
        <v>53</v>
      </c>
      <c r="L8" s="18" t="s">
        <v>147</v>
      </c>
      <c r="M8" s="29" t="s">
        <v>55</v>
      </c>
      <c r="N8" s="28" t="s">
        <v>186</v>
      </c>
      <c r="O8" s="28" t="s">
        <v>187</v>
      </c>
      <c r="P8" s="28" t="s">
        <v>5</v>
      </c>
      <c r="Q8" s="28" t="s">
        <v>57</v>
      </c>
      <c r="R8" s="36" t="s">
        <v>182</v>
      </c>
      <c r="S8" s="16"/>
      <c r="T8" s="16"/>
      <c r="U8" s="16"/>
      <c r="V8" s="16"/>
      <c r="BG8" s="19" t="s">
        <v>148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183</v>
      </c>
      <c r="O9" s="21"/>
      <c r="P9" s="21" t="s">
        <v>184</v>
      </c>
      <c r="Q9" s="31" t="s">
        <v>7</v>
      </c>
      <c r="R9" s="45" t="s">
        <v>7</v>
      </c>
      <c r="S9" s="16"/>
      <c r="T9" s="16"/>
      <c r="U9" s="16"/>
      <c r="V9" s="16"/>
      <c r="BG9" s="19" t="s">
        <v>149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150</v>
      </c>
      <c r="BH10" s="23" t="s">
        <v>110</v>
      </c>
    </row>
    <row r="11" spans="2:60" s="23" customFormat="1" ht="18" customHeight="1">
      <c r="B11" s="24" t="s">
        <v>151</v>
      </c>
      <c r="C11" s="18"/>
      <c r="D11" s="18"/>
      <c r="E11" s="18"/>
      <c r="F11" s="18"/>
      <c r="G11" s="18"/>
      <c r="H11" s="18"/>
      <c r="I11" s="75">
        <v>5.1100000000000003</v>
      </c>
      <c r="J11" s="18"/>
      <c r="K11" s="18"/>
      <c r="L11" s="18"/>
      <c r="M11" s="76">
        <v>5.0999999999999997E-2</v>
      </c>
      <c r="N11" s="75">
        <v>291189.65000000002</v>
      </c>
      <c r="O11" s="7"/>
      <c r="P11" s="75">
        <v>479.31332245081325</v>
      </c>
      <c r="Q11" s="76">
        <v>1</v>
      </c>
      <c r="R11" s="76">
        <v>5.7999999999999996E-3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79" t="s">
        <v>203</v>
      </c>
      <c r="I12" s="81">
        <v>6.05</v>
      </c>
      <c r="M12" s="80">
        <v>3.7100000000000001E-2</v>
      </c>
      <c r="N12" s="81">
        <v>234129.37</v>
      </c>
      <c r="P12" s="81">
        <v>253.40800414004201</v>
      </c>
      <c r="Q12" s="80">
        <v>0.52869999999999995</v>
      </c>
      <c r="R12" s="80">
        <v>3.0999999999999999E-3</v>
      </c>
    </row>
    <row r="13" spans="2:60">
      <c r="B13" s="79" t="s">
        <v>1442</v>
      </c>
      <c r="I13" s="81">
        <v>0</v>
      </c>
      <c r="M13" s="80">
        <v>0</v>
      </c>
      <c r="N13" s="81">
        <v>0</v>
      </c>
      <c r="P13" s="81">
        <v>0</v>
      </c>
      <c r="Q13" s="80">
        <v>0</v>
      </c>
      <c r="R13" s="80">
        <v>0</v>
      </c>
    </row>
    <row r="14" spans="2:60">
      <c r="B14" t="s">
        <v>209</v>
      </c>
      <c r="D14" s="101">
        <v>0</v>
      </c>
      <c r="F14" t="s">
        <v>209</v>
      </c>
      <c r="I14" s="77">
        <v>0</v>
      </c>
      <c r="J14" t="s">
        <v>209</v>
      </c>
      <c r="K14" t="s">
        <v>209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</row>
    <row r="15" spans="2:60">
      <c r="B15" s="79" t="s">
        <v>1443</v>
      </c>
      <c r="I15" s="81">
        <v>7.37</v>
      </c>
      <c r="M15" s="80">
        <v>3.3700000000000001E-2</v>
      </c>
      <c r="N15" s="81">
        <v>26141.68</v>
      </c>
      <c r="P15" s="81">
        <v>30.262275855999999</v>
      </c>
      <c r="Q15" s="80">
        <v>6.3100000000000003E-2</v>
      </c>
      <c r="R15" s="80">
        <v>4.0000000000000002E-4</v>
      </c>
    </row>
    <row r="16" spans="2:60">
      <c r="B16" t="s">
        <v>2191</v>
      </c>
      <c r="C16" t="s">
        <v>1444</v>
      </c>
      <c r="D16" s="101">
        <v>9676</v>
      </c>
      <c r="E16"/>
      <c r="F16" t="s">
        <v>2255</v>
      </c>
      <c r="G16" s="86">
        <v>45107</v>
      </c>
      <c r="H16" t="s">
        <v>210</v>
      </c>
      <c r="I16" s="77">
        <v>8.82</v>
      </c>
      <c r="J16" t="s">
        <v>123</v>
      </c>
      <c r="K16" t="s">
        <v>102</v>
      </c>
      <c r="L16" s="78">
        <v>7.1300000000000002E-2</v>
      </c>
      <c r="M16" s="78">
        <v>7.1400000000000005E-2</v>
      </c>
      <c r="N16" s="77">
        <v>145.88</v>
      </c>
      <c r="O16" s="77">
        <v>105.7</v>
      </c>
      <c r="P16" s="77">
        <v>0.15419516</v>
      </c>
      <c r="Q16" s="78">
        <v>2.9999999999999997E-4</v>
      </c>
      <c r="R16" s="78">
        <v>0</v>
      </c>
      <c r="W16" s="91"/>
    </row>
    <row r="17" spans="2:23">
      <c r="B17" t="s">
        <v>2191</v>
      </c>
      <c r="C17" t="s">
        <v>1444</v>
      </c>
      <c r="D17" s="101">
        <v>9677</v>
      </c>
      <c r="E17"/>
      <c r="F17" t="s">
        <v>2255</v>
      </c>
      <c r="G17" s="86">
        <v>45107</v>
      </c>
      <c r="H17" t="s">
        <v>210</v>
      </c>
      <c r="I17" s="77">
        <v>8.33</v>
      </c>
      <c r="J17" t="s">
        <v>123</v>
      </c>
      <c r="K17" t="s">
        <v>102</v>
      </c>
      <c r="L17" s="78">
        <v>7.2999999999999995E-2</v>
      </c>
      <c r="M17" s="78">
        <v>7.3200000000000001E-2</v>
      </c>
      <c r="N17" s="77">
        <v>10.99</v>
      </c>
      <c r="O17" s="77">
        <v>99.78</v>
      </c>
      <c r="P17" s="77">
        <v>1.0965822E-2</v>
      </c>
      <c r="Q17" s="78">
        <v>0</v>
      </c>
      <c r="R17" s="78">
        <v>0</v>
      </c>
      <c r="W17" s="91"/>
    </row>
    <row r="18" spans="2:23">
      <c r="B18" t="s">
        <v>2191</v>
      </c>
      <c r="C18" t="s">
        <v>1444</v>
      </c>
      <c r="D18" s="101">
        <v>9678</v>
      </c>
      <c r="E18"/>
      <c r="F18" t="s">
        <v>2255</v>
      </c>
      <c r="G18" s="86">
        <v>45107</v>
      </c>
      <c r="H18" t="s">
        <v>210</v>
      </c>
      <c r="I18" s="77">
        <v>8.9600000000000009</v>
      </c>
      <c r="J18" t="s">
        <v>123</v>
      </c>
      <c r="K18" t="s">
        <v>102</v>
      </c>
      <c r="L18" s="78">
        <v>7.1499999999999994E-2</v>
      </c>
      <c r="M18" s="78">
        <v>7.1400000000000005E-2</v>
      </c>
      <c r="N18" s="77">
        <v>191.87</v>
      </c>
      <c r="O18" s="77">
        <v>105.86</v>
      </c>
      <c r="P18" s="77">
        <v>0.20311358199999999</v>
      </c>
      <c r="Q18" s="78">
        <v>4.0000000000000002E-4</v>
      </c>
      <c r="R18" s="78">
        <v>0</v>
      </c>
      <c r="W18" s="91"/>
    </row>
    <row r="19" spans="2:23">
      <c r="B19" t="s">
        <v>2191</v>
      </c>
      <c r="C19" t="s">
        <v>1444</v>
      </c>
      <c r="D19" s="101">
        <v>9675</v>
      </c>
      <c r="E19"/>
      <c r="F19" t="s">
        <v>2255</v>
      </c>
      <c r="G19" s="86">
        <v>45107</v>
      </c>
      <c r="H19" t="s">
        <v>210</v>
      </c>
      <c r="I19" s="77">
        <v>7.55</v>
      </c>
      <c r="J19" t="s">
        <v>123</v>
      </c>
      <c r="K19" t="s">
        <v>102</v>
      </c>
      <c r="L19" s="78">
        <v>6.5199999999999994E-2</v>
      </c>
      <c r="M19" s="78">
        <v>6.5199999999999994E-2</v>
      </c>
      <c r="N19" s="77">
        <v>87.85</v>
      </c>
      <c r="O19" s="77">
        <v>84.21</v>
      </c>
      <c r="P19" s="77">
        <v>7.3978484999999997E-2</v>
      </c>
      <c r="Q19" s="78">
        <v>2.0000000000000001E-4</v>
      </c>
      <c r="R19" s="78">
        <v>0</v>
      </c>
      <c r="W19" s="91"/>
    </row>
    <row r="20" spans="2:23">
      <c r="B20" t="s">
        <v>2191</v>
      </c>
      <c r="C20" t="s">
        <v>1444</v>
      </c>
      <c r="D20" s="101">
        <v>9672</v>
      </c>
      <c r="E20"/>
      <c r="F20" t="s">
        <v>2255</v>
      </c>
      <c r="G20" s="86">
        <v>45107</v>
      </c>
      <c r="H20" t="s">
        <v>210</v>
      </c>
      <c r="I20" s="77">
        <v>11.19</v>
      </c>
      <c r="J20" t="s">
        <v>123</v>
      </c>
      <c r="K20" t="s">
        <v>102</v>
      </c>
      <c r="L20" s="78">
        <v>3.5499999999999997E-2</v>
      </c>
      <c r="M20" s="78">
        <v>3.5499999999999997E-2</v>
      </c>
      <c r="N20" s="77">
        <v>163.98</v>
      </c>
      <c r="O20" s="77">
        <v>140.37</v>
      </c>
      <c r="P20" s="77">
        <v>0.230178726</v>
      </c>
      <c r="Q20" s="78">
        <v>5.0000000000000001E-4</v>
      </c>
      <c r="R20" s="78">
        <v>0</v>
      </c>
      <c r="W20" s="91"/>
    </row>
    <row r="21" spans="2:23">
      <c r="B21" t="s">
        <v>2191</v>
      </c>
      <c r="C21" t="s">
        <v>1444</v>
      </c>
      <c r="D21" s="101">
        <v>9673</v>
      </c>
      <c r="E21"/>
      <c r="F21" t="s">
        <v>2255</v>
      </c>
      <c r="G21" s="86">
        <v>45107</v>
      </c>
      <c r="H21" t="s">
        <v>210</v>
      </c>
      <c r="I21" s="77">
        <v>10.39</v>
      </c>
      <c r="J21" t="s">
        <v>123</v>
      </c>
      <c r="K21" t="s">
        <v>102</v>
      </c>
      <c r="L21" s="78">
        <v>3.3300000000000003E-2</v>
      </c>
      <c r="M21" s="78">
        <v>3.3399999999999999E-2</v>
      </c>
      <c r="N21" s="77">
        <v>830.46</v>
      </c>
      <c r="O21" s="77">
        <v>138.09</v>
      </c>
      <c r="P21" s="77">
        <v>1.1467822139999999</v>
      </c>
      <c r="Q21" s="78">
        <v>2.3999999999999998E-3</v>
      </c>
      <c r="R21" s="78">
        <v>0</v>
      </c>
      <c r="W21" s="91"/>
    </row>
    <row r="22" spans="2:23">
      <c r="B22" t="s">
        <v>2191</v>
      </c>
      <c r="C22" t="s">
        <v>1444</v>
      </c>
      <c r="D22" s="101">
        <v>9674</v>
      </c>
      <c r="E22"/>
      <c r="F22" t="s">
        <v>2255</v>
      </c>
      <c r="G22" s="86">
        <v>45107</v>
      </c>
      <c r="H22" t="s">
        <v>210</v>
      </c>
      <c r="I22" s="77">
        <v>10.55</v>
      </c>
      <c r="J22" t="s">
        <v>123</v>
      </c>
      <c r="K22" t="s">
        <v>102</v>
      </c>
      <c r="L22" s="78">
        <v>3.4799999999999998E-2</v>
      </c>
      <c r="M22" s="78">
        <v>3.49E-2</v>
      </c>
      <c r="N22" s="77">
        <v>644.14</v>
      </c>
      <c r="O22" s="77">
        <v>127.12</v>
      </c>
      <c r="P22" s="77">
        <v>0.81883076799999999</v>
      </c>
      <c r="Q22" s="78">
        <v>1.6999999999999999E-3</v>
      </c>
      <c r="R22" s="78">
        <v>0</v>
      </c>
      <c r="W22" s="91"/>
    </row>
    <row r="23" spans="2:23">
      <c r="B23" t="s">
        <v>2191</v>
      </c>
      <c r="C23" t="s">
        <v>1444</v>
      </c>
      <c r="D23" s="101">
        <v>9671</v>
      </c>
      <c r="E23"/>
      <c r="F23" t="s">
        <v>2255</v>
      </c>
      <c r="G23" s="86">
        <v>45107</v>
      </c>
      <c r="H23" t="s">
        <v>210</v>
      </c>
      <c r="I23" s="77">
        <v>10.24</v>
      </c>
      <c r="J23" t="s">
        <v>123</v>
      </c>
      <c r="K23" t="s">
        <v>102</v>
      </c>
      <c r="L23" s="78">
        <v>3.0200000000000001E-2</v>
      </c>
      <c r="M23" s="78">
        <v>3.0200000000000001E-2</v>
      </c>
      <c r="N23" s="77">
        <v>2500.52</v>
      </c>
      <c r="O23" s="77">
        <v>107.53</v>
      </c>
      <c r="P23" s="77">
        <v>2.688809156</v>
      </c>
      <c r="Q23" s="78">
        <v>5.5999999999999999E-3</v>
      </c>
      <c r="R23" s="78">
        <v>0</v>
      </c>
      <c r="W23" s="91"/>
    </row>
    <row r="24" spans="2:23">
      <c r="B24" t="s">
        <v>2192</v>
      </c>
      <c r="C24" t="s">
        <v>1444</v>
      </c>
      <c r="D24" s="101">
        <v>483891</v>
      </c>
      <c r="E24"/>
      <c r="F24" t="s">
        <v>2255</v>
      </c>
      <c r="G24" s="86"/>
      <c r="H24" t="s">
        <v>210</v>
      </c>
      <c r="I24" s="77">
        <v>0.01</v>
      </c>
      <c r="J24" t="s">
        <v>123</v>
      </c>
      <c r="K24" t="s">
        <v>102</v>
      </c>
      <c r="L24" s="78">
        <v>0</v>
      </c>
      <c r="M24" s="78">
        <v>1E-4</v>
      </c>
      <c r="N24" s="77">
        <v>-0.16</v>
      </c>
      <c r="O24" s="77">
        <v>2687.36</v>
      </c>
      <c r="P24" s="77">
        <v>-4.2997759999999999E-3</v>
      </c>
      <c r="Q24" s="78">
        <v>0</v>
      </c>
      <c r="R24" s="78">
        <v>0</v>
      </c>
    </row>
    <row r="25" spans="2:23">
      <c r="B25" t="s">
        <v>2192</v>
      </c>
      <c r="C25" t="s">
        <v>1444</v>
      </c>
      <c r="D25" s="101">
        <v>483894</v>
      </c>
      <c r="E25"/>
      <c r="F25" t="s">
        <v>2255</v>
      </c>
      <c r="G25" s="86"/>
      <c r="H25" t="s">
        <v>210</v>
      </c>
      <c r="I25" s="77">
        <v>0.01</v>
      </c>
      <c r="J25" t="s">
        <v>123</v>
      </c>
      <c r="K25" t="s">
        <v>102</v>
      </c>
      <c r="L25" s="78">
        <v>0</v>
      </c>
      <c r="M25" s="78">
        <v>1E-4</v>
      </c>
      <c r="N25" s="77">
        <v>-0.02</v>
      </c>
      <c r="O25" s="77">
        <v>3298.88</v>
      </c>
      <c r="P25" s="77">
        <v>-6.5977600000000005E-4</v>
      </c>
      <c r="Q25" s="78">
        <v>0</v>
      </c>
      <c r="R25" s="78">
        <v>0</v>
      </c>
    </row>
    <row r="26" spans="2:23">
      <c r="B26" t="s">
        <v>2192</v>
      </c>
      <c r="C26" t="s">
        <v>1444</v>
      </c>
      <c r="D26" s="101">
        <v>483898</v>
      </c>
      <c r="E26"/>
      <c r="F26" t="s">
        <v>2255</v>
      </c>
      <c r="G26" s="86"/>
      <c r="H26" t="s">
        <v>210</v>
      </c>
      <c r="I26" s="77">
        <v>0.01</v>
      </c>
      <c r="J26" t="s">
        <v>123</v>
      </c>
      <c r="K26" t="s">
        <v>102</v>
      </c>
      <c r="L26" s="78">
        <v>0</v>
      </c>
      <c r="M26" s="78">
        <v>1E-4</v>
      </c>
      <c r="N26" s="77">
        <v>-0.02</v>
      </c>
      <c r="O26" s="77">
        <v>2145.1999999999998</v>
      </c>
      <c r="P26" s="77">
        <v>-4.2904E-4</v>
      </c>
      <c r="Q26" s="78">
        <v>0</v>
      </c>
      <c r="R26" s="78">
        <v>0</v>
      </c>
    </row>
    <row r="27" spans="2:23">
      <c r="B27" t="s">
        <v>2192</v>
      </c>
      <c r="C27" t="s">
        <v>1444</v>
      </c>
      <c r="D27" s="101">
        <v>524863</v>
      </c>
      <c r="E27"/>
      <c r="F27" t="s">
        <v>2255</v>
      </c>
      <c r="G27" s="86"/>
      <c r="H27" t="s">
        <v>210</v>
      </c>
      <c r="I27" s="77">
        <v>0.01</v>
      </c>
      <c r="J27" t="s">
        <v>123</v>
      </c>
      <c r="K27" t="s">
        <v>102</v>
      </c>
      <c r="L27" s="78">
        <v>0</v>
      </c>
      <c r="M27" s="78">
        <v>1E-4</v>
      </c>
      <c r="N27" s="77">
        <v>-0.01</v>
      </c>
      <c r="O27" s="77">
        <v>3115.79</v>
      </c>
      <c r="P27" s="77">
        <v>-3.1157899999999998E-4</v>
      </c>
      <c r="Q27" s="78">
        <v>0</v>
      </c>
      <c r="R27" s="78">
        <v>0</v>
      </c>
    </row>
    <row r="28" spans="2:23">
      <c r="B28" t="s">
        <v>2192</v>
      </c>
      <c r="C28" t="s">
        <v>1444</v>
      </c>
      <c r="D28" s="101">
        <v>524862</v>
      </c>
      <c r="E28"/>
      <c r="F28" t="s">
        <v>2255</v>
      </c>
      <c r="G28" s="86"/>
      <c r="H28" t="s">
        <v>210</v>
      </c>
      <c r="I28" s="77">
        <v>0.01</v>
      </c>
      <c r="J28" t="s">
        <v>123</v>
      </c>
      <c r="K28" t="s">
        <v>102</v>
      </c>
      <c r="L28" s="78">
        <v>0</v>
      </c>
      <c r="M28" s="78">
        <v>1E-4</v>
      </c>
      <c r="N28" s="77">
        <v>-0.03</v>
      </c>
      <c r="O28" s="77">
        <v>3350.52</v>
      </c>
      <c r="P28" s="77">
        <v>-1.0051560000000001E-3</v>
      </c>
      <c r="Q28" s="78">
        <v>0</v>
      </c>
      <c r="R28" s="78">
        <v>0</v>
      </c>
    </row>
    <row r="29" spans="2:23">
      <c r="B29" t="s">
        <v>2192</v>
      </c>
      <c r="C29" t="s">
        <v>1444</v>
      </c>
      <c r="D29" s="101">
        <v>483893</v>
      </c>
      <c r="E29"/>
      <c r="F29" t="s">
        <v>2255</v>
      </c>
      <c r="G29" s="86"/>
      <c r="H29" t="s">
        <v>210</v>
      </c>
      <c r="I29" s="77">
        <v>0.01</v>
      </c>
      <c r="J29" t="s">
        <v>123</v>
      </c>
      <c r="K29" t="s">
        <v>102</v>
      </c>
      <c r="L29" s="78">
        <v>0</v>
      </c>
      <c r="M29" s="78">
        <v>1E-4</v>
      </c>
      <c r="N29" s="77">
        <v>-0.02</v>
      </c>
      <c r="O29" s="77">
        <v>1363.08</v>
      </c>
      <c r="P29" s="77">
        <v>-2.7261599999999999E-4</v>
      </c>
      <c r="Q29" s="78">
        <v>0</v>
      </c>
      <c r="R29" s="78">
        <v>0</v>
      </c>
    </row>
    <row r="30" spans="2:23">
      <c r="B30" t="s">
        <v>2192</v>
      </c>
      <c r="C30" t="s">
        <v>1444</v>
      </c>
      <c r="D30" s="101">
        <v>483897</v>
      </c>
      <c r="E30"/>
      <c r="F30" t="s">
        <v>2255</v>
      </c>
      <c r="G30" s="86"/>
      <c r="H30" t="s">
        <v>210</v>
      </c>
      <c r="I30" s="77">
        <v>0.01</v>
      </c>
      <c r="J30" t="s">
        <v>123</v>
      </c>
      <c r="K30" t="s">
        <v>102</v>
      </c>
      <c r="L30" s="78">
        <v>0</v>
      </c>
      <c r="M30" s="78">
        <v>1E-4</v>
      </c>
      <c r="N30" s="77">
        <v>-0.02</v>
      </c>
      <c r="O30" s="77">
        <v>967.71</v>
      </c>
      <c r="P30" s="77">
        <v>-1.93542E-4</v>
      </c>
      <c r="Q30" s="78">
        <v>0</v>
      </c>
      <c r="R30" s="78">
        <v>0</v>
      </c>
    </row>
    <row r="31" spans="2:23">
      <c r="B31" t="s">
        <v>2192</v>
      </c>
      <c r="C31" t="s">
        <v>1444</v>
      </c>
      <c r="D31" s="101">
        <v>524861</v>
      </c>
      <c r="E31"/>
      <c r="F31" t="s">
        <v>2255</v>
      </c>
      <c r="G31" s="86"/>
      <c r="H31" t="s">
        <v>210</v>
      </c>
      <c r="I31" s="77">
        <v>0.01</v>
      </c>
      <c r="J31" t="s">
        <v>123</v>
      </c>
      <c r="K31" t="s">
        <v>102</v>
      </c>
      <c r="L31" s="78">
        <v>0</v>
      </c>
      <c r="M31" s="78">
        <v>1E-4</v>
      </c>
      <c r="N31" s="77">
        <v>-0.01</v>
      </c>
      <c r="O31" s="77">
        <v>5561.05</v>
      </c>
      <c r="P31" s="77">
        <v>-5.5610499999999999E-4</v>
      </c>
      <c r="Q31" s="78">
        <v>0</v>
      </c>
      <c r="R31" s="78">
        <v>0</v>
      </c>
    </row>
    <row r="32" spans="2:23">
      <c r="B32" t="s">
        <v>2192</v>
      </c>
      <c r="C32" t="s">
        <v>1444</v>
      </c>
      <c r="D32" s="101">
        <v>483892</v>
      </c>
      <c r="E32"/>
      <c r="F32" t="s">
        <v>2255</v>
      </c>
      <c r="G32" s="86"/>
      <c r="H32" t="s">
        <v>210</v>
      </c>
      <c r="I32" s="77">
        <v>0.01</v>
      </c>
      <c r="J32" t="s">
        <v>123</v>
      </c>
      <c r="K32" t="s">
        <v>102</v>
      </c>
      <c r="L32" s="78">
        <v>0</v>
      </c>
      <c r="M32" s="78">
        <v>1E-4</v>
      </c>
      <c r="N32" s="77">
        <v>-0.26</v>
      </c>
      <c r="O32" s="77">
        <v>2775.85</v>
      </c>
      <c r="P32" s="77">
        <v>-7.2172099999999999E-3</v>
      </c>
      <c r="Q32" s="78">
        <v>0</v>
      </c>
      <c r="R32" s="78">
        <v>0</v>
      </c>
    </row>
    <row r="33" spans="2:23">
      <c r="B33" t="s">
        <v>2192</v>
      </c>
      <c r="C33" t="s">
        <v>1444</v>
      </c>
      <c r="D33" s="101">
        <v>483896</v>
      </c>
      <c r="E33"/>
      <c r="F33" t="s">
        <v>2255</v>
      </c>
      <c r="G33" s="86"/>
      <c r="H33" t="s">
        <v>210</v>
      </c>
      <c r="I33" s="77">
        <v>0.01</v>
      </c>
      <c r="J33" t="s">
        <v>123</v>
      </c>
      <c r="K33" t="s">
        <v>102</v>
      </c>
      <c r="L33" s="78">
        <v>0</v>
      </c>
      <c r="M33" s="78">
        <v>1E-4</v>
      </c>
      <c r="N33" s="77">
        <v>-0.34</v>
      </c>
      <c r="O33" s="77">
        <v>1270.96</v>
      </c>
      <c r="P33" s="77">
        <v>-4.321264E-3</v>
      </c>
      <c r="Q33" s="78">
        <v>0</v>
      </c>
      <c r="R33" s="78">
        <v>0</v>
      </c>
    </row>
    <row r="34" spans="2:23">
      <c r="B34" t="s">
        <v>2192</v>
      </c>
      <c r="C34" t="s">
        <v>1444</v>
      </c>
      <c r="D34" s="101">
        <v>524860</v>
      </c>
      <c r="E34"/>
      <c r="F34" t="s">
        <v>2255</v>
      </c>
      <c r="G34" s="86"/>
      <c r="H34" t="s">
        <v>210</v>
      </c>
      <c r="I34" s="77">
        <v>0.01</v>
      </c>
      <c r="J34" t="s">
        <v>123</v>
      </c>
      <c r="K34" t="s">
        <v>102</v>
      </c>
      <c r="L34" s="78">
        <v>0</v>
      </c>
      <c r="M34" s="78">
        <v>1E-4</v>
      </c>
      <c r="N34" s="77">
        <v>-0.42</v>
      </c>
      <c r="O34" s="77">
        <v>1572.05</v>
      </c>
      <c r="P34" s="77">
        <v>-6.6026100000000001E-3</v>
      </c>
      <c r="Q34" s="78">
        <v>0</v>
      </c>
      <c r="R34" s="78">
        <v>0</v>
      </c>
    </row>
    <row r="35" spans="2:23">
      <c r="B35" t="s">
        <v>2192</v>
      </c>
      <c r="C35" t="s">
        <v>1444</v>
      </c>
      <c r="D35" s="101">
        <v>562249</v>
      </c>
      <c r="E35"/>
      <c r="F35" t="s">
        <v>2255</v>
      </c>
      <c r="G35" s="86"/>
      <c r="H35" t="s">
        <v>210</v>
      </c>
      <c r="I35" s="77">
        <v>0.01</v>
      </c>
      <c r="J35" t="s">
        <v>123</v>
      </c>
      <c r="K35" t="s">
        <v>102</v>
      </c>
      <c r="L35" s="78">
        <v>0</v>
      </c>
      <c r="M35" s="78">
        <v>1E-4</v>
      </c>
      <c r="N35" s="77">
        <v>-0.04</v>
      </c>
      <c r="O35" s="77">
        <v>6357.1</v>
      </c>
      <c r="P35" s="77">
        <v>-2.5428400000000002E-3</v>
      </c>
      <c r="Q35" s="78">
        <v>0</v>
      </c>
      <c r="R35" s="78">
        <v>0</v>
      </c>
    </row>
    <row r="36" spans="2:23">
      <c r="B36" t="s">
        <v>2192</v>
      </c>
      <c r="C36" t="s">
        <v>1444</v>
      </c>
      <c r="D36" s="101">
        <v>562248</v>
      </c>
      <c r="E36"/>
      <c r="F36" t="s">
        <v>2255</v>
      </c>
      <c r="G36" s="86"/>
      <c r="H36" t="s">
        <v>210</v>
      </c>
      <c r="I36" s="77">
        <v>0.01</v>
      </c>
      <c r="J36" t="s">
        <v>123</v>
      </c>
      <c r="K36" t="s">
        <v>102</v>
      </c>
      <c r="L36" s="78">
        <v>0</v>
      </c>
      <c r="M36" s="78">
        <v>1E-4</v>
      </c>
      <c r="N36" s="77">
        <v>-0.02</v>
      </c>
      <c r="O36" s="77">
        <v>16567.48</v>
      </c>
      <c r="P36" s="77">
        <v>-3.313496E-3</v>
      </c>
      <c r="Q36" s="78">
        <v>0</v>
      </c>
      <c r="R36" s="78">
        <v>0</v>
      </c>
    </row>
    <row r="37" spans="2:23">
      <c r="B37" t="s">
        <v>2192</v>
      </c>
      <c r="C37" t="s">
        <v>1444</v>
      </c>
      <c r="D37" s="101">
        <v>483895</v>
      </c>
      <c r="E37"/>
      <c r="F37" t="s">
        <v>2255</v>
      </c>
      <c r="G37" s="86"/>
      <c r="H37" t="s">
        <v>210</v>
      </c>
      <c r="I37" s="77">
        <v>0.01</v>
      </c>
      <c r="J37" t="s">
        <v>123</v>
      </c>
      <c r="K37" t="s">
        <v>102</v>
      </c>
      <c r="L37" s="78">
        <v>0</v>
      </c>
      <c r="M37" s="78">
        <v>1E-4</v>
      </c>
      <c r="N37" s="77">
        <v>-0.46</v>
      </c>
      <c r="O37" s="77">
        <v>618.20000000000005</v>
      </c>
      <c r="P37" s="77">
        <v>-2.8437200000000001E-3</v>
      </c>
      <c r="Q37" s="78">
        <v>0</v>
      </c>
      <c r="R37" s="78">
        <v>0</v>
      </c>
    </row>
    <row r="38" spans="2:23">
      <c r="B38" t="s">
        <v>2192</v>
      </c>
      <c r="C38" t="s">
        <v>1444</v>
      </c>
      <c r="D38" s="101">
        <v>524859</v>
      </c>
      <c r="E38"/>
      <c r="F38" t="s">
        <v>2255</v>
      </c>
      <c r="G38" s="86"/>
      <c r="H38" t="s">
        <v>210</v>
      </c>
      <c r="I38" s="77">
        <v>0.01</v>
      </c>
      <c r="J38" t="s">
        <v>123</v>
      </c>
      <c r="K38" t="s">
        <v>102</v>
      </c>
      <c r="L38" s="78">
        <v>0</v>
      </c>
      <c r="M38" s="78">
        <v>1E-4</v>
      </c>
      <c r="N38" s="77">
        <v>-0.49</v>
      </c>
      <c r="O38" s="77">
        <v>1027.0999999999999</v>
      </c>
      <c r="P38" s="77">
        <v>-5.0327899999999997E-3</v>
      </c>
      <c r="Q38" s="78">
        <v>0</v>
      </c>
      <c r="R38" s="78">
        <v>0</v>
      </c>
    </row>
    <row r="39" spans="2:23">
      <c r="B39" t="s">
        <v>2192</v>
      </c>
      <c r="C39" t="s">
        <v>1444</v>
      </c>
      <c r="D39" s="101">
        <v>562247</v>
      </c>
      <c r="E39"/>
      <c r="F39" t="s">
        <v>2255</v>
      </c>
      <c r="G39" s="86"/>
      <c r="H39" t="s">
        <v>210</v>
      </c>
      <c r="I39" s="77">
        <v>0.01</v>
      </c>
      <c r="J39" t="s">
        <v>123</v>
      </c>
      <c r="K39" t="s">
        <v>102</v>
      </c>
      <c r="L39" s="78">
        <v>0</v>
      </c>
      <c r="M39" s="78">
        <v>1E-4</v>
      </c>
      <c r="N39" s="77">
        <v>-0.04</v>
      </c>
      <c r="O39" s="77">
        <v>3170.36</v>
      </c>
      <c r="P39" s="77">
        <v>-1.2681439999999999E-3</v>
      </c>
      <c r="Q39" s="78">
        <v>0</v>
      </c>
      <c r="R39" s="78">
        <v>0</v>
      </c>
    </row>
    <row r="40" spans="2:23">
      <c r="B40" t="s">
        <v>2192</v>
      </c>
      <c r="C40" t="s">
        <v>1444</v>
      </c>
      <c r="D40" s="101">
        <v>435946</v>
      </c>
      <c r="E40"/>
      <c r="F40" t="s">
        <v>2255</v>
      </c>
      <c r="G40" s="86">
        <v>42551</v>
      </c>
      <c r="H40" t="s">
        <v>210</v>
      </c>
      <c r="I40" s="77">
        <v>7.48</v>
      </c>
      <c r="J40" t="s">
        <v>123</v>
      </c>
      <c r="K40" t="s">
        <v>102</v>
      </c>
      <c r="L40" s="78">
        <v>5.2200000000000003E-2</v>
      </c>
      <c r="M40" s="78">
        <v>5.2699999999999997E-2</v>
      </c>
      <c r="N40" s="77">
        <v>236</v>
      </c>
      <c r="O40" s="77">
        <v>99.05</v>
      </c>
      <c r="P40" s="77">
        <v>0.23375799999999999</v>
      </c>
      <c r="Q40" s="78">
        <v>5.0000000000000001E-4</v>
      </c>
      <c r="R40" s="78">
        <v>0</v>
      </c>
      <c r="W40" s="91"/>
    </row>
    <row r="41" spans="2:23">
      <c r="B41" t="s">
        <v>2192</v>
      </c>
      <c r="C41" t="s">
        <v>1444</v>
      </c>
      <c r="D41" s="101">
        <v>448548</v>
      </c>
      <c r="E41"/>
      <c r="F41" t="s">
        <v>2255</v>
      </c>
      <c r="G41" s="86">
        <v>42643</v>
      </c>
      <c r="H41" t="s">
        <v>210</v>
      </c>
      <c r="I41" s="77">
        <v>6.81</v>
      </c>
      <c r="J41" t="s">
        <v>123</v>
      </c>
      <c r="K41" t="s">
        <v>102</v>
      </c>
      <c r="L41" s="78">
        <v>5.0200000000000002E-2</v>
      </c>
      <c r="M41" s="78">
        <v>5.0700000000000002E-2</v>
      </c>
      <c r="N41" s="77">
        <v>222.45</v>
      </c>
      <c r="O41" s="77">
        <v>100.32</v>
      </c>
      <c r="P41" s="77">
        <v>0.22316184</v>
      </c>
      <c r="Q41" s="78">
        <v>5.0000000000000001E-4</v>
      </c>
      <c r="R41" s="78">
        <v>0</v>
      </c>
      <c r="W41" s="91"/>
    </row>
    <row r="42" spans="2:23">
      <c r="B42" t="s">
        <v>2192</v>
      </c>
      <c r="C42" t="s">
        <v>1444</v>
      </c>
      <c r="D42" s="101">
        <v>435945</v>
      </c>
      <c r="E42"/>
      <c r="F42" t="s">
        <v>2255</v>
      </c>
      <c r="G42" s="86">
        <v>42551</v>
      </c>
      <c r="H42" t="s">
        <v>210</v>
      </c>
      <c r="I42" s="77">
        <v>5.47</v>
      </c>
      <c r="J42" t="s">
        <v>123</v>
      </c>
      <c r="K42" t="s">
        <v>102</v>
      </c>
      <c r="L42" s="78">
        <v>4.65E-2</v>
      </c>
      <c r="M42" s="78">
        <v>4.65E-2</v>
      </c>
      <c r="N42" s="77">
        <v>154.33000000000001</v>
      </c>
      <c r="O42" s="77">
        <v>99.07</v>
      </c>
      <c r="P42" s="77">
        <v>0.15289473100000001</v>
      </c>
      <c r="Q42" s="78">
        <v>2.9999999999999997E-4</v>
      </c>
      <c r="R42" s="78">
        <v>0</v>
      </c>
      <c r="W42" s="91"/>
    </row>
    <row r="43" spans="2:23">
      <c r="B43" t="s">
        <v>2192</v>
      </c>
      <c r="C43" t="s">
        <v>1444</v>
      </c>
      <c r="D43" s="101">
        <v>448547</v>
      </c>
      <c r="E43"/>
      <c r="F43" t="s">
        <v>2255</v>
      </c>
      <c r="G43" s="86">
        <v>42643</v>
      </c>
      <c r="H43" t="s">
        <v>210</v>
      </c>
      <c r="I43" s="77">
        <v>4.59</v>
      </c>
      <c r="J43" t="s">
        <v>123</v>
      </c>
      <c r="K43" t="s">
        <v>102</v>
      </c>
      <c r="L43" s="78">
        <v>4.6899999999999997E-2</v>
      </c>
      <c r="M43" s="78">
        <v>4.6899999999999997E-2</v>
      </c>
      <c r="N43" s="77">
        <v>172.49</v>
      </c>
      <c r="O43" s="77">
        <v>96.82</v>
      </c>
      <c r="P43" s="77">
        <v>0.167004818</v>
      </c>
      <c r="Q43" s="78">
        <v>2.9999999999999997E-4</v>
      </c>
      <c r="R43" s="78">
        <v>0</v>
      </c>
      <c r="W43" s="91"/>
    </row>
    <row r="44" spans="2:23">
      <c r="B44" t="s">
        <v>2192</v>
      </c>
      <c r="C44" t="s">
        <v>1444</v>
      </c>
      <c r="D44" s="101">
        <v>496264</v>
      </c>
      <c r="E44"/>
      <c r="F44" t="s">
        <v>2255</v>
      </c>
      <c r="G44" s="86">
        <v>43100</v>
      </c>
      <c r="H44" t="s">
        <v>210</v>
      </c>
      <c r="I44" s="77">
        <v>7.55</v>
      </c>
      <c r="J44" t="s">
        <v>123</v>
      </c>
      <c r="K44" t="s">
        <v>102</v>
      </c>
      <c r="L44" s="78">
        <v>6.2300000000000001E-2</v>
      </c>
      <c r="M44" s="78">
        <v>6.2300000000000001E-2</v>
      </c>
      <c r="N44" s="77">
        <v>98.63</v>
      </c>
      <c r="O44" s="77">
        <v>110.52</v>
      </c>
      <c r="P44" s="77">
        <v>0.109005876</v>
      </c>
      <c r="Q44" s="78">
        <v>2.0000000000000001E-4</v>
      </c>
      <c r="R44" s="78">
        <v>0</v>
      </c>
      <c r="W44" s="91"/>
    </row>
    <row r="45" spans="2:23">
      <c r="B45" t="s">
        <v>2192</v>
      </c>
      <c r="C45" t="s">
        <v>1444</v>
      </c>
      <c r="D45" s="101">
        <v>496073</v>
      </c>
      <c r="E45"/>
      <c r="F45" t="s">
        <v>2255</v>
      </c>
      <c r="G45" s="86">
        <v>43100</v>
      </c>
      <c r="H45" t="s">
        <v>210</v>
      </c>
      <c r="I45" s="77">
        <v>8.2799999999999994</v>
      </c>
      <c r="J45" t="s">
        <v>123</v>
      </c>
      <c r="K45" t="s">
        <v>102</v>
      </c>
      <c r="L45" s="78">
        <v>3.8600000000000002E-2</v>
      </c>
      <c r="M45" s="78">
        <v>3.8600000000000002E-2</v>
      </c>
      <c r="N45" s="77">
        <v>2928.73</v>
      </c>
      <c r="O45" s="77">
        <v>117.33</v>
      </c>
      <c r="P45" s="77">
        <v>3.4362789089999999</v>
      </c>
      <c r="Q45" s="78">
        <v>7.1999999999999998E-3</v>
      </c>
      <c r="R45" s="78">
        <v>0</v>
      </c>
      <c r="W45" s="91"/>
    </row>
    <row r="46" spans="2:23">
      <c r="B46" t="s">
        <v>2192</v>
      </c>
      <c r="C46" t="s">
        <v>1444</v>
      </c>
      <c r="D46" s="101">
        <v>496075</v>
      </c>
      <c r="E46"/>
      <c r="F46" t="s">
        <v>2255</v>
      </c>
      <c r="G46" s="86">
        <v>43100</v>
      </c>
      <c r="H46" t="s">
        <v>210</v>
      </c>
      <c r="I46" s="77">
        <v>7.99</v>
      </c>
      <c r="J46" t="s">
        <v>123</v>
      </c>
      <c r="K46" t="s">
        <v>102</v>
      </c>
      <c r="L46" s="78">
        <v>4.8800000000000003E-2</v>
      </c>
      <c r="M46" s="78">
        <v>4.9299999999999997E-2</v>
      </c>
      <c r="N46" s="77">
        <v>370.96</v>
      </c>
      <c r="O46" s="77">
        <v>101.73</v>
      </c>
      <c r="P46" s="77">
        <v>0.37737760799999998</v>
      </c>
      <c r="Q46" s="78">
        <v>8.0000000000000004E-4</v>
      </c>
      <c r="R46" s="78">
        <v>0</v>
      </c>
      <c r="W46" s="91"/>
    </row>
    <row r="47" spans="2:23">
      <c r="B47" t="s">
        <v>2192</v>
      </c>
      <c r="C47" t="s">
        <v>1444</v>
      </c>
      <c r="D47" s="101">
        <v>496072</v>
      </c>
      <c r="E47"/>
      <c r="F47" t="s">
        <v>2255</v>
      </c>
      <c r="G47" s="86">
        <v>43100</v>
      </c>
      <c r="H47" t="s">
        <v>210</v>
      </c>
      <c r="I47" s="77">
        <v>7.36</v>
      </c>
      <c r="J47" t="s">
        <v>123</v>
      </c>
      <c r="K47" t="s">
        <v>102</v>
      </c>
      <c r="L47" s="78">
        <v>1.6299999999999999E-2</v>
      </c>
      <c r="M47" s="78">
        <v>1.6299999999999999E-2</v>
      </c>
      <c r="N47" s="77">
        <v>2129.17</v>
      </c>
      <c r="O47" s="77">
        <v>121</v>
      </c>
      <c r="P47" s="77">
        <v>2.5762957000000002</v>
      </c>
      <c r="Q47" s="78">
        <v>5.4000000000000003E-3</v>
      </c>
      <c r="R47" s="78">
        <v>0</v>
      </c>
      <c r="W47" s="91"/>
    </row>
    <row r="48" spans="2:23">
      <c r="B48" t="s">
        <v>2192</v>
      </c>
      <c r="C48" t="s">
        <v>1444</v>
      </c>
      <c r="D48" s="101">
        <v>496263</v>
      </c>
      <c r="E48"/>
      <c r="F48" t="s">
        <v>2255</v>
      </c>
      <c r="G48" s="86">
        <v>43100</v>
      </c>
      <c r="H48" t="s">
        <v>210</v>
      </c>
      <c r="I48" s="77">
        <v>6.15</v>
      </c>
      <c r="J48" t="s">
        <v>123</v>
      </c>
      <c r="K48" t="s">
        <v>102</v>
      </c>
      <c r="L48" s="78">
        <v>4.53E-2</v>
      </c>
      <c r="M48" s="78">
        <v>4.53E-2</v>
      </c>
      <c r="N48" s="77">
        <v>451.5</v>
      </c>
      <c r="O48" s="77">
        <v>96.05</v>
      </c>
      <c r="P48" s="77">
        <v>0.43366575000000002</v>
      </c>
      <c r="Q48" s="78">
        <v>8.9999999999999998E-4</v>
      </c>
      <c r="R48" s="78">
        <v>0</v>
      </c>
      <c r="W48" s="91"/>
    </row>
    <row r="49" spans="2:23">
      <c r="B49" t="s">
        <v>2192</v>
      </c>
      <c r="C49" t="s">
        <v>1444</v>
      </c>
      <c r="D49" s="101">
        <v>435944</v>
      </c>
      <c r="E49"/>
      <c r="F49" t="s">
        <v>2255</v>
      </c>
      <c r="G49" s="86">
        <v>42551</v>
      </c>
      <c r="H49" t="s">
        <v>210</v>
      </c>
      <c r="I49" s="77">
        <v>7.79</v>
      </c>
      <c r="J49" t="s">
        <v>123</v>
      </c>
      <c r="K49" t="s">
        <v>102</v>
      </c>
      <c r="L49" s="78">
        <v>4.1300000000000003E-2</v>
      </c>
      <c r="M49" s="78">
        <v>4.1200000000000001E-2</v>
      </c>
      <c r="N49" s="77">
        <v>3077.47</v>
      </c>
      <c r="O49" s="77">
        <v>111.47</v>
      </c>
      <c r="P49" s="77">
        <v>3.4304558090000001</v>
      </c>
      <c r="Q49" s="78">
        <v>7.1999999999999998E-3</v>
      </c>
      <c r="R49" s="78">
        <v>0</v>
      </c>
      <c r="W49" s="91"/>
    </row>
    <row r="50" spans="2:23">
      <c r="B50" t="s">
        <v>2192</v>
      </c>
      <c r="C50" t="s">
        <v>1444</v>
      </c>
      <c r="D50" s="101">
        <v>448456</v>
      </c>
      <c r="E50"/>
      <c r="F50" t="s">
        <v>2255</v>
      </c>
      <c r="G50" s="86">
        <v>42643</v>
      </c>
      <c r="H50" t="s">
        <v>210</v>
      </c>
      <c r="I50" s="77">
        <v>7.22</v>
      </c>
      <c r="J50" t="s">
        <v>123</v>
      </c>
      <c r="K50" t="s">
        <v>102</v>
      </c>
      <c r="L50" s="78">
        <v>3.3300000000000003E-2</v>
      </c>
      <c r="M50" s="78">
        <v>3.3300000000000003E-2</v>
      </c>
      <c r="N50" s="77">
        <v>2300.79</v>
      </c>
      <c r="O50" s="77">
        <v>116.37</v>
      </c>
      <c r="P50" s="77">
        <v>2.6774293230000001</v>
      </c>
      <c r="Q50" s="78">
        <v>5.5999999999999999E-3</v>
      </c>
      <c r="R50" s="78">
        <v>0</v>
      </c>
      <c r="W50" s="91"/>
    </row>
    <row r="51" spans="2:23">
      <c r="B51" t="s">
        <v>2192</v>
      </c>
      <c r="C51" t="s">
        <v>1444</v>
      </c>
      <c r="D51" s="101">
        <v>435943</v>
      </c>
      <c r="E51"/>
      <c r="F51" t="s">
        <v>2255</v>
      </c>
      <c r="G51" s="86">
        <v>42551</v>
      </c>
      <c r="H51" t="s">
        <v>210</v>
      </c>
      <c r="I51" s="77">
        <v>6.97</v>
      </c>
      <c r="J51" t="s">
        <v>123</v>
      </c>
      <c r="K51" t="s">
        <v>102</v>
      </c>
      <c r="L51" s="78">
        <v>2.24E-2</v>
      </c>
      <c r="M51" s="78">
        <v>2.24E-2</v>
      </c>
      <c r="N51" s="77">
        <v>2054.33</v>
      </c>
      <c r="O51" s="77">
        <v>115.72</v>
      </c>
      <c r="P51" s="77">
        <v>2.3772706760000002</v>
      </c>
      <c r="Q51" s="78">
        <v>5.0000000000000001E-3</v>
      </c>
      <c r="R51" s="78">
        <v>0</v>
      </c>
      <c r="W51" s="91"/>
    </row>
    <row r="52" spans="2:23">
      <c r="B52" t="s">
        <v>2192</v>
      </c>
      <c r="C52" t="s">
        <v>1444</v>
      </c>
      <c r="D52" s="101">
        <v>448455</v>
      </c>
      <c r="E52"/>
      <c r="F52" t="s">
        <v>2255</v>
      </c>
      <c r="G52" s="86">
        <v>42643</v>
      </c>
      <c r="H52" t="s">
        <v>210</v>
      </c>
      <c r="I52" s="77">
        <v>6.02</v>
      </c>
      <c r="J52" t="s">
        <v>123</v>
      </c>
      <c r="K52" t="s">
        <v>102</v>
      </c>
      <c r="L52" s="78">
        <v>2.0400000000000001E-2</v>
      </c>
      <c r="M52" s="78">
        <v>2.0400000000000001E-2</v>
      </c>
      <c r="N52" s="77">
        <v>1551.38</v>
      </c>
      <c r="O52" s="77">
        <v>116.02</v>
      </c>
      <c r="P52" s="77">
        <v>1.7999110760000001</v>
      </c>
      <c r="Q52" s="78">
        <v>3.8E-3</v>
      </c>
      <c r="R52" s="78">
        <v>0</v>
      </c>
      <c r="W52" s="91"/>
    </row>
    <row r="53" spans="2:23">
      <c r="B53" t="s">
        <v>2192</v>
      </c>
      <c r="C53" t="s">
        <v>1444</v>
      </c>
      <c r="D53" s="101">
        <v>542103</v>
      </c>
      <c r="E53"/>
      <c r="F53" t="s">
        <v>2255</v>
      </c>
      <c r="G53" s="86">
        <v>43555</v>
      </c>
      <c r="H53" t="s">
        <v>210</v>
      </c>
      <c r="I53" s="77">
        <v>3.45</v>
      </c>
      <c r="J53" t="s">
        <v>123</v>
      </c>
      <c r="K53" t="s">
        <v>102</v>
      </c>
      <c r="L53" s="78">
        <v>5.6500000000000002E-2</v>
      </c>
      <c r="M53" s="78">
        <v>5.6500000000000002E-2</v>
      </c>
      <c r="N53" s="77">
        <v>19.989999999999998</v>
      </c>
      <c r="O53" s="77">
        <v>100.77</v>
      </c>
      <c r="P53" s="77">
        <v>2.0143923000000001E-2</v>
      </c>
      <c r="Q53" s="78">
        <v>0</v>
      </c>
      <c r="R53" s="78">
        <v>0</v>
      </c>
      <c r="W53" s="91"/>
    </row>
    <row r="54" spans="2:23">
      <c r="B54" t="s">
        <v>2192</v>
      </c>
      <c r="C54" t="s">
        <v>1444</v>
      </c>
      <c r="D54" s="101">
        <v>542104</v>
      </c>
      <c r="E54"/>
      <c r="F54" t="s">
        <v>2255</v>
      </c>
      <c r="G54" s="86">
        <v>43555</v>
      </c>
      <c r="H54" t="s">
        <v>210</v>
      </c>
      <c r="I54" s="77">
        <v>5.16</v>
      </c>
      <c r="J54" t="s">
        <v>123</v>
      </c>
      <c r="K54" t="s">
        <v>102</v>
      </c>
      <c r="L54" s="78">
        <v>4.7100000000000003E-2</v>
      </c>
      <c r="M54" s="78">
        <v>4.7800000000000002E-2</v>
      </c>
      <c r="N54" s="77">
        <v>237.05</v>
      </c>
      <c r="O54" s="77">
        <v>101.63</v>
      </c>
      <c r="P54" s="77">
        <v>0.24091391500000001</v>
      </c>
      <c r="Q54" s="78">
        <v>5.0000000000000001E-4</v>
      </c>
      <c r="R54" s="78">
        <v>0</v>
      </c>
      <c r="W54" s="91"/>
    </row>
    <row r="55" spans="2:23">
      <c r="B55" t="s">
        <v>2192</v>
      </c>
      <c r="C55" t="s">
        <v>1444</v>
      </c>
      <c r="D55" s="101">
        <v>542102</v>
      </c>
      <c r="E55"/>
      <c r="F55" t="s">
        <v>2255</v>
      </c>
      <c r="G55" s="86">
        <v>43555</v>
      </c>
      <c r="H55" t="s">
        <v>210</v>
      </c>
      <c r="I55" s="77">
        <v>5.58</v>
      </c>
      <c r="J55" t="s">
        <v>123</v>
      </c>
      <c r="K55" t="s">
        <v>102</v>
      </c>
      <c r="L55" s="78">
        <v>2.47E-2</v>
      </c>
      <c r="M55" s="78">
        <v>2.47E-2</v>
      </c>
      <c r="N55" s="77">
        <v>626</v>
      </c>
      <c r="O55" s="77">
        <v>131.55000000000001</v>
      </c>
      <c r="P55" s="77">
        <v>0.82350299999999999</v>
      </c>
      <c r="Q55" s="78">
        <v>1.6999999999999999E-3</v>
      </c>
      <c r="R55" s="78">
        <v>0</v>
      </c>
      <c r="W55" s="91"/>
    </row>
    <row r="56" spans="2:23">
      <c r="B56" t="s">
        <v>2192</v>
      </c>
      <c r="C56" t="s">
        <v>1444</v>
      </c>
      <c r="D56" s="101">
        <v>542101</v>
      </c>
      <c r="E56"/>
      <c r="F56" t="s">
        <v>2255</v>
      </c>
      <c r="G56" s="86">
        <v>43555</v>
      </c>
      <c r="H56" t="s">
        <v>210</v>
      </c>
      <c r="I56" s="77">
        <v>5.03</v>
      </c>
      <c r="J56" t="s">
        <v>123</v>
      </c>
      <c r="K56" t="s">
        <v>102</v>
      </c>
      <c r="L56" s="78">
        <v>5.7299999999999997E-2</v>
      </c>
      <c r="M56" s="78">
        <v>5.7299999999999997E-2</v>
      </c>
      <c r="N56" s="77">
        <v>1497.7</v>
      </c>
      <c r="O56" s="77">
        <v>121.16</v>
      </c>
      <c r="P56" s="77">
        <v>1.8146133200000001</v>
      </c>
      <c r="Q56" s="78">
        <v>3.8E-3</v>
      </c>
      <c r="R56" s="78">
        <v>0</v>
      </c>
      <c r="W56" s="91"/>
    </row>
    <row r="57" spans="2:23">
      <c r="B57" t="s">
        <v>2192</v>
      </c>
      <c r="C57" t="s">
        <v>1444</v>
      </c>
      <c r="D57" s="101">
        <v>542100</v>
      </c>
      <c r="E57"/>
      <c r="F57" t="s">
        <v>2255</v>
      </c>
      <c r="G57" s="86">
        <v>43555</v>
      </c>
      <c r="H57" t="s">
        <v>210</v>
      </c>
      <c r="I57" s="77">
        <v>5.87</v>
      </c>
      <c r="J57" t="s">
        <v>123</v>
      </c>
      <c r="K57" t="s">
        <v>102</v>
      </c>
      <c r="L57" s="78">
        <v>3.0800000000000001E-2</v>
      </c>
      <c r="M57" s="78">
        <v>3.0800000000000001E-2</v>
      </c>
      <c r="N57" s="77">
        <v>2296.9699999999998</v>
      </c>
      <c r="O57" s="77">
        <v>116.4</v>
      </c>
      <c r="P57" s="77">
        <v>2.6736730799999999</v>
      </c>
      <c r="Q57" s="78">
        <v>5.5999999999999999E-3</v>
      </c>
      <c r="R57" s="78">
        <v>0</v>
      </c>
      <c r="W57" s="91"/>
    </row>
    <row r="58" spans="2:23">
      <c r="B58" t="s">
        <v>2192</v>
      </c>
      <c r="C58" t="s">
        <v>1444</v>
      </c>
      <c r="D58" s="101">
        <v>542099</v>
      </c>
      <c r="E58"/>
      <c r="F58" t="s">
        <v>2255</v>
      </c>
      <c r="G58" s="86">
        <v>43555</v>
      </c>
      <c r="H58" t="s">
        <v>210</v>
      </c>
      <c r="I58" s="77">
        <v>4.05</v>
      </c>
      <c r="J58" t="s">
        <v>123</v>
      </c>
      <c r="K58" t="s">
        <v>102</v>
      </c>
      <c r="L58" s="78">
        <v>2.52E-2</v>
      </c>
      <c r="M58" s="78">
        <v>2.53E-2</v>
      </c>
      <c r="N58" s="77">
        <v>1142.4100000000001</v>
      </c>
      <c r="O58" s="77">
        <v>123.33</v>
      </c>
      <c r="P58" s="77">
        <v>1.408934253</v>
      </c>
      <c r="Q58" s="78">
        <v>2.8999999999999998E-3</v>
      </c>
      <c r="R58" s="78">
        <v>0</v>
      </c>
      <c r="W58" s="91"/>
    </row>
    <row r="59" spans="2:23">
      <c r="B59" s="79" t="s">
        <v>1445</v>
      </c>
      <c r="I59" s="81">
        <v>0</v>
      </c>
      <c r="M59" s="80">
        <v>0</v>
      </c>
      <c r="N59" s="81">
        <v>0</v>
      </c>
      <c r="P59" s="81">
        <v>0</v>
      </c>
      <c r="Q59" s="80">
        <v>0</v>
      </c>
      <c r="R59" s="80">
        <v>0</v>
      </c>
    </row>
    <row r="60" spans="2:23">
      <c r="B60" t="s">
        <v>209</v>
      </c>
      <c r="D60" s="101">
        <v>0</v>
      </c>
      <c r="F60" t="s">
        <v>209</v>
      </c>
      <c r="I60" s="77">
        <v>0</v>
      </c>
      <c r="J60" t="s">
        <v>209</v>
      </c>
      <c r="K60" t="s">
        <v>209</v>
      </c>
      <c r="L60" s="78">
        <v>0</v>
      </c>
      <c r="M60" s="78">
        <v>0</v>
      </c>
      <c r="N60" s="77">
        <v>0</v>
      </c>
      <c r="O60" s="77">
        <v>0</v>
      </c>
      <c r="P60" s="77">
        <v>0</v>
      </c>
      <c r="Q60" s="78">
        <v>0</v>
      </c>
      <c r="R60" s="78">
        <v>0</v>
      </c>
    </row>
    <row r="61" spans="2:23">
      <c r="B61" s="79" t="s">
        <v>1446</v>
      </c>
      <c r="I61" s="81">
        <v>5.87</v>
      </c>
      <c r="M61" s="80">
        <v>3.7600000000000001E-2</v>
      </c>
      <c r="N61" s="81">
        <v>207987.69</v>
      </c>
      <c r="P61" s="81">
        <v>223.14572828404201</v>
      </c>
      <c r="Q61" s="80">
        <v>0.46560000000000001</v>
      </c>
      <c r="R61" s="80">
        <v>2.7000000000000001E-3</v>
      </c>
    </row>
    <row r="62" spans="2:23">
      <c r="B62" t="s">
        <v>2193</v>
      </c>
      <c r="C62" t="s">
        <v>1447</v>
      </c>
      <c r="D62" s="101">
        <v>4563</v>
      </c>
      <c r="E62"/>
      <c r="F62" t="s">
        <v>1184</v>
      </c>
      <c r="G62" s="86">
        <v>42368</v>
      </c>
      <c r="H62" t="s">
        <v>207</v>
      </c>
      <c r="I62" s="77">
        <v>6.96</v>
      </c>
      <c r="J62" t="s">
        <v>127</v>
      </c>
      <c r="K62" t="s">
        <v>102</v>
      </c>
      <c r="L62" s="78">
        <v>3.1699999999999999E-2</v>
      </c>
      <c r="M62" s="78">
        <v>2.52E-2</v>
      </c>
      <c r="N62" s="77">
        <v>507.77</v>
      </c>
      <c r="O62" s="77">
        <v>117.59</v>
      </c>
      <c r="P62" s="77">
        <v>0.59708674299999998</v>
      </c>
      <c r="Q62" s="78">
        <v>1.1999999999999999E-3</v>
      </c>
      <c r="R62" s="78">
        <v>0</v>
      </c>
      <c r="W62" s="91"/>
    </row>
    <row r="63" spans="2:23">
      <c r="B63" t="s">
        <v>2193</v>
      </c>
      <c r="C63" t="s">
        <v>1447</v>
      </c>
      <c r="D63" s="101">
        <v>4693</v>
      </c>
      <c r="E63"/>
      <c r="F63" t="s">
        <v>1184</v>
      </c>
      <c r="G63" s="86">
        <v>42388</v>
      </c>
      <c r="H63" t="s">
        <v>207</v>
      </c>
      <c r="I63" s="77">
        <v>6.95</v>
      </c>
      <c r="J63" t="s">
        <v>127</v>
      </c>
      <c r="K63" t="s">
        <v>102</v>
      </c>
      <c r="L63" s="78">
        <v>3.1699999999999999E-2</v>
      </c>
      <c r="M63" s="78">
        <v>2.5399999999999999E-2</v>
      </c>
      <c r="N63" s="77">
        <v>710.88</v>
      </c>
      <c r="O63" s="77">
        <v>117.74</v>
      </c>
      <c r="P63" s="77">
        <v>0.83699011199999995</v>
      </c>
      <c r="Q63" s="78">
        <v>1.6999999999999999E-3</v>
      </c>
      <c r="R63" s="78">
        <v>0</v>
      </c>
      <c r="W63" s="91"/>
    </row>
    <row r="64" spans="2:23">
      <c r="B64" t="s">
        <v>2193</v>
      </c>
      <c r="C64" t="s">
        <v>1447</v>
      </c>
      <c r="D64" s="101">
        <v>425769</v>
      </c>
      <c r="E64"/>
      <c r="F64" t="s">
        <v>1184</v>
      </c>
      <c r="G64" s="86">
        <v>42509</v>
      </c>
      <c r="H64" t="s">
        <v>207</v>
      </c>
      <c r="I64" s="77">
        <v>7.01</v>
      </c>
      <c r="J64" t="s">
        <v>127</v>
      </c>
      <c r="K64" t="s">
        <v>102</v>
      </c>
      <c r="L64" s="78">
        <v>2.7400000000000001E-2</v>
      </c>
      <c r="M64" s="78">
        <v>2.7E-2</v>
      </c>
      <c r="N64" s="77">
        <v>710.88</v>
      </c>
      <c r="O64" s="77">
        <v>113.6</v>
      </c>
      <c r="P64" s="77">
        <v>0.80755968</v>
      </c>
      <c r="Q64" s="78">
        <v>1.6999999999999999E-3</v>
      </c>
      <c r="R64" s="78">
        <v>0</v>
      </c>
      <c r="W64" s="91"/>
    </row>
    <row r="65" spans="2:23">
      <c r="B65" t="s">
        <v>2193</v>
      </c>
      <c r="C65" t="s">
        <v>1447</v>
      </c>
      <c r="D65" s="101">
        <v>455714</v>
      </c>
      <c r="E65"/>
      <c r="F65" t="s">
        <v>1184</v>
      </c>
      <c r="G65" s="86">
        <v>42723</v>
      </c>
      <c r="H65" t="s">
        <v>207</v>
      </c>
      <c r="I65" s="77">
        <v>6.93</v>
      </c>
      <c r="J65" t="s">
        <v>127</v>
      </c>
      <c r="K65" t="s">
        <v>102</v>
      </c>
      <c r="L65" s="78">
        <v>3.15E-2</v>
      </c>
      <c r="M65" s="78">
        <v>2.8299999999999999E-2</v>
      </c>
      <c r="N65" s="77">
        <v>101.55</v>
      </c>
      <c r="O65" s="77">
        <v>115.4</v>
      </c>
      <c r="P65" s="77">
        <v>0.11718870000000001</v>
      </c>
      <c r="Q65" s="78">
        <v>2.0000000000000001E-4</v>
      </c>
      <c r="R65" s="78">
        <v>0</v>
      </c>
      <c r="W65" s="91"/>
    </row>
    <row r="66" spans="2:23">
      <c r="B66" t="s">
        <v>2193</v>
      </c>
      <c r="C66" t="s">
        <v>1447</v>
      </c>
      <c r="D66" s="101">
        <v>474664</v>
      </c>
      <c r="E66"/>
      <c r="F66" t="s">
        <v>1184</v>
      </c>
      <c r="G66" s="86">
        <v>42918</v>
      </c>
      <c r="H66" t="s">
        <v>207</v>
      </c>
      <c r="I66" s="77">
        <v>6.89</v>
      </c>
      <c r="J66" t="s">
        <v>127</v>
      </c>
      <c r="K66" t="s">
        <v>102</v>
      </c>
      <c r="L66" s="78">
        <v>3.1899999999999998E-2</v>
      </c>
      <c r="M66" s="78">
        <v>3.1E-2</v>
      </c>
      <c r="N66" s="77">
        <v>507.77</v>
      </c>
      <c r="O66" s="77">
        <v>112.82</v>
      </c>
      <c r="P66" s="77">
        <v>0.57286611399999998</v>
      </c>
      <c r="Q66" s="78">
        <v>1.1999999999999999E-3</v>
      </c>
      <c r="R66" s="78">
        <v>0</v>
      </c>
      <c r="W66" s="91"/>
    </row>
    <row r="67" spans="2:23">
      <c r="B67" t="s">
        <v>2193</v>
      </c>
      <c r="C67" t="s">
        <v>1447</v>
      </c>
      <c r="D67" s="101">
        <v>7520</v>
      </c>
      <c r="E67"/>
      <c r="F67" t="s">
        <v>1184</v>
      </c>
      <c r="G67" s="86">
        <v>43915</v>
      </c>
      <c r="H67" t="s">
        <v>207</v>
      </c>
      <c r="I67" s="77">
        <v>6.92</v>
      </c>
      <c r="J67" t="s">
        <v>127</v>
      </c>
      <c r="K67" t="s">
        <v>102</v>
      </c>
      <c r="L67" s="78">
        <v>2.6599999999999999E-2</v>
      </c>
      <c r="M67" s="78">
        <v>3.6700000000000003E-2</v>
      </c>
      <c r="N67" s="77">
        <v>1068.99</v>
      </c>
      <c r="O67" s="77">
        <v>104.02</v>
      </c>
      <c r="P67" s="77">
        <v>1.1119633980000001</v>
      </c>
      <c r="Q67" s="78">
        <v>2.3E-3</v>
      </c>
      <c r="R67" s="78">
        <v>0</v>
      </c>
      <c r="W67" s="91"/>
    </row>
    <row r="68" spans="2:23">
      <c r="B68" t="s">
        <v>2193</v>
      </c>
      <c r="C68" t="s">
        <v>1447</v>
      </c>
      <c r="D68" s="101">
        <v>8115</v>
      </c>
      <c r="E68"/>
      <c r="F68" t="s">
        <v>1184</v>
      </c>
      <c r="G68" s="86">
        <v>44168</v>
      </c>
      <c r="H68" t="s">
        <v>207</v>
      </c>
      <c r="I68" s="77">
        <v>7.05</v>
      </c>
      <c r="J68" t="s">
        <v>127</v>
      </c>
      <c r="K68" t="s">
        <v>102</v>
      </c>
      <c r="L68" s="78">
        <v>1.89E-2</v>
      </c>
      <c r="M68" s="78">
        <v>3.9100000000000003E-2</v>
      </c>
      <c r="N68" s="77">
        <v>1082.6600000000001</v>
      </c>
      <c r="O68" s="77">
        <v>96.63</v>
      </c>
      <c r="P68" s="77">
        <v>1.046174358</v>
      </c>
      <c r="Q68" s="78">
        <v>2.2000000000000001E-3</v>
      </c>
      <c r="R68" s="78">
        <v>0</v>
      </c>
      <c r="W68" s="91"/>
    </row>
    <row r="69" spans="2:23">
      <c r="B69" t="s">
        <v>2193</v>
      </c>
      <c r="C69" t="s">
        <v>1447</v>
      </c>
      <c r="D69" s="101">
        <v>8349</v>
      </c>
      <c r="E69"/>
      <c r="F69" t="s">
        <v>1184</v>
      </c>
      <c r="G69" s="86">
        <v>44277</v>
      </c>
      <c r="H69" t="s">
        <v>207</v>
      </c>
      <c r="I69" s="77">
        <v>6.97</v>
      </c>
      <c r="J69" t="s">
        <v>127</v>
      </c>
      <c r="K69" t="s">
        <v>102</v>
      </c>
      <c r="L69" s="78">
        <v>1.9E-2</v>
      </c>
      <c r="M69" s="78">
        <v>4.6100000000000002E-2</v>
      </c>
      <c r="N69" s="77">
        <v>1646.37</v>
      </c>
      <c r="O69" s="77">
        <v>92.35</v>
      </c>
      <c r="P69" s="77">
        <v>1.5204226949999999</v>
      </c>
      <c r="Q69" s="78">
        <v>3.2000000000000002E-3</v>
      </c>
      <c r="R69" s="78">
        <v>0</v>
      </c>
      <c r="W69" s="91"/>
    </row>
    <row r="70" spans="2:23">
      <c r="B70" t="s">
        <v>2197</v>
      </c>
      <c r="C70" t="s">
        <v>1444</v>
      </c>
      <c r="D70" s="101">
        <v>371197</v>
      </c>
      <c r="E70"/>
      <c r="F70" t="s">
        <v>1207</v>
      </c>
      <c r="G70" s="86">
        <v>42052</v>
      </c>
      <c r="H70" t="s">
        <v>149</v>
      </c>
      <c r="I70" s="77">
        <v>3.87</v>
      </c>
      <c r="J70" t="s">
        <v>268</v>
      </c>
      <c r="K70" t="s">
        <v>102</v>
      </c>
      <c r="L70" s="78">
        <v>2.98E-2</v>
      </c>
      <c r="M70" s="78">
        <v>2.3300000000000001E-2</v>
      </c>
      <c r="N70" s="77">
        <v>1614.85</v>
      </c>
      <c r="O70" s="77">
        <v>116.84</v>
      </c>
      <c r="P70" s="77">
        <v>1.8867907399999999</v>
      </c>
      <c r="Q70" s="78">
        <v>3.8999999999999998E-3</v>
      </c>
      <c r="R70" s="78">
        <v>0</v>
      </c>
      <c r="W70" s="91"/>
    </row>
    <row r="71" spans="2:23">
      <c r="B71" t="s">
        <v>2175</v>
      </c>
      <c r="C71" t="s">
        <v>1447</v>
      </c>
      <c r="D71" s="101">
        <v>379497</v>
      </c>
      <c r="E71"/>
      <c r="F71" t="s">
        <v>1207</v>
      </c>
      <c r="G71" s="86">
        <v>42122</v>
      </c>
      <c r="H71" t="s">
        <v>149</v>
      </c>
      <c r="I71" s="77">
        <v>4.21</v>
      </c>
      <c r="J71" t="s">
        <v>264</v>
      </c>
      <c r="K71" t="s">
        <v>102</v>
      </c>
      <c r="L71" s="78">
        <v>2.98E-2</v>
      </c>
      <c r="M71" s="78">
        <v>2.81E-2</v>
      </c>
      <c r="N71" s="77">
        <v>9938.4699999999993</v>
      </c>
      <c r="O71" s="77">
        <v>113.72</v>
      </c>
      <c r="P71" s="77">
        <v>11.302028084</v>
      </c>
      <c r="Q71" s="78">
        <v>2.3599999999999999E-2</v>
      </c>
      <c r="R71" s="78">
        <v>1E-4</v>
      </c>
      <c r="W71" s="91"/>
    </row>
    <row r="72" spans="2:23">
      <c r="B72" t="s">
        <v>2196</v>
      </c>
      <c r="C72" t="s">
        <v>1444</v>
      </c>
      <c r="D72" s="101">
        <v>372051</v>
      </c>
      <c r="E72"/>
      <c r="F72" t="s">
        <v>1207</v>
      </c>
      <c r="G72" s="86">
        <v>42054</v>
      </c>
      <c r="H72" t="s">
        <v>149</v>
      </c>
      <c r="I72" s="77">
        <v>3.87</v>
      </c>
      <c r="J72" t="s">
        <v>268</v>
      </c>
      <c r="K72" t="s">
        <v>102</v>
      </c>
      <c r="L72" s="78">
        <v>2.98E-2</v>
      </c>
      <c r="M72" s="78">
        <v>3.2399999999999998E-2</v>
      </c>
      <c r="N72" s="77">
        <v>33.159999999999997</v>
      </c>
      <c r="O72" s="77">
        <v>112.94</v>
      </c>
      <c r="P72" s="77">
        <v>3.7450904E-2</v>
      </c>
      <c r="Q72" s="78">
        <v>1E-4</v>
      </c>
      <c r="R72" s="78">
        <v>0</v>
      </c>
      <c r="W72" s="91"/>
    </row>
    <row r="73" spans="2:23">
      <c r="B73" t="s">
        <v>2196</v>
      </c>
      <c r="C73" t="s">
        <v>1444</v>
      </c>
      <c r="D73" s="101">
        <v>371707</v>
      </c>
      <c r="E73"/>
      <c r="F73" t="s">
        <v>1207</v>
      </c>
      <c r="G73" s="86">
        <v>42052</v>
      </c>
      <c r="H73" t="s">
        <v>149</v>
      </c>
      <c r="I73" s="77">
        <v>3.87</v>
      </c>
      <c r="J73" t="s">
        <v>268</v>
      </c>
      <c r="K73" t="s">
        <v>102</v>
      </c>
      <c r="L73" s="78">
        <v>2.98E-2</v>
      </c>
      <c r="M73" s="78">
        <v>3.2399999999999998E-2</v>
      </c>
      <c r="N73" s="77">
        <v>1172.6300000000001</v>
      </c>
      <c r="O73" s="77">
        <v>112.94</v>
      </c>
      <c r="P73" s="77">
        <v>1.324368322</v>
      </c>
      <c r="Q73" s="78">
        <v>2.8E-3</v>
      </c>
      <c r="R73" s="78">
        <v>0</v>
      </c>
      <c r="W73" s="91"/>
    </row>
    <row r="74" spans="2:23">
      <c r="B74" t="s">
        <v>2195</v>
      </c>
      <c r="C74" t="s">
        <v>1447</v>
      </c>
      <c r="D74" s="101">
        <v>29991703</v>
      </c>
      <c r="E74"/>
      <c r="F74" t="s">
        <v>1448</v>
      </c>
      <c r="G74" s="86">
        <v>44227</v>
      </c>
      <c r="H74" t="s">
        <v>1228</v>
      </c>
      <c r="I74" s="77">
        <v>3.07</v>
      </c>
      <c r="J74" t="s">
        <v>347</v>
      </c>
      <c r="K74" t="s">
        <v>102</v>
      </c>
      <c r="L74" s="78">
        <v>4.4999999999999998E-2</v>
      </c>
      <c r="M74" s="78">
        <v>2.06E-2</v>
      </c>
      <c r="N74" s="77">
        <v>3673.76</v>
      </c>
      <c r="O74" s="77">
        <v>124.79</v>
      </c>
      <c r="P74" s="77">
        <v>4.5844851039999996</v>
      </c>
      <c r="Q74" s="78">
        <v>9.5999999999999992E-3</v>
      </c>
      <c r="R74" s="78">
        <v>1E-4</v>
      </c>
    </row>
    <row r="75" spans="2:23">
      <c r="B75" t="s">
        <v>2194</v>
      </c>
      <c r="C75" t="s">
        <v>1447</v>
      </c>
      <c r="D75" s="101">
        <v>66241</v>
      </c>
      <c r="E75"/>
      <c r="F75" t="s">
        <v>1448</v>
      </c>
      <c r="G75" s="86">
        <v>41534</v>
      </c>
      <c r="H75" t="s">
        <v>1228</v>
      </c>
      <c r="I75" s="77">
        <v>5.39</v>
      </c>
      <c r="J75" t="s">
        <v>112</v>
      </c>
      <c r="K75" t="s">
        <v>102</v>
      </c>
      <c r="L75" s="78">
        <v>3.9800000000000002E-2</v>
      </c>
      <c r="M75" s="78">
        <v>3.5099999999999999E-2</v>
      </c>
      <c r="N75" s="77">
        <v>10851.29</v>
      </c>
      <c r="O75" s="77">
        <v>115.17</v>
      </c>
      <c r="P75" s="77">
        <v>12.497430693</v>
      </c>
      <c r="Q75" s="78">
        <v>2.6100000000000002E-2</v>
      </c>
      <c r="R75" s="78">
        <v>2.0000000000000001E-4</v>
      </c>
      <c r="W75" s="91"/>
    </row>
    <row r="76" spans="2:23">
      <c r="B76" t="s">
        <v>2198</v>
      </c>
      <c r="C76" t="s">
        <v>1447</v>
      </c>
      <c r="D76" s="101">
        <v>8370</v>
      </c>
      <c r="E76"/>
      <c r="F76" t="s">
        <v>1192</v>
      </c>
      <c r="G76" s="86">
        <v>44294</v>
      </c>
      <c r="H76" t="s">
        <v>207</v>
      </c>
      <c r="I76" s="77">
        <v>7.89</v>
      </c>
      <c r="J76" t="s">
        <v>264</v>
      </c>
      <c r="K76" t="s">
        <v>102</v>
      </c>
      <c r="L76" s="78">
        <v>2.3199999999999998E-2</v>
      </c>
      <c r="M76" s="78">
        <v>4.3200000000000002E-2</v>
      </c>
      <c r="N76" s="77">
        <v>661.69</v>
      </c>
      <c r="O76" s="77">
        <v>94.58</v>
      </c>
      <c r="P76" s="77">
        <v>0.62582640199999995</v>
      </c>
      <c r="Q76" s="78">
        <v>1.2999999999999999E-3</v>
      </c>
      <c r="R76" s="78">
        <v>0</v>
      </c>
      <c r="W76" s="91"/>
    </row>
    <row r="77" spans="2:23">
      <c r="B77" t="s">
        <v>2198</v>
      </c>
      <c r="C77" t="s">
        <v>1447</v>
      </c>
      <c r="D77" s="101">
        <v>513783</v>
      </c>
      <c r="E77"/>
      <c r="F77" t="s">
        <v>1192</v>
      </c>
      <c r="G77" s="86">
        <v>43222</v>
      </c>
      <c r="H77" t="s">
        <v>207</v>
      </c>
      <c r="I77" s="77">
        <v>7.88</v>
      </c>
      <c r="J77" t="s">
        <v>264</v>
      </c>
      <c r="K77" t="s">
        <v>102</v>
      </c>
      <c r="L77" s="78">
        <v>3.2199999999999999E-2</v>
      </c>
      <c r="M77" s="78">
        <v>3.5700000000000003E-2</v>
      </c>
      <c r="N77" s="77">
        <v>1505.1</v>
      </c>
      <c r="O77" s="77">
        <v>109.65</v>
      </c>
      <c r="P77" s="77">
        <v>1.65034215</v>
      </c>
      <c r="Q77" s="78">
        <v>3.3999999999999998E-3</v>
      </c>
      <c r="R77" s="78">
        <v>0</v>
      </c>
      <c r="W77" s="91"/>
    </row>
    <row r="78" spans="2:23">
      <c r="B78" t="s">
        <v>2198</v>
      </c>
      <c r="C78" t="s">
        <v>1447</v>
      </c>
      <c r="D78" s="101">
        <v>519337</v>
      </c>
      <c r="E78"/>
      <c r="F78" t="s">
        <v>1192</v>
      </c>
      <c r="G78" s="86">
        <v>43276</v>
      </c>
      <c r="H78" t="s">
        <v>207</v>
      </c>
      <c r="I78" s="77">
        <v>7.87</v>
      </c>
      <c r="J78" t="s">
        <v>264</v>
      </c>
      <c r="K78" t="s">
        <v>102</v>
      </c>
      <c r="L78" s="78">
        <v>3.2599999999999997E-2</v>
      </c>
      <c r="M78" s="78">
        <v>3.56E-2</v>
      </c>
      <c r="N78" s="77">
        <v>314.95999999999998</v>
      </c>
      <c r="O78" s="77">
        <v>109.08</v>
      </c>
      <c r="P78" s="77">
        <v>0.343558368</v>
      </c>
      <c r="Q78" s="78">
        <v>6.9999999999999999E-4</v>
      </c>
      <c r="R78" s="78">
        <v>0</v>
      </c>
      <c r="W78" s="91"/>
    </row>
    <row r="79" spans="2:23">
      <c r="B79" t="s">
        <v>2198</v>
      </c>
      <c r="C79" t="s">
        <v>1447</v>
      </c>
      <c r="D79" s="101">
        <v>530503</v>
      </c>
      <c r="E79"/>
      <c r="F79" t="s">
        <v>1192</v>
      </c>
      <c r="G79" s="86">
        <v>43431</v>
      </c>
      <c r="H79" t="s">
        <v>207</v>
      </c>
      <c r="I79" s="77">
        <v>7.81</v>
      </c>
      <c r="J79" t="s">
        <v>264</v>
      </c>
      <c r="K79" t="s">
        <v>102</v>
      </c>
      <c r="L79" s="78">
        <v>3.6600000000000001E-2</v>
      </c>
      <c r="M79" s="78">
        <v>3.4799999999999998E-2</v>
      </c>
      <c r="N79" s="77">
        <v>316.12</v>
      </c>
      <c r="O79" s="77">
        <v>112.6</v>
      </c>
      <c r="P79" s="77">
        <v>0.35595112000000001</v>
      </c>
      <c r="Q79" s="78">
        <v>6.9999999999999999E-4</v>
      </c>
      <c r="R79" s="78">
        <v>0</v>
      </c>
      <c r="W79" s="91"/>
    </row>
    <row r="80" spans="2:23">
      <c r="B80" t="s">
        <v>2198</v>
      </c>
      <c r="C80" t="s">
        <v>1447</v>
      </c>
      <c r="D80" s="101">
        <v>70231</v>
      </c>
      <c r="E80"/>
      <c r="F80" t="s">
        <v>1192</v>
      </c>
      <c r="G80" s="86">
        <v>43647</v>
      </c>
      <c r="H80" t="s">
        <v>207</v>
      </c>
      <c r="I80" s="77">
        <v>7.94</v>
      </c>
      <c r="J80" t="s">
        <v>264</v>
      </c>
      <c r="K80" t="s">
        <v>102</v>
      </c>
      <c r="L80" s="78">
        <v>2.9000000000000001E-2</v>
      </c>
      <c r="M80" s="78">
        <v>3.4700000000000002E-2</v>
      </c>
      <c r="N80" s="77">
        <v>555.46</v>
      </c>
      <c r="O80" s="77">
        <v>104.4</v>
      </c>
      <c r="P80" s="77">
        <v>0.57990023999999996</v>
      </c>
      <c r="Q80" s="78">
        <v>1.1999999999999999E-3</v>
      </c>
      <c r="R80" s="78">
        <v>0</v>
      </c>
      <c r="W80" s="91"/>
    </row>
    <row r="81" spans="2:23">
      <c r="B81" t="s">
        <v>2198</v>
      </c>
      <c r="C81" t="s">
        <v>1447</v>
      </c>
      <c r="D81" s="101">
        <v>7569</v>
      </c>
      <c r="E81"/>
      <c r="F81" t="s">
        <v>1192</v>
      </c>
      <c r="G81" s="86">
        <v>43922</v>
      </c>
      <c r="H81" t="s">
        <v>207</v>
      </c>
      <c r="I81" s="77">
        <v>8.02</v>
      </c>
      <c r="J81" t="s">
        <v>264</v>
      </c>
      <c r="K81" t="s">
        <v>102</v>
      </c>
      <c r="L81" s="78">
        <v>2.7699999999999999E-2</v>
      </c>
      <c r="M81" s="78">
        <v>3.2300000000000002E-2</v>
      </c>
      <c r="N81" s="77">
        <v>362.13</v>
      </c>
      <c r="O81" s="77">
        <v>106.72</v>
      </c>
      <c r="P81" s="77">
        <v>0.38646513599999999</v>
      </c>
      <c r="Q81" s="78">
        <v>8.0000000000000004E-4</v>
      </c>
      <c r="R81" s="78">
        <v>0</v>
      </c>
      <c r="W81" s="91"/>
    </row>
    <row r="82" spans="2:23">
      <c r="B82" t="s">
        <v>2198</v>
      </c>
      <c r="C82" t="s">
        <v>1447</v>
      </c>
      <c r="D82" s="101">
        <v>7703</v>
      </c>
      <c r="E82"/>
      <c r="F82" t="s">
        <v>1192</v>
      </c>
      <c r="G82" s="86">
        <v>43978</v>
      </c>
      <c r="H82" t="s">
        <v>207</v>
      </c>
      <c r="I82" s="77">
        <v>8.0399999999999991</v>
      </c>
      <c r="J82" t="s">
        <v>264</v>
      </c>
      <c r="K82" t="s">
        <v>102</v>
      </c>
      <c r="L82" s="78">
        <v>2.3E-2</v>
      </c>
      <c r="M82" s="78">
        <v>3.6400000000000002E-2</v>
      </c>
      <c r="N82" s="77">
        <v>151.91</v>
      </c>
      <c r="O82" s="77">
        <v>99.37</v>
      </c>
      <c r="P82" s="77">
        <v>0.15095296699999999</v>
      </c>
      <c r="Q82" s="78">
        <v>2.9999999999999997E-4</v>
      </c>
      <c r="R82" s="78">
        <v>0</v>
      </c>
      <c r="W82" s="91"/>
    </row>
    <row r="83" spans="2:23">
      <c r="B83" t="s">
        <v>2198</v>
      </c>
      <c r="C83" t="s">
        <v>1447</v>
      </c>
      <c r="D83" s="101">
        <v>7783</v>
      </c>
      <c r="E83"/>
      <c r="F83" t="s">
        <v>1192</v>
      </c>
      <c r="G83" s="86">
        <v>44010</v>
      </c>
      <c r="H83" t="s">
        <v>207</v>
      </c>
      <c r="I83" s="77">
        <v>8.11</v>
      </c>
      <c r="J83" t="s">
        <v>264</v>
      </c>
      <c r="K83" t="s">
        <v>102</v>
      </c>
      <c r="L83" s="78">
        <v>2.1999999999999999E-2</v>
      </c>
      <c r="M83" s="78">
        <v>3.4000000000000002E-2</v>
      </c>
      <c r="N83" s="77">
        <v>238.19</v>
      </c>
      <c r="O83" s="77">
        <v>100.7</v>
      </c>
      <c r="P83" s="77">
        <v>0.23985733000000001</v>
      </c>
      <c r="Q83" s="78">
        <v>5.0000000000000001E-4</v>
      </c>
      <c r="R83" s="78">
        <v>0</v>
      </c>
      <c r="W83" s="91"/>
    </row>
    <row r="84" spans="2:23">
      <c r="B84" t="s">
        <v>2198</v>
      </c>
      <c r="C84" t="s">
        <v>1447</v>
      </c>
      <c r="D84" s="101">
        <v>8036</v>
      </c>
      <c r="E84"/>
      <c r="F84" t="s">
        <v>1192</v>
      </c>
      <c r="G84" s="86">
        <v>44133</v>
      </c>
      <c r="H84" t="s">
        <v>207</v>
      </c>
      <c r="I84" s="77">
        <v>8.01</v>
      </c>
      <c r="J84" t="s">
        <v>264</v>
      </c>
      <c r="K84" t="s">
        <v>102</v>
      </c>
      <c r="L84" s="78">
        <v>2.3800000000000002E-2</v>
      </c>
      <c r="M84" s="78">
        <v>3.6499999999999998E-2</v>
      </c>
      <c r="N84" s="77">
        <v>309.75</v>
      </c>
      <c r="O84" s="77">
        <v>100.28</v>
      </c>
      <c r="P84" s="77">
        <v>0.31061729999999999</v>
      </c>
      <c r="Q84" s="78">
        <v>5.9999999999999995E-4</v>
      </c>
      <c r="R84" s="78">
        <v>0</v>
      </c>
      <c r="W84" s="91"/>
    </row>
    <row r="85" spans="2:23">
      <c r="B85" t="s">
        <v>2198</v>
      </c>
      <c r="C85" t="s">
        <v>1447</v>
      </c>
      <c r="D85" s="101">
        <v>8294</v>
      </c>
      <c r="E85"/>
      <c r="F85" t="s">
        <v>1192</v>
      </c>
      <c r="G85" s="86">
        <v>44251</v>
      </c>
      <c r="H85" t="s">
        <v>207</v>
      </c>
      <c r="I85" s="77">
        <v>7.93</v>
      </c>
      <c r="J85" t="s">
        <v>264</v>
      </c>
      <c r="K85" t="s">
        <v>102</v>
      </c>
      <c r="L85" s="78">
        <v>2.3599999999999999E-2</v>
      </c>
      <c r="M85" s="78">
        <v>4.1500000000000002E-2</v>
      </c>
      <c r="N85" s="77">
        <v>919.67</v>
      </c>
      <c r="O85" s="77">
        <v>96.41</v>
      </c>
      <c r="P85" s="77">
        <v>0.88665384700000005</v>
      </c>
      <c r="Q85" s="78">
        <v>1.8E-3</v>
      </c>
      <c r="R85" s="78">
        <v>0</v>
      </c>
      <c r="W85" s="91"/>
    </row>
    <row r="86" spans="2:23">
      <c r="B86" t="s">
        <v>2198</v>
      </c>
      <c r="C86" t="s">
        <v>1447</v>
      </c>
      <c r="D86" s="101">
        <v>8935</v>
      </c>
      <c r="E86"/>
      <c r="F86" t="s">
        <v>1192</v>
      </c>
      <c r="G86" s="86">
        <v>44602</v>
      </c>
      <c r="H86" t="s">
        <v>207</v>
      </c>
      <c r="I86" s="77">
        <v>7.79</v>
      </c>
      <c r="J86" t="s">
        <v>264</v>
      </c>
      <c r="K86" t="s">
        <v>102</v>
      </c>
      <c r="L86" s="78">
        <v>2.0899999999999998E-2</v>
      </c>
      <c r="M86" s="78">
        <v>5.1499999999999997E-2</v>
      </c>
      <c r="N86" s="77">
        <v>947.99</v>
      </c>
      <c r="O86" s="77">
        <v>84.9</v>
      </c>
      <c r="P86" s="77">
        <v>0.80484350999999998</v>
      </c>
      <c r="Q86" s="78">
        <v>1.6999999999999999E-3</v>
      </c>
      <c r="R86" s="78">
        <v>0</v>
      </c>
      <c r="W86" s="91"/>
    </row>
    <row r="87" spans="2:23">
      <c r="B87" t="s">
        <v>2198</v>
      </c>
      <c r="C87" t="s">
        <v>1447</v>
      </c>
      <c r="D87" s="101">
        <v>535850</v>
      </c>
      <c r="E87"/>
      <c r="F87" t="s">
        <v>1192</v>
      </c>
      <c r="G87" s="86">
        <v>43500</v>
      </c>
      <c r="H87" t="s">
        <v>207</v>
      </c>
      <c r="I87" s="77">
        <v>7.88</v>
      </c>
      <c r="J87" t="s">
        <v>264</v>
      </c>
      <c r="K87" t="s">
        <v>102</v>
      </c>
      <c r="L87" s="78">
        <v>3.4500000000000003E-2</v>
      </c>
      <c r="M87" s="78">
        <v>3.3399999999999999E-2</v>
      </c>
      <c r="N87" s="77">
        <v>593.37</v>
      </c>
      <c r="O87" s="77">
        <v>112.62</v>
      </c>
      <c r="P87" s="77">
        <v>0.668253294</v>
      </c>
      <c r="Q87" s="78">
        <v>1.4E-3</v>
      </c>
      <c r="R87" s="78">
        <v>0</v>
      </c>
      <c r="W87" s="91"/>
    </row>
    <row r="88" spans="2:23">
      <c r="B88" t="s">
        <v>2198</v>
      </c>
      <c r="C88" t="s">
        <v>1447</v>
      </c>
      <c r="D88" s="101">
        <v>6835</v>
      </c>
      <c r="E88"/>
      <c r="F88" t="s">
        <v>1192</v>
      </c>
      <c r="G88" s="86">
        <v>43556</v>
      </c>
      <c r="H88" t="s">
        <v>207</v>
      </c>
      <c r="I88" s="77">
        <v>7.95</v>
      </c>
      <c r="J88" t="s">
        <v>264</v>
      </c>
      <c r="K88" t="s">
        <v>102</v>
      </c>
      <c r="L88" s="78">
        <v>3.0499999999999999E-2</v>
      </c>
      <c r="M88" s="78">
        <v>3.2399999999999998E-2</v>
      </c>
      <c r="N88" s="77">
        <v>598.37</v>
      </c>
      <c r="O88" s="77">
        <v>109.11</v>
      </c>
      <c r="P88" s="77">
        <v>0.65288150700000003</v>
      </c>
      <c r="Q88" s="78">
        <v>1.4E-3</v>
      </c>
      <c r="R88" s="78">
        <v>0</v>
      </c>
      <c r="W88" s="91"/>
    </row>
    <row r="89" spans="2:23">
      <c r="B89" t="s">
        <v>2198</v>
      </c>
      <c r="C89" t="s">
        <v>1447</v>
      </c>
      <c r="D89" s="101">
        <v>7124</v>
      </c>
      <c r="E89"/>
      <c r="F89" t="s">
        <v>1192</v>
      </c>
      <c r="G89" s="86">
        <v>43703</v>
      </c>
      <c r="H89" t="s">
        <v>207</v>
      </c>
      <c r="I89" s="77">
        <v>8.07</v>
      </c>
      <c r="J89" t="s">
        <v>264</v>
      </c>
      <c r="K89" t="s">
        <v>102</v>
      </c>
      <c r="L89" s="78">
        <v>2.3800000000000002E-2</v>
      </c>
      <c r="M89" s="78">
        <v>3.4200000000000001E-2</v>
      </c>
      <c r="N89" s="77">
        <v>39.44</v>
      </c>
      <c r="O89" s="77">
        <v>101.34</v>
      </c>
      <c r="P89" s="77">
        <v>3.9968495999999999E-2</v>
      </c>
      <c r="Q89" s="78">
        <v>1E-4</v>
      </c>
      <c r="R89" s="78">
        <v>0</v>
      </c>
      <c r="W89" s="91"/>
    </row>
    <row r="90" spans="2:23">
      <c r="B90" t="s">
        <v>2198</v>
      </c>
      <c r="C90" t="s">
        <v>1447</v>
      </c>
      <c r="D90" s="101">
        <v>7206</v>
      </c>
      <c r="E90"/>
      <c r="F90" t="s">
        <v>1192</v>
      </c>
      <c r="G90" s="86">
        <v>43740</v>
      </c>
      <c r="H90" t="s">
        <v>207</v>
      </c>
      <c r="I90" s="77">
        <v>7.99</v>
      </c>
      <c r="J90" t="s">
        <v>264</v>
      </c>
      <c r="K90" t="s">
        <v>102</v>
      </c>
      <c r="L90" s="78">
        <v>2.4299999999999999E-2</v>
      </c>
      <c r="M90" s="78">
        <v>3.7499999999999999E-2</v>
      </c>
      <c r="N90" s="77">
        <v>582.91</v>
      </c>
      <c r="O90" s="77">
        <v>99.04</v>
      </c>
      <c r="P90" s="77">
        <v>0.57731406399999996</v>
      </c>
      <c r="Q90" s="78">
        <v>1.1999999999999999E-3</v>
      </c>
      <c r="R90" s="78">
        <v>0</v>
      </c>
      <c r="W90" s="91"/>
    </row>
    <row r="91" spans="2:23">
      <c r="B91" t="s">
        <v>2198</v>
      </c>
      <c r="C91" t="s">
        <v>1447</v>
      </c>
      <c r="D91" s="101">
        <v>7340</v>
      </c>
      <c r="E91"/>
      <c r="F91" t="s">
        <v>1192</v>
      </c>
      <c r="G91" s="86">
        <v>43831</v>
      </c>
      <c r="H91" t="s">
        <v>207</v>
      </c>
      <c r="I91" s="77">
        <v>7.98</v>
      </c>
      <c r="J91" t="s">
        <v>264</v>
      </c>
      <c r="K91" t="s">
        <v>102</v>
      </c>
      <c r="L91" s="78">
        <v>2.3800000000000002E-2</v>
      </c>
      <c r="M91" s="78">
        <v>3.8899999999999997E-2</v>
      </c>
      <c r="N91" s="77">
        <v>605</v>
      </c>
      <c r="O91" s="77">
        <v>97.77</v>
      </c>
      <c r="P91" s="77">
        <v>0.59150849999999999</v>
      </c>
      <c r="Q91" s="78">
        <v>1.1999999999999999E-3</v>
      </c>
      <c r="R91" s="78">
        <v>0</v>
      </c>
      <c r="W91" s="91"/>
    </row>
    <row r="92" spans="2:23">
      <c r="B92" t="s">
        <v>2202</v>
      </c>
      <c r="C92" t="s">
        <v>1447</v>
      </c>
      <c r="D92" s="101">
        <v>7936</v>
      </c>
      <c r="E92"/>
      <c r="F92" t="s">
        <v>1449</v>
      </c>
      <c r="G92" s="86">
        <v>44087</v>
      </c>
      <c r="H92" t="s">
        <v>1228</v>
      </c>
      <c r="I92" s="77">
        <v>5.26</v>
      </c>
      <c r="J92" t="s">
        <v>347</v>
      </c>
      <c r="K92" t="s">
        <v>102</v>
      </c>
      <c r="L92" s="78">
        <v>1.7899999999999999E-2</v>
      </c>
      <c r="M92" s="78">
        <v>3.1E-2</v>
      </c>
      <c r="N92" s="77">
        <v>2850.74</v>
      </c>
      <c r="O92" s="77">
        <v>104.17</v>
      </c>
      <c r="P92" s="77">
        <v>2.9696158580000001</v>
      </c>
      <c r="Q92" s="78">
        <v>6.1999999999999998E-3</v>
      </c>
      <c r="R92" s="78">
        <v>0</v>
      </c>
      <c r="W92" s="91"/>
    </row>
    <row r="93" spans="2:23">
      <c r="B93" t="s">
        <v>2202</v>
      </c>
      <c r="C93" t="s">
        <v>1447</v>
      </c>
      <c r="D93" s="101">
        <v>7937</v>
      </c>
      <c r="E93"/>
      <c r="F93" t="s">
        <v>1449</v>
      </c>
      <c r="G93" s="86">
        <v>44087</v>
      </c>
      <c r="H93" t="s">
        <v>1228</v>
      </c>
      <c r="I93" s="77">
        <v>6.66</v>
      </c>
      <c r="J93" t="s">
        <v>347</v>
      </c>
      <c r="K93" t="s">
        <v>102</v>
      </c>
      <c r="L93" s="78">
        <v>7.5499999999999998E-2</v>
      </c>
      <c r="M93" s="78">
        <v>7.5999999999999998E-2</v>
      </c>
      <c r="N93" s="77">
        <v>4.8499999999999996</v>
      </c>
      <c r="O93" s="77">
        <v>101.62</v>
      </c>
      <c r="P93" s="77">
        <v>4.9285700000000002E-3</v>
      </c>
      <c r="Q93" s="78">
        <v>0</v>
      </c>
      <c r="R93" s="78">
        <v>0</v>
      </c>
      <c r="W93" s="91"/>
    </row>
    <row r="94" spans="2:23">
      <c r="B94" t="s">
        <v>2199</v>
      </c>
      <c r="C94" t="s">
        <v>1444</v>
      </c>
      <c r="D94" s="101">
        <v>8063</v>
      </c>
      <c r="E94"/>
      <c r="F94" t="s">
        <v>1196</v>
      </c>
      <c r="G94" s="86">
        <v>44147</v>
      </c>
      <c r="H94" t="s">
        <v>149</v>
      </c>
      <c r="I94" s="77">
        <v>7.55</v>
      </c>
      <c r="J94" t="s">
        <v>289</v>
      </c>
      <c r="K94" t="s">
        <v>102</v>
      </c>
      <c r="L94" s="78">
        <v>1.6299999999999999E-2</v>
      </c>
      <c r="M94" s="78">
        <v>3.1800000000000002E-2</v>
      </c>
      <c r="N94" s="77">
        <v>2294.21</v>
      </c>
      <c r="O94" s="77">
        <v>99.51</v>
      </c>
      <c r="P94" s="77">
        <v>2.2829683709999999</v>
      </c>
      <c r="Q94" s="78">
        <v>4.7999999999999996E-3</v>
      </c>
      <c r="R94" s="78">
        <v>0</v>
      </c>
      <c r="W94" s="91"/>
    </row>
    <row r="95" spans="2:23">
      <c r="B95" t="s">
        <v>2199</v>
      </c>
      <c r="C95" t="s">
        <v>1444</v>
      </c>
      <c r="D95" s="101">
        <v>8145</v>
      </c>
      <c r="E95"/>
      <c r="F95" t="s">
        <v>1196</v>
      </c>
      <c r="G95" s="86">
        <v>44185</v>
      </c>
      <c r="H95" t="s">
        <v>149</v>
      </c>
      <c r="I95" s="77">
        <v>7.56</v>
      </c>
      <c r="J95" t="s">
        <v>289</v>
      </c>
      <c r="K95" t="s">
        <v>102</v>
      </c>
      <c r="L95" s="78">
        <v>1.4999999999999999E-2</v>
      </c>
      <c r="M95" s="78">
        <v>3.2599999999999997E-2</v>
      </c>
      <c r="N95" s="77">
        <v>1078.46</v>
      </c>
      <c r="O95" s="77">
        <v>97.81</v>
      </c>
      <c r="P95" s="77">
        <v>1.054841726</v>
      </c>
      <c r="Q95" s="78">
        <v>2.2000000000000001E-3</v>
      </c>
      <c r="R95" s="78">
        <v>0</v>
      </c>
      <c r="W95" s="91"/>
    </row>
    <row r="96" spans="2:23">
      <c r="B96" t="s">
        <v>2206</v>
      </c>
      <c r="C96" t="s">
        <v>1444</v>
      </c>
      <c r="D96" s="101">
        <v>8224</v>
      </c>
      <c r="E96"/>
      <c r="F96" t="s">
        <v>1196</v>
      </c>
      <c r="G96" s="86">
        <v>44223</v>
      </c>
      <c r="H96" t="s">
        <v>149</v>
      </c>
      <c r="I96" s="77">
        <v>12.36</v>
      </c>
      <c r="J96" t="s">
        <v>347</v>
      </c>
      <c r="K96" t="s">
        <v>102</v>
      </c>
      <c r="L96" s="78">
        <v>2.1499999999999998E-2</v>
      </c>
      <c r="M96" s="78">
        <v>4.0099999999999997E-2</v>
      </c>
      <c r="N96" s="77">
        <v>4919.8100000000004</v>
      </c>
      <c r="O96" s="77">
        <v>89.41</v>
      </c>
      <c r="P96" s="77">
        <v>4.3988021210000001</v>
      </c>
      <c r="Q96" s="78">
        <v>9.1999999999999998E-3</v>
      </c>
      <c r="R96" s="78">
        <v>1E-4</v>
      </c>
      <c r="W96" s="91"/>
    </row>
    <row r="97" spans="2:23">
      <c r="B97" t="s">
        <v>2206</v>
      </c>
      <c r="C97" t="s">
        <v>1444</v>
      </c>
      <c r="D97" s="101">
        <v>444873</v>
      </c>
      <c r="E97"/>
      <c r="F97" t="s">
        <v>1196</v>
      </c>
      <c r="G97" s="86">
        <v>42631</v>
      </c>
      <c r="H97" t="s">
        <v>149</v>
      </c>
      <c r="I97" s="77">
        <v>6.74</v>
      </c>
      <c r="J97" t="s">
        <v>347</v>
      </c>
      <c r="K97" t="s">
        <v>102</v>
      </c>
      <c r="L97" s="78">
        <v>4.1000000000000002E-2</v>
      </c>
      <c r="M97" s="78">
        <v>3.04E-2</v>
      </c>
      <c r="N97" s="77">
        <v>1050.4000000000001</v>
      </c>
      <c r="O97" s="77">
        <v>121.68</v>
      </c>
      <c r="P97" s="77">
        <v>1.2781267199999999</v>
      </c>
      <c r="Q97" s="78">
        <v>2.7000000000000001E-3</v>
      </c>
      <c r="R97" s="78">
        <v>0</v>
      </c>
      <c r="W97" s="91"/>
    </row>
    <row r="98" spans="2:23">
      <c r="B98" t="s">
        <v>2205</v>
      </c>
      <c r="C98" t="s">
        <v>1447</v>
      </c>
      <c r="D98" s="101">
        <v>2984</v>
      </c>
      <c r="E98"/>
      <c r="F98" t="s">
        <v>1192</v>
      </c>
      <c r="G98" s="86">
        <v>41422</v>
      </c>
      <c r="H98" t="s">
        <v>207</v>
      </c>
      <c r="I98" s="77">
        <v>3.69</v>
      </c>
      <c r="J98" t="s">
        <v>264</v>
      </c>
      <c r="K98" t="s">
        <v>102</v>
      </c>
      <c r="L98" s="78">
        <v>5.0999999999999997E-2</v>
      </c>
      <c r="M98" s="78">
        <v>2.5100000000000001E-2</v>
      </c>
      <c r="N98" s="77">
        <v>47.67</v>
      </c>
      <c r="O98" s="77">
        <v>125.65</v>
      </c>
      <c r="P98" s="77">
        <v>5.9897354999999999E-2</v>
      </c>
      <c r="Q98" s="78">
        <v>1E-4</v>
      </c>
      <c r="R98" s="78">
        <v>0</v>
      </c>
      <c r="W98" s="91"/>
    </row>
    <row r="99" spans="2:23">
      <c r="B99" t="s">
        <v>2205</v>
      </c>
      <c r="C99" t="s">
        <v>1447</v>
      </c>
      <c r="D99" s="101">
        <v>11898140</v>
      </c>
      <c r="E99"/>
      <c r="F99" t="s">
        <v>1192</v>
      </c>
      <c r="G99" s="86">
        <v>41330</v>
      </c>
      <c r="H99" t="s">
        <v>207</v>
      </c>
      <c r="I99" s="77">
        <v>3.67</v>
      </c>
      <c r="J99" t="s">
        <v>264</v>
      </c>
      <c r="K99" t="s">
        <v>102</v>
      </c>
      <c r="L99" s="78">
        <v>5.0999999999999997E-2</v>
      </c>
      <c r="M99" s="78">
        <v>2.8500000000000001E-2</v>
      </c>
      <c r="N99" s="77">
        <v>297.35000000000002</v>
      </c>
      <c r="O99" s="77">
        <v>124.89</v>
      </c>
      <c r="P99" s="77">
        <v>0.371360415</v>
      </c>
      <c r="Q99" s="78">
        <v>8.0000000000000004E-4</v>
      </c>
      <c r="R99" s="78">
        <v>0</v>
      </c>
      <c r="W99" s="91"/>
    </row>
    <row r="100" spans="2:23">
      <c r="B100" t="s">
        <v>2205</v>
      </c>
      <c r="C100" t="s">
        <v>1447</v>
      </c>
      <c r="D100" s="101">
        <v>11898320</v>
      </c>
      <c r="E100"/>
      <c r="F100" t="s">
        <v>1192</v>
      </c>
      <c r="G100" s="86">
        <v>41597</v>
      </c>
      <c r="H100" t="s">
        <v>207</v>
      </c>
      <c r="I100" s="77">
        <v>3.68</v>
      </c>
      <c r="J100" t="s">
        <v>264</v>
      </c>
      <c r="K100" t="s">
        <v>102</v>
      </c>
      <c r="L100" s="78">
        <v>5.0999999999999997E-2</v>
      </c>
      <c r="M100" s="78">
        <v>2.6700000000000002E-2</v>
      </c>
      <c r="N100" s="77">
        <v>19.809999999999999</v>
      </c>
      <c r="O100" s="77">
        <v>122.89</v>
      </c>
      <c r="P100" s="77">
        <v>2.4344509E-2</v>
      </c>
      <c r="Q100" s="78">
        <v>1E-4</v>
      </c>
      <c r="R100" s="78">
        <v>0</v>
      </c>
      <c r="W100" s="91"/>
    </row>
    <row r="101" spans="2:23">
      <c r="B101" t="s">
        <v>2205</v>
      </c>
      <c r="C101" t="s">
        <v>1447</v>
      </c>
      <c r="D101" s="101">
        <v>11898330</v>
      </c>
      <c r="E101"/>
      <c r="F101" t="s">
        <v>1192</v>
      </c>
      <c r="G101" s="86">
        <v>41630</v>
      </c>
      <c r="H101" t="s">
        <v>207</v>
      </c>
      <c r="I101" s="77">
        <v>3.67</v>
      </c>
      <c r="J101" t="s">
        <v>264</v>
      </c>
      <c r="K101" t="s">
        <v>102</v>
      </c>
      <c r="L101" s="78">
        <v>5.0999999999999997E-2</v>
      </c>
      <c r="M101" s="78">
        <v>2.8500000000000001E-2</v>
      </c>
      <c r="N101" s="77">
        <v>225.39</v>
      </c>
      <c r="O101" s="77">
        <v>122.56</v>
      </c>
      <c r="P101" s="77">
        <v>0.27623798399999999</v>
      </c>
      <c r="Q101" s="78">
        <v>5.9999999999999995E-4</v>
      </c>
      <c r="R101" s="78">
        <v>0</v>
      </c>
      <c r="W101" s="91"/>
    </row>
    <row r="102" spans="2:23">
      <c r="B102" t="s">
        <v>2205</v>
      </c>
      <c r="C102" t="s">
        <v>1447</v>
      </c>
      <c r="D102" s="101">
        <v>11898340</v>
      </c>
      <c r="E102"/>
      <c r="F102" t="s">
        <v>1192</v>
      </c>
      <c r="G102" s="86">
        <v>41666</v>
      </c>
      <c r="H102" t="s">
        <v>207</v>
      </c>
      <c r="I102" s="77">
        <v>3.67</v>
      </c>
      <c r="J102" t="s">
        <v>264</v>
      </c>
      <c r="K102" t="s">
        <v>102</v>
      </c>
      <c r="L102" s="78">
        <v>5.0999999999999997E-2</v>
      </c>
      <c r="M102" s="78">
        <v>2.8500000000000001E-2</v>
      </c>
      <c r="N102" s="77">
        <v>43.6</v>
      </c>
      <c r="O102" s="77">
        <v>122.46</v>
      </c>
      <c r="P102" s="77">
        <v>5.3392559999999999E-2</v>
      </c>
      <c r="Q102" s="78">
        <v>1E-4</v>
      </c>
      <c r="R102" s="78">
        <v>0</v>
      </c>
      <c r="W102" s="91"/>
    </row>
    <row r="103" spans="2:23">
      <c r="B103" t="s">
        <v>2205</v>
      </c>
      <c r="C103" t="s">
        <v>1447</v>
      </c>
      <c r="D103" s="101">
        <v>11898350</v>
      </c>
      <c r="E103"/>
      <c r="F103" t="s">
        <v>1192</v>
      </c>
      <c r="G103" s="86">
        <v>41696</v>
      </c>
      <c r="H103" t="s">
        <v>207</v>
      </c>
      <c r="I103" s="77">
        <v>3.67</v>
      </c>
      <c r="J103" t="s">
        <v>264</v>
      </c>
      <c r="K103" t="s">
        <v>102</v>
      </c>
      <c r="L103" s="78">
        <v>5.0999999999999997E-2</v>
      </c>
      <c r="M103" s="78">
        <v>2.8500000000000001E-2</v>
      </c>
      <c r="N103" s="77">
        <v>41.96</v>
      </c>
      <c r="O103" s="77">
        <v>123.19</v>
      </c>
      <c r="P103" s="77">
        <v>5.1690524000000002E-2</v>
      </c>
      <c r="Q103" s="78">
        <v>1E-4</v>
      </c>
      <c r="R103" s="78">
        <v>0</v>
      </c>
      <c r="W103" s="91"/>
    </row>
    <row r="104" spans="2:23">
      <c r="B104" t="s">
        <v>2205</v>
      </c>
      <c r="C104" t="s">
        <v>1447</v>
      </c>
      <c r="D104" s="101">
        <v>11898360</v>
      </c>
      <c r="E104"/>
      <c r="F104" t="s">
        <v>1192</v>
      </c>
      <c r="G104" s="86">
        <v>41725</v>
      </c>
      <c r="H104" t="s">
        <v>207</v>
      </c>
      <c r="I104" s="77">
        <v>3.67</v>
      </c>
      <c r="J104" t="s">
        <v>264</v>
      </c>
      <c r="K104" t="s">
        <v>102</v>
      </c>
      <c r="L104" s="78">
        <v>5.0999999999999997E-2</v>
      </c>
      <c r="M104" s="78">
        <v>2.8500000000000001E-2</v>
      </c>
      <c r="N104" s="77">
        <v>83.57</v>
      </c>
      <c r="O104" s="77">
        <v>123.42</v>
      </c>
      <c r="P104" s="77">
        <v>0.103142094</v>
      </c>
      <c r="Q104" s="78">
        <v>2.0000000000000001E-4</v>
      </c>
      <c r="R104" s="78">
        <v>0</v>
      </c>
      <c r="W104" s="91"/>
    </row>
    <row r="105" spans="2:23">
      <c r="B105" t="s">
        <v>2205</v>
      </c>
      <c r="C105" t="s">
        <v>1447</v>
      </c>
      <c r="D105" s="101">
        <v>11898380</v>
      </c>
      <c r="E105"/>
      <c r="F105" t="s">
        <v>1192</v>
      </c>
      <c r="G105" s="86">
        <v>41787</v>
      </c>
      <c r="H105" t="s">
        <v>207</v>
      </c>
      <c r="I105" s="77">
        <v>3.67</v>
      </c>
      <c r="J105" t="s">
        <v>264</v>
      </c>
      <c r="K105" t="s">
        <v>102</v>
      </c>
      <c r="L105" s="78">
        <v>5.0999999999999997E-2</v>
      </c>
      <c r="M105" s="78">
        <v>2.8500000000000001E-2</v>
      </c>
      <c r="N105" s="77">
        <v>52.61</v>
      </c>
      <c r="O105" s="77">
        <v>122.94</v>
      </c>
      <c r="P105" s="77">
        <v>6.4678734000000002E-2</v>
      </c>
      <c r="Q105" s="78">
        <v>1E-4</v>
      </c>
      <c r="R105" s="78">
        <v>0</v>
      </c>
      <c r="W105" s="91"/>
    </row>
    <row r="106" spans="2:23">
      <c r="B106" t="s">
        <v>2205</v>
      </c>
      <c r="C106" t="s">
        <v>1447</v>
      </c>
      <c r="D106" s="101">
        <v>11898390</v>
      </c>
      <c r="E106"/>
      <c r="F106" t="s">
        <v>1192</v>
      </c>
      <c r="G106" s="86">
        <v>41815</v>
      </c>
      <c r="H106" t="s">
        <v>207</v>
      </c>
      <c r="I106" s="77">
        <v>3.67</v>
      </c>
      <c r="J106" t="s">
        <v>264</v>
      </c>
      <c r="K106" t="s">
        <v>102</v>
      </c>
      <c r="L106" s="78">
        <v>5.0999999999999997E-2</v>
      </c>
      <c r="M106" s="78">
        <v>2.8500000000000001E-2</v>
      </c>
      <c r="N106" s="77">
        <v>29.58</v>
      </c>
      <c r="O106" s="77">
        <v>122.83</v>
      </c>
      <c r="P106" s="77">
        <v>3.6333114E-2</v>
      </c>
      <c r="Q106" s="78">
        <v>1E-4</v>
      </c>
      <c r="R106" s="78">
        <v>0</v>
      </c>
      <c r="W106" s="91"/>
    </row>
    <row r="107" spans="2:23">
      <c r="B107" t="s">
        <v>2205</v>
      </c>
      <c r="C107" t="s">
        <v>1447</v>
      </c>
      <c r="D107" s="101">
        <v>11898400</v>
      </c>
      <c r="E107"/>
      <c r="F107" t="s">
        <v>1192</v>
      </c>
      <c r="G107" s="86">
        <v>41836</v>
      </c>
      <c r="H107" t="s">
        <v>207</v>
      </c>
      <c r="I107" s="77">
        <v>3.67</v>
      </c>
      <c r="J107" t="s">
        <v>264</v>
      </c>
      <c r="K107" t="s">
        <v>102</v>
      </c>
      <c r="L107" s="78">
        <v>5.0999999999999997E-2</v>
      </c>
      <c r="M107" s="78">
        <v>2.8500000000000001E-2</v>
      </c>
      <c r="N107" s="77">
        <v>87.94</v>
      </c>
      <c r="O107" s="77">
        <v>122.47</v>
      </c>
      <c r="P107" s="77">
        <v>0.107700118</v>
      </c>
      <c r="Q107" s="78">
        <v>2.0000000000000001E-4</v>
      </c>
      <c r="R107" s="78">
        <v>0</v>
      </c>
      <c r="W107" s="91"/>
    </row>
    <row r="108" spans="2:23">
      <c r="B108" t="s">
        <v>2205</v>
      </c>
      <c r="C108" t="s">
        <v>1447</v>
      </c>
      <c r="D108" s="101">
        <v>11898230</v>
      </c>
      <c r="E108"/>
      <c r="F108" t="s">
        <v>1192</v>
      </c>
      <c r="G108" s="86">
        <v>41239</v>
      </c>
      <c r="H108" t="s">
        <v>207</v>
      </c>
      <c r="I108" s="77">
        <v>3.67</v>
      </c>
      <c r="J108" t="s">
        <v>264</v>
      </c>
      <c r="K108" t="s">
        <v>102</v>
      </c>
      <c r="L108" s="78">
        <v>5.0999999999999997E-2</v>
      </c>
      <c r="M108" s="78">
        <v>2.8500000000000001E-2</v>
      </c>
      <c r="N108" s="77">
        <v>348.18</v>
      </c>
      <c r="O108" s="77">
        <v>124.32</v>
      </c>
      <c r="P108" s="77">
        <v>0.43285737600000002</v>
      </c>
      <c r="Q108" s="78">
        <v>8.9999999999999998E-4</v>
      </c>
      <c r="R108" s="78">
        <v>0</v>
      </c>
      <c r="W108" s="91"/>
    </row>
    <row r="109" spans="2:23">
      <c r="B109" t="s">
        <v>2205</v>
      </c>
      <c r="C109" t="s">
        <v>1447</v>
      </c>
      <c r="D109" s="101">
        <v>11898120</v>
      </c>
      <c r="E109"/>
      <c r="F109" t="s">
        <v>1192</v>
      </c>
      <c r="G109" s="86">
        <v>41269</v>
      </c>
      <c r="H109" t="s">
        <v>207</v>
      </c>
      <c r="I109" s="77">
        <v>3.69</v>
      </c>
      <c r="J109" t="s">
        <v>264</v>
      </c>
      <c r="K109" t="s">
        <v>102</v>
      </c>
      <c r="L109" s="78">
        <v>5.0999999999999997E-2</v>
      </c>
      <c r="M109" s="78">
        <v>2.5100000000000001E-2</v>
      </c>
      <c r="N109" s="77">
        <v>94.79</v>
      </c>
      <c r="O109" s="77">
        <v>126.45</v>
      </c>
      <c r="P109" s="77">
        <v>0.11986195500000001</v>
      </c>
      <c r="Q109" s="78">
        <v>2.9999999999999997E-4</v>
      </c>
      <c r="R109" s="78">
        <v>0</v>
      </c>
      <c r="W109" s="91"/>
    </row>
    <row r="110" spans="2:23">
      <c r="B110" t="s">
        <v>2205</v>
      </c>
      <c r="C110" t="s">
        <v>1447</v>
      </c>
      <c r="D110" s="101">
        <v>11898130</v>
      </c>
      <c r="E110"/>
      <c r="F110" t="s">
        <v>1192</v>
      </c>
      <c r="G110" s="86">
        <v>41298</v>
      </c>
      <c r="H110" t="s">
        <v>207</v>
      </c>
      <c r="I110" s="77">
        <v>3.67</v>
      </c>
      <c r="J110" t="s">
        <v>264</v>
      </c>
      <c r="K110" t="s">
        <v>102</v>
      </c>
      <c r="L110" s="78">
        <v>5.0999999999999997E-2</v>
      </c>
      <c r="M110" s="78">
        <v>2.8500000000000001E-2</v>
      </c>
      <c r="N110" s="77">
        <v>191.82</v>
      </c>
      <c r="O110" s="77">
        <v>124.67</v>
      </c>
      <c r="P110" s="77">
        <v>0.239141994</v>
      </c>
      <c r="Q110" s="78">
        <v>5.0000000000000001E-4</v>
      </c>
      <c r="R110" s="78">
        <v>0</v>
      </c>
      <c r="W110" s="91"/>
    </row>
    <row r="111" spans="2:23">
      <c r="B111" t="s">
        <v>2205</v>
      </c>
      <c r="C111" t="s">
        <v>1447</v>
      </c>
      <c r="D111" s="101">
        <v>11898150</v>
      </c>
      <c r="E111"/>
      <c r="F111" t="s">
        <v>1192</v>
      </c>
      <c r="G111" s="86">
        <v>41389</v>
      </c>
      <c r="H111" t="s">
        <v>207</v>
      </c>
      <c r="I111" s="77">
        <v>3.69</v>
      </c>
      <c r="J111" t="s">
        <v>264</v>
      </c>
      <c r="K111" t="s">
        <v>102</v>
      </c>
      <c r="L111" s="78">
        <v>5.0999999999999997E-2</v>
      </c>
      <c r="M111" s="78">
        <v>2.5100000000000001E-2</v>
      </c>
      <c r="N111" s="77">
        <v>130.15</v>
      </c>
      <c r="O111" s="77">
        <v>126.19</v>
      </c>
      <c r="P111" s="77">
        <v>0.16423628500000001</v>
      </c>
      <c r="Q111" s="78">
        <v>2.9999999999999997E-4</v>
      </c>
      <c r="R111" s="78">
        <v>0</v>
      </c>
      <c r="W111" s="91"/>
    </row>
    <row r="112" spans="2:23">
      <c r="B112" t="s">
        <v>2205</v>
      </c>
      <c r="C112" t="s">
        <v>1447</v>
      </c>
      <c r="D112" s="101">
        <v>11898270</v>
      </c>
      <c r="E112"/>
      <c r="F112" t="s">
        <v>1192</v>
      </c>
      <c r="G112" s="86">
        <v>41450</v>
      </c>
      <c r="H112" t="s">
        <v>207</v>
      </c>
      <c r="I112" s="77">
        <v>3.69</v>
      </c>
      <c r="J112" t="s">
        <v>264</v>
      </c>
      <c r="K112" t="s">
        <v>102</v>
      </c>
      <c r="L112" s="78">
        <v>5.0999999999999997E-2</v>
      </c>
      <c r="M112" s="78">
        <v>2.52E-2</v>
      </c>
      <c r="N112" s="77">
        <v>78.53</v>
      </c>
      <c r="O112" s="77">
        <v>125.51</v>
      </c>
      <c r="P112" s="77">
        <v>9.8563002999999996E-2</v>
      </c>
      <c r="Q112" s="78">
        <v>2.0000000000000001E-4</v>
      </c>
      <c r="R112" s="78">
        <v>0</v>
      </c>
      <c r="W112" s="91"/>
    </row>
    <row r="113" spans="2:23">
      <c r="B113" t="s">
        <v>2205</v>
      </c>
      <c r="C113" t="s">
        <v>1447</v>
      </c>
      <c r="D113" s="101">
        <v>11898280</v>
      </c>
      <c r="E113"/>
      <c r="F113" t="s">
        <v>1192</v>
      </c>
      <c r="G113" s="86">
        <v>41480</v>
      </c>
      <c r="H113" t="s">
        <v>207</v>
      </c>
      <c r="I113" s="77">
        <v>3.69</v>
      </c>
      <c r="J113" t="s">
        <v>264</v>
      </c>
      <c r="K113" t="s">
        <v>102</v>
      </c>
      <c r="L113" s="78">
        <v>5.0999999999999997E-2</v>
      </c>
      <c r="M113" s="78">
        <v>2.58E-2</v>
      </c>
      <c r="N113" s="77">
        <v>68.97</v>
      </c>
      <c r="O113" s="77">
        <v>124.27</v>
      </c>
      <c r="P113" s="77">
        <v>8.5709018999999997E-2</v>
      </c>
      <c r="Q113" s="78">
        <v>2.0000000000000001E-4</v>
      </c>
      <c r="R113" s="78">
        <v>0</v>
      </c>
      <c r="W113" s="91"/>
    </row>
    <row r="114" spans="2:23">
      <c r="B114" t="s">
        <v>2205</v>
      </c>
      <c r="C114" t="s">
        <v>1447</v>
      </c>
      <c r="D114" s="101">
        <v>11898290</v>
      </c>
      <c r="E114"/>
      <c r="F114" t="s">
        <v>1192</v>
      </c>
      <c r="G114" s="86">
        <v>41512</v>
      </c>
      <c r="H114" t="s">
        <v>207</v>
      </c>
      <c r="I114" s="77">
        <v>3.63</v>
      </c>
      <c r="J114" t="s">
        <v>264</v>
      </c>
      <c r="K114" t="s">
        <v>102</v>
      </c>
      <c r="L114" s="78">
        <v>5.0999999999999997E-2</v>
      </c>
      <c r="M114" s="78">
        <v>3.5799999999999998E-2</v>
      </c>
      <c r="N114" s="77">
        <v>215.01</v>
      </c>
      <c r="O114" s="77">
        <v>119.58</v>
      </c>
      <c r="P114" s="77">
        <v>0.257108958</v>
      </c>
      <c r="Q114" s="78">
        <v>5.0000000000000001E-4</v>
      </c>
      <c r="R114" s="78">
        <v>0</v>
      </c>
      <c r="W114" s="91"/>
    </row>
    <row r="115" spans="2:23">
      <c r="B115" t="s">
        <v>2205</v>
      </c>
      <c r="C115" t="s">
        <v>1447</v>
      </c>
      <c r="D115" s="101">
        <v>11898300</v>
      </c>
      <c r="E115"/>
      <c r="F115" t="s">
        <v>1192</v>
      </c>
      <c r="G115" s="86">
        <v>41547</v>
      </c>
      <c r="H115" t="s">
        <v>207</v>
      </c>
      <c r="I115" s="77">
        <v>3.63</v>
      </c>
      <c r="J115" t="s">
        <v>264</v>
      </c>
      <c r="K115" t="s">
        <v>102</v>
      </c>
      <c r="L115" s="78">
        <v>5.0999999999999997E-2</v>
      </c>
      <c r="M115" s="78">
        <v>3.5799999999999998E-2</v>
      </c>
      <c r="N115" s="77">
        <v>157.33000000000001</v>
      </c>
      <c r="O115" s="77">
        <v>119.34</v>
      </c>
      <c r="P115" s="77">
        <v>0.18775762200000001</v>
      </c>
      <c r="Q115" s="78">
        <v>4.0000000000000002E-4</v>
      </c>
      <c r="R115" s="78">
        <v>0</v>
      </c>
      <c r="W115" s="91"/>
    </row>
    <row r="116" spans="2:23">
      <c r="B116" t="s">
        <v>2205</v>
      </c>
      <c r="C116" t="s">
        <v>1447</v>
      </c>
      <c r="D116" s="101">
        <v>11898310</v>
      </c>
      <c r="E116"/>
      <c r="F116" t="s">
        <v>1192</v>
      </c>
      <c r="G116" s="86">
        <v>41571</v>
      </c>
      <c r="H116" t="s">
        <v>207</v>
      </c>
      <c r="I116" s="77">
        <v>3.68</v>
      </c>
      <c r="J116" t="s">
        <v>264</v>
      </c>
      <c r="K116" t="s">
        <v>102</v>
      </c>
      <c r="L116" s="78">
        <v>5.0999999999999997E-2</v>
      </c>
      <c r="M116" s="78">
        <v>2.64E-2</v>
      </c>
      <c r="N116" s="77">
        <v>76.709999999999994</v>
      </c>
      <c r="O116" s="77">
        <v>123.36</v>
      </c>
      <c r="P116" s="77">
        <v>9.4629456000000001E-2</v>
      </c>
      <c r="Q116" s="78">
        <v>2.0000000000000001E-4</v>
      </c>
      <c r="R116" s="78">
        <v>0</v>
      </c>
      <c r="W116" s="91"/>
    </row>
    <row r="117" spans="2:23">
      <c r="B117" t="s">
        <v>2205</v>
      </c>
      <c r="C117" t="s">
        <v>1447</v>
      </c>
      <c r="D117" s="101">
        <v>11898410</v>
      </c>
      <c r="E117"/>
      <c r="F117" t="s">
        <v>1192</v>
      </c>
      <c r="G117" s="86">
        <v>41911</v>
      </c>
      <c r="H117" t="s">
        <v>207</v>
      </c>
      <c r="I117" s="77">
        <v>3.67</v>
      </c>
      <c r="J117" t="s">
        <v>264</v>
      </c>
      <c r="K117" t="s">
        <v>102</v>
      </c>
      <c r="L117" s="78">
        <v>5.0999999999999997E-2</v>
      </c>
      <c r="M117" s="78">
        <v>2.8500000000000001E-2</v>
      </c>
      <c r="N117" s="77">
        <v>34.520000000000003</v>
      </c>
      <c r="O117" s="77">
        <v>122.47</v>
      </c>
      <c r="P117" s="77">
        <v>4.2276644000000002E-2</v>
      </c>
      <c r="Q117" s="78">
        <v>1E-4</v>
      </c>
      <c r="R117" s="78">
        <v>0</v>
      </c>
      <c r="W117" s="91"/>
    </row>
    <row r="118" spans="2:23">
      <c r="B118" t="s">
        <v>2205</v>
      </c>
      <c r="C118" t="s">
        <v>1447</v>
      </c>
      <c r="D118" s="101">
        <v>11898420</v>
      </c>
      <c r="E118"/>
      <c r="F118" t="s">
        <v>1192</v>
      </c>
      <c r="G118" s="86">
        <v>42033</v>
      </c>
      <c r="H118" t="s">
        <v>207</v>
      </c>
      <c r="I118" s="77">
        <v>3.67</v>
      </c>
      <c r="J118" t="s">
        <v>264</v>
      </c>
      <c r="K118" t="s">
        <v>102</v>
      </c>
      <c r="L118" s="78">
        <v>5.0999999999999997E-2</v>
      </c>
      <c r="M118" s="78">
        <v>2.8500000000000001E-2</v>
      </c>
      <c r="N118" s="77">
        <v>229.75</v>
      </c>
      <c r="O118" s="77">
        <v>122.71</v>
      </c>
      <c r="P118" s="77">
        <v>0.28192622499999997</v>
      </c>
      <c r="Q118" s="78">
        <v>5.9999999999999995E-4</v>
      </c>
      <c r="R118" s="78">
        <v>0</v>
      </c>
      <c r="W118" s="91"/>
    </row>
    <row r="119" spans="2:23">
      <c r="B119" t="s">
        <v>2205</v>
      </c>
      <c r="C119" t="s">
        <v>1447</v>
      </c>
      <c r="D119" s="101">
        <v>11898421</v>
      </c>
      <c r="E119"/>
      <c r="F119" t="s">
        <v>1192</v>
      </c>
      <c r="G119" s="86">
        <v>42054</v>
      </c>
      <c r="H119" t="s">
        <v>207</v>
      </c>
      <c r="I119" s="77">
        <v>3.67</v>
      </c>
      <c r="J119" t="s">
        <v>264</v>
      </c>
      <c r="K119" t="s">
        <v>102</v>
      </c>
      <c r="L119" s="78">
        <v>5.0999999999999997E-2</v>
      </c>
      <c r="M119" s="78">
        <v>2.8500000000000001E-2</v>
      </c>
      <c r="N119" s="77">
        <v>448.8</v>
      </c>
      <c r="O119" s="77">
        <v>123.79</v>
      </c>
      <c r="P119" s="77">
        <v>0.55556952000000004</v>
      </c>
      <c r="Q119" s="78">
        <v>1.1999999999999999E-3</v>
      </c>
      <c r="R119" s="78">
        <v>0</v>
      </c>
      <c r="W119" s="91"/>
    </row>
    <row r="120" spans="2:23">
      <c r="B120" t="s">
        <v>2205</v>
      </c>
      <c r="C120" t="s">
        <v>1447</v>
      </c>
      <c r="D120" s="101">
        <v>435717</v>
      </c>
      <c r="E120"/>
      <c r="F120" t="s">
        <v>1192</v>
      </c>
      <c r="G120" s="86">
        <v>42565</v>
      </c>
      <c r="H120" t="s">
        <v>207</v>
      </c>
      <c r="I120" s="77">
        <v>3.67</v>
      </c>
      <c r="J120" t="s">
        <v>264</v>
      </c>
      <c r="K120" t="s">
        <v>102</v>
      </c>
      <c r="L120" s="78">
        <v>5.0999999999999997E-2</v>
      </c>
      <c r="M120" s="78">
        <v>2.8500000000000001E-2</v>
      </c>
      <c r="N120" s="77">
        <v>547.79999999999995</v>
      </c>
      <c r="O120" s="77">
        <v>124.29</v>
      </c>
      <c r="P120" s="77">
        <v>0.68086062000000003</v>
      </c>
      <c r="Q120" s="78">
        <v>1.4E-3</v>
      </c>
      <c r="R120" s="78">
        <v>0</v>
      </c>
      <c r="W120" s="91"/>
    </row>
    <row r="121" spans="2:23">
      <c r="B121" t="s">
        <v>2205</v>
      </c>
      <c r="C121" t="s">
        <v>1447</v>
      </c>
      <c r="D121" s="101">
        <v>11898180</v>
      </c>
      <c r="E121"/>
      <c r="F121" t="s">
        <v>1192</v>
      </c>
      <c r="G121" s="86">
        <v>41115</v>
      </c>
      <c r="H121" t="s">
        <v>207</v>
      </c>
      <c r="I121" s="77">
        <v>3.67</v>
      </c>
      <c r="J121" t="s">
        <v>264</v>
      </c>
      <c r="K121" t="s">
        <v>102</v>
      </c>
      <c r="L121" s="78">
        <v>5.0999999999999997E-2</v>
      </c>
      <c r="M121" s="78">
        <v>2.86E-2</v>
      </c>
      <c r="N121" s="77">
        <v>136.94</v>
      </c>
      <c r="O121" s="77">
        <v>125.45</v>
      </c>
      <c r="P121" s="77">
        <v>0.17179122999999999</v>
      </c>
      <c r="Q121" s="78">
        <v>4.0000000000000002E-4</v>
      </c>
      <c r="R121" s="78">
        <v>0</v>
      </c>
      <c r="W121" s="91"/>
    </row>
    <row r="122" spans="2:23">
      <c r="B122" t="s">
        <v>2205</v>
      </c>
      <c r="C122" t="s">
        <v>1447</v>
      </c>
      <c r="D122" s="101">
        <v>11898190</v>
      </c>
      <c r="E122"/>
      <c r="F122" t="s">
        <v>1192</v>
      </c>
      <c r="G122" s="86">
        <v>41179</v>
      </c>
      <c r="H122" t="s">
        <v>207</v>
      </c>
      <c r="I122" s="77">
        <v>3.67</v>
      </c>
      <c r="J122" t="s">
        <v>264</v>
      </c>
      <c r="K122" t="s">
        <v>102</v>
      </c>
      <c r="L122" s="78">
        <v>5.0999999999999997E-2</v>
      </c>
      <c r="M122" s="78">
        <v>2.8500000000000001E-2</v>
      </c>
      <c r="N122" s="77">
        <v>172.68</v>
      </c>
      <c r="O122" s="77">
        <v>124.08</v>
      </c>
      <c r="P122" s="77">
        <v>0.21426134399999999</v>
      </c>
      <c r="Q122" s="78">
        <v>4.0000000000000002E-4</v>
      </c>
      <c r="R122" s="78">
        <v>0</v>
      </c>
      <c r="W122" s="91"/>
    </row>
    <row r="123" spans="2:23">
      <c r="B123" t="s">
        <v>2206</v>
      </c>
      <c r="C123" t="s">
        <v>1444</v>
      </c>
      <c r="D123" s="101">
        <v>2963</v>
      </c>
      <c r="E123"/>
      <c r="F123" t="s">
        <v>1196</v>
      </c>
      <c r="G123" s="86">
        <v>41423</v>
      </c>
      <c r="H123" t="s">
        <v>149</v>
      </c>
      <c r="I123" s="77">
        <v>2.81</v>
      </c>
      <c r="J123" t="s">
        <v>347</v>
      </c>
      <c r="K123" t="s">
        <v>102</v>
      </c>
      <c r="L123" s="78">
        <v>0.05</v>
      </c>
      <c r="M123" s="78">
        <v>2.52E-2</v>
      </c>
      <c r="N123" s="77">
        <v>941.82</v>
      </c>
      <c r="O123" s="77">
        <v>122</v>
      </c>
      <c r="P123" s="77">
        <v>1.1490203999999999</v>
      </c>
      <c r="Q123" s="78">
        <v>2.3999999999999998E-3</v>
      </c>
      <c r="R123" s="78">
        <v>0</v>
      </c>
      <c r="W123" s="91"/>
    </row>
    <row r="124" spans="2:23">
      <c r="B124" t="s">
        <v>2206</v>
      </c>
      <c r="C124" t="s">
        <v>1444</v>
      </c>
      <c r="D124" s="101">
        <v>2968</v>
      </c>
      <c r="E124"/>
      <c r="F124" t="s">
        <v>1196</v>
      </c>
      <c r="G124" s="86">
        <v>41423</v>
      </c>
      <c r="H124" t="s">
        <v>149</v>
      </c>
      <c r="I124" s="77">
        <v>2.81</v>
      </c>
      <c r="J124" t="s">
        <v>347</v>
      </c>
      <c r="K124" t="s">
        <v>102</v>
      </c>
      <c r="L124" s="78">
        <v>0.05</v>
      </c>
      <c r="M124" s="78">
        <v>2.52E-2</v>
      </c>
      <c r="N124" s="77">
        <v>302.91000000000003</v>
      </c>
      <c r="O124" s="77">
        <v>122</v>
      </c>
      <c r="P124" s="77">
        <v>0.3695502</v>
      </c>
      <c r="Q124" s="78">
        <v>8.0000000000000004E-4</v>
      </c>
      <c r="R124" s="78">
        <v>0</v>
      </c>
      <c r="W124" s="91"/>
    </row>
    <row r="125" spans="2:23">
      <c r="B125" t="s">
        <v>2206</v>
      </c>
      <c r="C125" t="s">
        <v>1444</v>
      </c>
      <c r="D125" s="101">
        <v>4605</v>
      </c>
      <c r="E125"/>
      <c r="F125" t="s">
        <v>1196</v>
      </c>
      <c r="G125" s="86">
        <v>42352</v>
      </c>
      <c r="H125" t="s">
        <v>149</v>
      </c>
      <c r="I125" s="77">
        <v>5.04</v>
      </c>
      <c r="J125" t="s">
        <v>347</v>
      </c>
      <c r="K125" t="s">
        <v>102</v>
      </c>
      <c r="L125" s="78">
        <v>0.05</v>
      </c>
      <c r="M125" s="78">
        <v>2.8000000000000001E-2</v>
      </c>
      <c r="N125" s="77">
        <v>1157.5899999999999</v>
      </c>
      <c r="O125" s="77">
        <v>125.99</v>
      </c>
      <c r="P125" s="77">
        <v>1.458447641</v>
      </c>
      <c r="Q125" s="78">
        <v>3.0000000000000001E-3</v>
      </c>
      <c r="R125" s="78">
        <v>0</v>
      </c>
      <c r="W125" s="91"/>
    </row>
    <row r="126" spans="2:23">
      <c r="B126" t="s">
        <v>2206</v>
      </c>
      <c r="C126" t="s">
        <v>1444</v>
      </c>
      <c r="D126" s="101">
        <v>4606</v>
      </c>
      <c r="E126"/>
      <c r="F126" t="s">
        <v>1196</v>
      </c>
      <c r="G126" s="86">
        <v>42352</v>
      </c>
      <c r="H126" t="s">
        <v>149</v>
      </c>
      <c r="I126" s="77">
        <v>6.78</v>
      </c>
      <c r="J126" t="s">
        <v>347</v>
      </c>
      <c r="K126" t="s">
        <v>102</v>
      </c>
      <c r="L126" s="78">
        <v>4.1000000000000002E-2</v>
      </c>
      <c r="M126" s="78">
        <v>2.7900000000000001E-2</v>
      </c>
      <c r="N126" s="77">
        <v>3539.69</v>
      </c>
      <c r="O126" s="77">
        <v>123.24</v>
      </c>
      <c r="P126" s="77">
        <v>4.3623139560000004</v>
      </c>
      <c r="Q126" s="78">
        <v>9.1000000000000004E-3</v>
      </c>
      <c r="R126" s="78">
        <v>1E-4</v>
      </c>
      <c r="W126" s="91"/>
    </row>
    <row r="127" spans="2:23">
      <c r="B127" t="s">
        <v>2205</v>
      </c>
      <c r="C127" t="s">
        <v>1447</v>
      </c>
      <c r="D127" s="101">
        <v>88770</v>
      </c>
      <c r="E127"/>
      <c r="F127" t="s">
        <v>1192</v>
      </c>
      <c r="G127" s="86">
        <v>40570</v>
      </c>
      <c r="H127" t="s">
        <v>207</v>
      </c>
      <c r="I127" s="77">
        <v>3.69</v>
      </c>
      <c r="J127" t="s">
        <v>264</v>
      </c>
      <c r="K127" t="s">
        <v>102</v>
      </c>
      <c r="L127" s="78">
        <v>5.0999999999999997E-2</v>
      </c>
      <c r="M127" s="78">
        <v>2.5100000000000001E-2</v>
      </c>
      <c r="N127" s="77">
        <v>2777.61</v>
      </c>
      <c r="O127" s="77">
        <v>131.06</v>
      </c>
      <c r="P127" s="77">
        <v>3.6403356659999999</v>
      </c>
      <c r="Q127" s="78">
        <v>7.6E-3</v>
      </c>
      <c r="R127" s="78">
        <v>0</v>
      </c>
      <c r="W127" s="91"/>
    </row>
    <row r="128" spans="2:23">
      <c r="B128" t="s">
        <v>2205</v>
      </c>
      <c r="C128" t="s">
        <v>1447</v>
      </c>
      <c r="D128" s="101">
        <v>11896140</v>
      </c>
      <c r="E128"/>
      <c r="F128" t="s">
        <v>1192</v>
      </c>
      <c r="G128" s="86">
        <v>40933</v>
      </c>
      <c r="H128" t="s">
        <v>207</v>
      </c>
      <c r="I128" s="77">
        <v>3.67</v>
      </c>
      <c r="J128" t="s">
        <v>264</v>
      </c>
      <c r="K128" t="s">
        <v>102</v>
      </c>
      <c r="L128" s="78">
        <v>5.1299999999999998E-2</v>
      </c>
      <c r="M128" s="78">
        <v>2.8500000000000001E-2</v>
      </c>
      <c r="N128" s="77">
        <v>409.4</v>
      </c>
      <c r="O128" s="77">
        <v>126.87</v>
      </c>
      <c r="P128" s="77">
        <v>0.51940578000000004</v>
      </c>
      <c r="Q128" s="78">
        <v>1.1000000000000001E-3</v>
      </c>
      <c r="R128" s="78">
        <v>0</v>
      </c>
      <c r="W128" s="91"/>
    </row>
    <row r="129" spans="2:23">
      <c r="B129" t="s">
        <v>2205</v>
      </c>
      <c r="C129" t="s">
        <v>1447</v>
      </c>
      <c r="D129" s="101">
        <v>11896150</v>
      </c>
      <c r="E129"/>
      <c r="F129" t="s">
        <v>1192</v>
      </c>
      <c r="G129" s="86">
        <v>40993</v>
      </c>
      <c r="H129" t="s">
        <v>207</v>
      </c>
      <c r="I129" s="77">
        <v>3.67</v>
      </c>
      <c r="J129" t="s">
        <v>264</v>
      </c>
      <c r="K129" t="s">
        <v>102</v>
      </c>
      <c r="L129" s="78">
        <v>5.1499999999999997E-2</v>
      </c>
      <c r="M129" s="78">
        <v>2.8500000000000001E-2</v>
      </c>
      <c r="N129" s="77">
        <v>238.26</v>
      </c>
      <c r="O129" s="77">
        <v>126.94</v>
      </c>
      <c r="P129" s="77">
        <v>0.302447244</v>
      </c>
      <c r="Q129" s="78">
        <v>5.9999999999999995E-4</v>
      </c>
      <c r="R129" s="78">
        <v>0</v>
      </c>
      <c r="W129" s="91"/>
    </row>
    <row r="130" spans="2:23">
      <c r="B130" t="s">
        <v>2205</v>
      </c>
      <c r="C130" t="s">
        <v>1447</v>
      </c>
      <c r="D130" s="101">
        <v>11896160</v>
      </c>
      <c r="E130"/>
      <c r="F130" t="s">
        <v>1192</v>
      </c>
      <c r="G130" s="86">
        <v>41053</v>
      </c>
      <c r="H130" t="s">
        <v>207</v>
      </c>
      <c r="I130" s="77">
        <v>3.67</v>
      </c>
      <c r="J130" t="s">
        <v>264</v>
      </c>
      <c r="K130" t="s">
        <v>102</v>
      </c>
      <c r="L130" s="78">
        <v>5.0999999999999997E-2</v>
      </c>
      <c r="M130" s="78">
        <v>2.8500000000000001E-2</v>
      </c>
      <c r="N130" s="77">
        <v>167.83</v>
      </c>
      <c r="O130" s="77">
        <v>125.14</v>
      </c>
      <c r="P130" s="77">
        <v>0.21002246199999999</v>
      </c>
      <c r="Q130" s="78">
        <v>4.0000000000000002E-4</v>
      </c>
      <c r="R130" s="78">
        <v>0</v>
      </c>
      <c r="W130" s="91"/>
    </row>
    <row r="131" spans="2:23">
      <c r="B131" t="s">
        <v>2205</v>
      </c>
      <c r="C131" t="s">
        <v>1447</v>
      </c>
      <c r="D131" s="101">
        <v>11898170</v>
      </c>
      <c r="E131"/>
      <c r="F131" t="s">
        <v>1192</v>
      </c>
      <c r="G131" s="86">
        <v>41085</v>
      </c>
      <c r="H131" t="s">
        <v>207</v>
      </c>
      <c r="I131" s="77">
        <v>3.67</v>
      </c>
      <c r="J131" t="s">
        <v>264</v>
      </c>
      <c r="K131" t="s">
        <v>102</v>
      </c>
      <c r="L131" s="78">
        <v>5.0999999999999997E-2</v>
      </c>
      <c r="M131" s="78">
        <v>2.8500000000000001E-2</v>
      </c>
      <c r="N131" s="77">
        <v>308.81</v>
      </c>
      <c r="O131" s="77">
        <v>125.14</v>
      </c>
      <c r="P131" s="77">
        <v>0.38644483400000001</v>
      </c>
      <c r="Q131" s="78">
        <v>8.0000000000000004E-4</v>
      </c>
      <c r="R131" s="78">
        <v>0</v>
      </c>
      <c r="W131" s="91"/>
    </row>
    <row r="132" spans="2:23">
      <c r="B132" t="s">
        <v>2208</v>
      </c>
      <c r="C132" t="s">
        <v>1444</v>
      </c>
      <c r="D132" s="101">
        <v>472710</v>
      </c>
      <c r="E132"/>
      <c r="F132" t="s">
        <v>1192</v>
      </c>
      <c r="G132" s="86">
        <v>42901</v>
      </c>
      <c r="H132" t="s">
        <v>207</v>
      </c>
      <c r="I132" s="77">
        <v>0.71</v>
      </c>
      <c r="J132" t="s">
        <v>132</v>
      </c>
      <c r="K132" t="s">
        <v>102</v>
      </c>
      <c r="L132" s="78">
        <v>0.04</v>
      </c>
      <c r="M132" s="78">
        <v>6.0600000000000001E-2</v>
      </c>
      <c r="N132" s="77">
        <v>80.489999999999995</v>
      </c>
      <c r="O132" s="77">
        <v>99.77</v>
      </c>
      <c r="P132" s="77">
        <v>8.0304872999999999E-2</v>
      </c>
      <c r="Q132" s="78">
        <v>2.0000000000000001E-4</v>
      </c>
      <c r="R132" s="78">
        <v>0</v>
      </c>
      <c r="W132" s="91"/>
    </row>
    <row r="133" spans="2:23">
      <c r="B133" t="s">
        <v>2205</v>
      </c>
      <c r="C133" t="s">
        <v>1447</v>
      </c>
      <c r="D133" s="101">
        <v>11898200</v>
      </c>
      <c r="E133"/>
      <c r="F133" t="s">
        <v>1192</v>
      </c>
      <c r="G133" s="86">
        <v>41207</v>
      </c>
      <c r="H133" t="s">
        <v>207</v>
      </c>
      <c r="I133" s="77">
        <v>3.69</v>
      </c>
      <c r="J133" t="s">
        <v>264</v>
      </c>
      <c r="K133" t="s">
        <v>102</v>
      </c>
      <c r="L133" s="78">
        <v>5.0999999999999997E-2</v>
      </c>
      <c r="M133" s="78">
        <v>2.5100000000000001E-2</v>
      </c>
      <c r="N133" s="77">
        <v>39.479999999999997</v>
      </c>
      <c r="O133" s="77">
        <v>125.63</v>
      </c>
      <c r="P133" s="77">
        <v>4.9598723999999997E-2</v>
      </c>
      <c r="Q133" s="78">
        <v>1E-4</v>
      </c>
      <c r="R133" s="78">
        <v>0</v>
      </c>
      <c r="W133" s="91"/>
    </row>
    <row r="134" spans="2:23">
      <c r="B134" t="s">
        <v>2205</v>
      </c>
      <c r="C134" t="s">
        <v>1447</v>
      </c>
      <c r="D134" s="101">
        <v>88769</v>
      </c>
      <c r="E134"/>
      <c r="F134" t="s">
        <v>1192</v>
      </c>
      <c r="G134" s="86">
        <v>40871</v>
      </c>
      <c r="H134" t="s">
        <v>207</v>
      </c>
      <c r="I134" s="77">
        <v>3.67</v>
      </c>
      <c r="J134" t="s">
        <v>264</v>
      </c>
      <c r="K134" t="s">
        <v>102</v>
      </c>
      <c r="L134" s="78">
        <v>5.1900000000000002E-2</v>
      </c>
      <c r="M134" s="78">
        <v>2.8500000000000001E-2</v>
      </c>
      <c r="N134" s="77">
        <v>108.21</v>
      </c>
      <c r="O134" s="77">
        <v>126.98</v>
      </c>
      <c r="P134" s="77">
        <v>0.137405058</v>
      </c>
      <c r="Q134" s="78">
        <v>2.9999999999999997E-4</v>
      </c>
      <c r="R134" s="78">
        <v>0</v>
      </c>
      <c r="W134" s="91"/>
    </row>
    <row r="135" spans="2:23">
      <c r="B135" t="s">
        <v>2205</v>
      </c>
      <c r="C135" t="s">
        <v>1447</v>
      </c>
      <c r="D135" s="101">
        <v>11896130</v>
      </c>
      <c r="E135"/>
      <c r="F135" t="s">
        <v>1192</v>
      </c>
      <c r="G135" s="86">
        <v>40903</v>
      </c>
      <c r="H135" t="s">
        <v>207</v>
      </c>
      <c r="I135" s="77">
        <v>3.63</v>
      </c>
      <c r="J135" t="s">
        <v>264</v>
      </c>
      <c r="K135" t="s">
        <v>102</v>
      </c>
      <c r="L135" s="78">
        <v>5.2600000000000001E-2</v>
      </c>
      <c r="M135" s="78">
        <v>3.56E-2</v>
      </c>
      <c r="N135" s="77">
        <v>111.02</v>
      </c>
      <c r="O135" s="77">
        <v>124.33</v>
      </c>
      <c r="P135" s="77">
        <v>0.13803116600000001</v>
      </c>
      <c r="Q135" s="78">
        <v>2.9999999999999997E-4</v>
      </c>
      <c r="R135" s="78">
        <v>0</v>
      </c>
      <c r="W135" s="91"/>
    </row>
    <row r="136" spans="2:23">
      <c r="B136" t="s">
        <v>2201</v>
      </c>
      <c r="C136" t="s">
        <v>1444</v>
      </c>
      <c r="D136" s="101">
        <v>9079</v>
      </c>
      <c r="E136"/>
      <c r="F136" t="s">
        <v>1449</v>
      </c>
      <c r="G136" s="86">
        <v>44705</v>
      </c>
      <c r="H136" t="s">
        <v>1228</v>
      </c>
      <c r="I136" s="77">
        <v>7.53</v>
      </c>
      <c r="J136" t="s">
        <v>347</v>
      </c>
      <c r="K136" t="s">
        <v>102</v>
      </c>
      <c r="L136" s="78">
        <v>2.3699999999999999E-2</v>
      </c>
      <c r="M136" s="78">
        <v>2.7E-2</v>
      </c>
      <c r="N136" s="77">
        <v>4860.34</v>
      </c>
      <c r="O136" s="77">
        <v>104.18</v>
      </c>
      <c r="P136" s="77">
        <v>5.0635022120000004</v>
      </c>
      <c r="Q136" s="78">
        <v>1.06E-2</v>
      </c>
      <c r="R136" s="78">
        <v>1E-4</v>
      </c>
      <c r="W136" s="91"/>
    </row>
    <row r="137" spans="2:23">
      <c r="B137" t="s">
        <v>2201</v>
      </c>
      <c r="C137" t="s">
        <v>1444</v>
      </c>
      <c r="D137" s="101">
        <v>9017</v>
      </c>
      <c r="E137"/>
      <c r="F137" t="s">
        <v>1449</v>
      </c>
      <c r="G137" s="86">
        <v>44651</v>
      </c>
      <c r="H137" t="s">
        <v>1228</v>
      </c>
      <c r="I137" s="77">
        <v>7.63</v>
      </c>
      <c r="J137" t="s">
        <v>347</v>
      </c>
      <c r="K137" t="s">
        <v>102</v>
      </c>
      <c r="L137" s="78">
        <v>1.7999999999999999E-2</v>
      </c>
      <c r="M137" s="78">
        <v>3.8600000000000002E-2</v>
      </c>
      <c r="N137" s="77">
        <v>11908.37</v>
      </c>
      <c r="O137" s="77">
        <v>92.54</v>
      </c>
      <c r="P137" s="77">
        <v>11.020005597999999</v>
      </c>
      <c r="Q137" s="78">
        <v>2.3E-2</v>
      </c>
      <c r="R137" s="78">
        <v>1E-4</v>
      </c>
      <c r="W137" s="91"/>
    </row>
    <row r="138" spans="2:23">
      <c r="B138" t="s">
        <v>2201</v>
      </c>
      <c r="C138" t="s">
        <v>1444</v>
      </c>
      <c r="D138" s="101">
        <v>9080</v>
      </c>
      <c r="E138"/>
      <c r="F138" t="s">
        <v>1449</v>
      </c>
      <c r="G138" s="86">
        <v>44705</v>
      </c>
      <c r="H138" t="s">
        <v>1228</v>
      </c>
      <c r="I138" s="77">
        <v>7.16</v>
      </c>
      <c r="J138" t="s">
        <v>347</v>
      </c>
      <c r="K138" t="s">
        <v>102</v>
      </c>
      <c r="L138" s="78">
        <v>2.3199999999999998E-2</v>
      </c>
      <c r="M138" s="78">
        <v>2.8299999999999999E-2</v>
      </c>
      <c r="N138" s="77">
        <v>3454.14</v>
      </c>
      <c r="O138" s="77">
        <v>103.01</v>
      </c>
      <c r="P138" s="77">
        <v>3.5581096140000001</v>
      </c>
      <c r="Q138" s="78">
        <v>7.4000000000000003E-3</v>
      </c>
      <c r="R138" s="78">
        <v>0</v>
      </c>
      <c r="W138" s="91"/>
    </row>
    <row r="139" spans="2:23">
      <c r="B139" t="s">
        <v>2201</v>
      </c>
      <c r="C139" t="s">
        <v>1444</v>
      </c>
      <c r="D139" s="101">
        <v>9019</v>
      </c>
      <c r="E139"/>
      <c r="F139" t="s">
        <v>1449</v>
      </c>
      <c r="G139" s="86">
        <v>44651</v>
      </c>
      <c r="H139" t="s">
        <v>1228</v>
      </c>
      <c r="I139" s="77">
        <v>7.22</v>
      </c>
      <c r="J139" t="s">
        <v>347</v>
      </c>
      <c r="K139" t="s">
        <v>102</v>
      </c>
      <c r="L139" s="78">
        <v>1.8800000000000001E-2</v>
      </c>
      <c r="M139" s="78">
        <v>4.0099999999999997E-2</v>
      </c>
      <c r="N139" s="77">
        <v>7356.14</v>
      </c>
      <c r="O139" s="77">
        <v>92.89</v>
      </c>
      <c r="P139" s="77">
        <v>6.8331184460000003</v>
      </c>
      <c r="Q139" s="78">
        <v>1.43E-2</v>
      </c>
      <c r="R139" s="78">
        <v>1E-4</v>
      </c>
      <c r="W139" s="91"/>
    </row>
    <row r="140" spans="2:23">
      <c r="B140" t="s">
        <v>2207</v>
      </c>
      <c r="C140" t="s">
        <v>1444</v>
      </c>
      <c r="D140" s="101">
        <v>371706</v>
      </c>
      <c r="E140"/>
      <c r="F140" t="s">
        <v>1196</v>
      </c>
      <c r="G140" s="86">
        <v>42052</v>
      </c>
      <c r="H140" t="s">
        <v>149</v>
      </c>
      <c r="I140" s="77">
        <v>3.91</v>
      </c>
      <c r="J140" t="s">
        <v>268</v>
      </c>
      <c r="K140" t="s">
        <v>102</v>
      </c>
      <c r="L140" s="78">
        <v>2.98E-2</v>
      </c>
      <c r="M140" s="78">
        <v>2.3099999999999999E-2</v>
      </c>
      <c r="N140" s="77">
        <v>1329.99</v>
      </c>
      <c r="O140" s="77">
        <v>116.98</v>
      </c>
      <c r="P140" s="77">
        <v>1.5558223019999999</v>
      </c>
      <c r="Q140" s="78">
        <v>3.2000000000000002E-3</v>
      </c>
      <c r="R140" s="78">
        <v>0</v>
      </c>
      <c r="W140" s="91"/>
    </row>
    <row r="141" spans="2:23">
      <c r="B141" t="s">
        <v>2178</v>
      </c>
      <c r="C141" t="s">
        <v>1447</v>
      </c>
      <c r="D141" s="101">
        <v>95350501</v>
      </c>
      <c r="E141"/>
      <c r="F141" t="s">
        <v>1196</v>
      </c>
      <c r="G141" s="86">
        <v>41281</v>
      </c>
      <c r="H141" t="s">
        <v>149</v>
      </c>
      <c r="I141" s="77">
        <v>4.53</v>
      </c>
      <c r="J141" t="s">
        <v>268</v>
      </c>
      <c r="K141" t="s">
        <v>102</v>
      </c>
      <c r="L141" s="78">
        <v>5.3499999999999999E-2</v>
      </c>
      <c r="M141" s="78">
        <v>2.1999999999999999E-2</v>
      </c>
      <c r="N141" s="77">
        <v>443.14</v>
      </c>
      <c r="O141" s="77">
        <v>130.07</v>
      </c>
      <c r="P141" s="77">
        <v>0.57639219799999997</v>
      </c>
      <c r="Q141" s="78">
        <v>1.1999999999999999E-3</v>
      </c>
      <c r="R141" s="78">
        <v>0</v>
      </c>
      <c r="W141" s="91"/>
    </row>
    <row r="142" spans="2:23">
      <c r="B142" t="s">
        <v>2178</v>
      </c>
      <c r="C142" t="s">
        <v>1447</v>
      </c>
      <c r="D142" s="101">
        <v>95350502</v>
      </c>
      <c r="E142"/>
      <c r="F142" t="s">
        <v>1196</v>
      </c>
      <c r="G142" s="86">
        <v>41767</v>
      </c>
      <c r="H142" t="s">
        <v>149</v>
      </c>
      <c r="I142" s="77">
        <v>4.49</v>
      </c>
      <c r="J142" t="s">
        <v>268</v>
      </c>
      <c r="K142" t="s">
        <v>102</v>
      </c>
      <c r="L142" s="78">
        <v>5.3499999999999999E-2</v>
      </c>
      <c r="M142" s="78">
        <v>2.7900000000000001E-2</v>
      </c>
      <c r="N142" s="77">
        <v>77.05</v>
      </c>
      <c r="O142" s="77">
        <v>124.87</v>
      </c>
      <c r="P142" s="77">
        <v>9.6212334999999996E-2</v>
      </c>
      <c r="Q142" s="78">
        <v>2.0000000000000001E-4</v>
      </c>
      <c r="R142" s="78">
        <v>0</v>
      </c>
      <c r="W142" s="91"/>
    </row>
    <row r="143" spans="2:23">
      <c r="B143" t="s">
        <v>2178</v>
      </c>
      <c r="C143" t="s">
        <v>1447</v>
      </c>
      <c r="D143" s="101">
        <v>99001</v>
      </c>
      <c r="E143"/>
      <c r="F143" t="s">
        <v>1196</v>
      </c>
      <c r="G143" s="86">
        <v>41269</v>
      </c>
      <c r="H143" t="s">
        <v>149</v>
      </c>
      <c r="I143" s="77">
        <v>4.53</v>
      </c>
      <c r="J143" t="s">
        <v>268</v>
      </c>
      <c r="K143" t="s">
        <v>102</v>
      </c>
      <c r="L143" s="78">
        <v>5.3499999999999999E-2</v>
      </c>
      <c r="M143" s="78">
        <v>2.1899999999999999E-2</v>
      </c>
      <c r="N143" s="77">
        <v>382.67</v>
      </c>
      <c r="O143" s="77">
        <v>130.12</v>
      </c>
      <c r="P143" s="77">
        <v>0.49793020399999999</v>
      </c>
      <c r="Q143" s="78">
        <v>1E-3</v>
      </c>
      <c r="R143" s="78">
        <v>0</v>
      </c>
      <c r="W143" s="91"/>
    </row>
    <row r="144" spans="2:23">
      <c r="B144" t="s">
        <v>2178</v>
      </c>
      <c r="C144" t="s">
        <v>1447</v>
      </c>
      <c r="D144" s="101">
        <v>95350102</v>
      </c>
      <c r="E144"/>
      <c r="F144" t="s">
        <v>1196</v>
      </c>
      <c r="G144" s="86">
        <v>41767</v>
      </c>
      <c r="H144" t="s">
        <v>149</v>
      </c>
      <c r="I144" s="77">
        <v>4.49</v>
      </c>
      <c r="J144" t="s">
        <v>268</v>
      </c>
      <c r="K144" t="s">
        <v>102</v>
      </c>
      <c r="L144" s="78">
        <v>5.3499999999999999E-2</v>
      </c>
      <c r="M144" s="78">
        <v>2.7900000000000001E-2</v>
      </c>
      <c r="N144" s="77">
        <v>60.3</v>
      </c>
      <c r="O144" s="77">
        <v>124.87</v>
      </c>
      <c r="P144" s="77">
        <v>7.529661E-2</v>
      </c>
      <c r="Q144" s="78">
        <v>2.0000000000000001E-4</v>
      </c>
      <c r="R144" s="78">
        <v>0</v>
      </c>
      <c r="W144" s="91"/>
    </row>
    <row r="145" spans="2:23">
      <c r="B145" t="s">
        <v>2178</v>
      </c>
      <c r="C145" t="s">
        <v>1447</v>
      </c>
      <c r="D145" s="101">
        <v>99000</v>
      </c>
      <c r="E145"/>
      <c r="F145" t="s">
        <v>1196</v>
      </c>
      <c r="G145" s="86">
        <v>41269</v>
      </c>
      <c r="H145" t="s">
        <v>149</v>
      </c>
      <c r="I145" s="77">
        <v>4.53</v>
      </c>
      <c r="J145" t="s">
        <v>268</v>
      </c>
      <c r="K145" t="s">
        <v>102</v>
      </c>
      <c r="L145" s="78">
        <v>5.3499999999999999E-2</v>
      </c>
      <c r="M145" s="78">
        <v>2.1899999999999999E-2</v>
      </c>
      <c r="N145" s="77">
        <v>406.58</v>
      </c>
      <c r="O145" s="77">
        <v>130.12</v>
      </c>
      <c r="P145" s="77">
        <v>0.52904189599999996</v>
      </c>
      <c r="Q145" s="78">
        <v>1.1000000000000001E-3</v>
      </c>
      <c r="R145" s="78">
        <v>0</v>
      </c>
      <c r="W145" s="91"/>
    </row>
    <row r="146" spans="2:23">
      <c r="B146" t="s">
        <v>2178</v>
      </c>
      <c r="C146" t="s">
        <v>1447</v>
      </c>
      <c r="D146" s="101">
        <v>95350202</v>
      </c>
      <c r="E146"/>
      <c r="F146" t="s">
        <v>1196</v>
      </c>
      <c r="G146" s="86">
        <v>41767</v>
      </c>
      <c r="H146" t="s">
        <v>149</v>
      </c>
      <c r="I146" s="77">
        <v>4.49</v>
      </c>
      <c r="J146" t="s">
        <v>268</v>
      </c>
      <c r="K146" t="s">
        <v>102</v>
      </c>
      <c r="L146" s="78">
        <v>5.3499999999999999E-2</v>
      </c>
      <c r="M146" s="78">
        <v>2.7900000000000001E-2</v>
      </c>
      <c r="N146" s="77">
        <v>77.05</v>
      </c>
      <c r="O146" s="77">
        <v>124.87</v>
      </c>
      <c r="P146" s="77">
        <v>9.6212334999999996E-2</v>
      </c>
      <c r="Q146" s="78">
        <v>2.0000000000000001E-4</v>
      </c>
      <c r="R146" s="78">
        <v>0</v>
      </c>
      <c r="W146" s="91"/>
    </row>
    <row r="147" spans="2:23">
      <c r="B147" t="s">
        <v>2178</v>
      </c>
      <c r="C147" t="s">
        <v>1447</v>
      </c>
      <c r="D147" s="101">
        <v>95350301</v>
      </c>
      <c r="E147"/>
      <c r="F147" t="s">
        <v>1196</v>
      </c>
      <c r="G147" s="86">
        <v>41281</v>
      </c>
      <c r="H147" t="s">
        <v>149</v>
      </c>
      <c r="I147" s="77">
        <v>4.53</v>
      </c>
      <c r="J147" t="s">
        <v>268</v>
      </c>
      <c r="K147" t="s">
        <v>102</v>
      </c>
      <c r="L147" s="78">
        <v>5.3499999999999999E-2</v>
      </c>
      <c r="M147" s="78">
        <v>2.1999999999999999E-2</v>
      </c>
      <c r="N147" s="77">
        <v>512.24</v>
      </c>
      <c r="O147" s="77">
        <v>130.07</v>
      </c>
      <c r="P147" s="77">
        <v>0.66627056799999995</v>
      </c>
      <c r="Q147" s="78">
        <v>1.4E-3</v>
      </c>
      <c r="R147" s="78">
        <v>0</v>
      </c>
      <c r="W147" s="91"/>
    </row>
    <row r="148" spans="2:23">
      <c r="B148" t="s">
        <v>2178</v>
      </c>
      <c r="C148" t="s">
        <v>1447</v>
      </c>
      <c r="D148" s="101">
        <v>95350302</v>
      </c>
      <c r="E148"/>
      <c r="F148" t="s">
        <v>1196</v>
      </c>
      <c r="G148" s="86">
        <v>41767</v>
      </c>
      <c r="H148" t="s">
        <v>149</v>
      </c>
      <c r="I148" s="77">
        <v>4.49</v>
      </c>
      <c r="J148" t="s">
        <v>268</v>
      </c>
      <c r="K148" t="s">
        <v>102</v>
      </c>
      <c r="L148" s="78">
        <v>5.3499999999999999E-2</v>
      </c>
      <c r="M148" s="78">
        <v>2.7900000000000001E-2</v>
      </c>
      <c r="N148" s="77">
        <v>90.45</v>
      </c>
      <c r="O148" s="77">
        <v>124.87</v>
      </c>
      <c r="P148" s="77">
        <v>0.11294491500000001</v>
      </c>
      <c r="Q148" s="78">
        <v>2.0000000000000001E-4</v>
      </c>
      <c r="R148" s="78">
        <v>0</v>
      </c>
      <c r="W148" s="91"/>
    </row>
    <row r="149" spans="2:23">
      <c r="B149" t="s">
        <v>2178</v>
      </c>
      <c r="C149" t="s">
        <v>1447</v>
      </c>
      <c r="D149" s="101">
        <v>95350401</v>
      </c>
      <c r="E149"/>
      <c r="F149" t="s">
        <v>1196</v>
      </c>
      <c r="G149" s="86">
        <v>41281</v>
      </c>
      <c r="H149" t="s">
        <v>149</v>
      </c>
      <c r="I149" s="77">
        <v>4.53</v>
      </c>
      <c r="J149" t="s">
        <v>268</v>
      </c>
      <c r="K149" t="s">
        <v>102</v>
      </c>
      <c r="L149" s="78">
        <v>5.3499999999999999E-2</v>
      </c>
      <c r="M149" s="78">
        <v>2.1999999999999999E-2</v>
      </c>
      <c r="N149" s="77">
        <v>368.98</v>
      </c>
      <c r="O149" s="77">
        <v>130.07</v>
      </c>
      <c r="P149" s="77">
        <v>0.47993228599999999</v>
      </c>
      <c r="Q149" s="78">
        <v>1E-3</v>
      </c>
      <c r="R149" s="78">
        <v>0</v>
      </c>
      <c r="W149" s="91"/>
    </row>
    <row r="150" spans="2:23">
      <c r="B150" t="s">
        <v>2178</v>
      </c>
      <c r="C150" t="s">
        <v>1447</v>
      </c>
      <c r="D150" s="101">
        <v>95350402</v>
      </c>
      <c r="E150"/>
      <c r="F150" t="s">
        <v>1196</v>
      </c>
      <c r="G150" s="86">
        <v>41767</v>
      </c>
      <c r="H150" t="s">
        <v>149</v>
      </c>
      <c r="I150" s="77">
        <v>4.49</v>
      </c>
      <c r="J150" t="s">
        <v>268</v>
      </c>
      <c r="K150" t="s">
        <v>102</v>
      </c>
      <c r="L150" s="78">
        <v>5.3499999999999999E-2</v>
      </c>
      <c r="M150" s="78">
        <v>2.7900000000000001E-2</v>
      </c>
      <c r="N150" s="77">
        <v>73.680000000000007</v>
      </c>
      <c r="O150" s="77">
        <v>124.87</v>
      </c>
      <c r="P150" s="77">
        <v>9.2004216E-2</v>
      </c>
      <c r="Q150" s="78">
        <v>2.0000000000000001E-4</v>
      </c>
      <c r="R150" s="78">
        <v>0</v>
      </c>
      <c r="W150" s="91"/>
    </row>
    <row r="151" spans="2:23">
      <c r="B151" t="s">
        <v>2204</v>
      </c>
      <c r="C151" t="s">
        <v>1444</v>
      </c>
      <c r="D151" s="101">
        <v>9533</v>
      </c>
      <c r="E151"/>
      <c r="F151" t="s">
        <v>1449</v>
      </c>
      <c r="G151" s="86">
        <v>45015</v>
      </c>
      <c r="H151" t="s">
        <v>1228</v>
      </c>
      <c r="I151" s="77">
        <v>3.88</v>
      </c>
      <c r="J151" t="s">
        <v>289</v>
      </c>
      <c r="K151" t="s">
        <v>102</v>
      </c>
      <c r="L151" s="78">
        <v>3.3599999999999998E-2</v>
      </c>
      <c r="M151" s="78">
        <v>3.4200000000000001E-2</v>
      </c>
      <c r="N151" s="77">
        <v>3702.36</v>
      </c>
      <c r="O151" s="77">
        <v>102.86</v>
      </c>
      <c r="P151" s="77">
        <v>3.8082474959999999</v>
      </c>
      <c r="Q151" s="78">
        <v>7.9000000000000008E-3</v>
      </c>
      <c r="R151" s="78">
        <v>0</v>
      </c>
      <c r="W151" s="91"/>
    </row>
    <row r="152" spans="2:23">
      <c r="B152" t="s">
        <v>2203</v>
      </c>
      <c r="C152" t="s">
        <v>1447</v>
      </c>
      <c r="D152" s="101">
        <v>9139</v>
      </c>
      <c r="E152"/>
      <c r="F152" t="s">
        <v>1449</v>
      </c>
      <c r="G152" s="86">
        <v>44748</v>
      </c>
      <c r="H152" t="s">
        <v>1228</v>
      </c>
      <c r="I152" s="77">
        <v>1.65</v>
      </c>
      <c r="J152" t="s">
        <v>347</v>
      </c>
      <c r="K152" t="s">
        <v>102</v>
      </c>
      <c r="L152" s="78">
        <v>7.5700000000000003E-2</v>
      </c>
      <c r="M152" s="78">
        <v>8.2100000000000006E-2</v>
      </c>
      <c r="N152" s="77">
        <v>929.82</v>
      </c>
      <c r="O152" s="77">
        <v>101.06</v>
      </c>
      <c r="P152" s="77">
        <v>0.93967609200000002</v>
      </c>
      <c r="Q152" s="78">
        <v>2E-3</v>
      </c>
      <c r="R152" s="78">
        <v>0</v>
      </c>
      <c r="W152" s="91"/>
    </row>
    <row r="153" spans="2:23">
      <c r="B153" t="s">
        <v>2200</v>
      </c>
      <c r="C153" t="s">
        <v>1447</v>
      </c>
      <c r="D153" s="101">
        <v>71270</v>
      </c>
      <c r="E153"/>
      <c r="F153" t="s">
        <v>1449</v>
      </c>
      <c r="G153" s="86">
        <v>43631</v>
      </c>
      <c r="H153" t="s">
        <v>1228</v>
      </c>
      <c r="I153" s="77">
        <v>4.8499999999999996</v>
      </c>
      <c r="J153" t="s">
        <v>347</v>
      </c>
      <c r="K153" t="s">
        <v>102</v>
      </c>
      <c r="L153" s="78">
        <v>3.1E-2</v>
      </c>
      <c r="M153" s="78">
        <v>2.9499999999999998E-2</v>
      </c>
      <c r="N153" s="77">
        <v>2388.44</v>
      </c>
      <c r="O153" s="77">
        <v>112.15</v>
      </c>
      <c r="P153" s="77">
        <v>2.6786354600000002</v>
      </c>
      <c r="Q153" s="78">
        <v>5.5999999999999999E-3</v>
      </c>
      <c r="R153" s="78">
        <v>0</v>
      </c>
      <c r="W153" s="91"/>
    </row>
    <row r="154" spans="2:23">
      <c r="B154" t="s">
        <v>2200</v>
      </c>
      <c r="C154" t="s">
        <v>1447</v>
      </c>
      <c r="D154" s="101">
        <v>71280</v>
      </c>
      <c r="E154"/>
      <c r="F154" t="s">
        <v>1449</v>
      </c>
      <c r="G154" s="86">
        <v>43634</v>
      </c>
      <c r="H154" t="s">
        <v>1228</v>
      </c>
      <c r="I154" s="77">
        <v>4.87</v>
      </c>
      <c r="J154" t="s">
        <v>347</v>
      </c>
      <c r="K154" t="s">
        <v>102</v>
      </c>
      <c r="L154" s="78">
        <v>2.4899999999999999E-2</v>
      </c>
      <c r="M154" s="78">
        <v>2.9600000000000001E-2</v>
      </c>
      <c r="N154" s="77">
        <v>1004.04</v>
      </c>
      <c r="O154" s="77">
        <v>110.78</v>
      </c>
      <c r="P154" s="77">
        <v>1.1122755120000001</v>
      </c>
      <c r="Q154" s="78">
        <v>2.3E-3</v>
      </c>
      <c r="R154" s="78">
        <v>0</v>
      </c>
      <c r="W154" s="91"/>
    </row>
    <row r="155" spans="2:23">
      <c r="B155" t="s">
        <v>2200</v>
      </c>
      <c r="C155" t="s">
        <v>1447</v>
      </c>
      <c r="D155" s="101">
        <v>71300</v>
      </c>
      <c r="E155"/>
      <c r="F155" t="s">
        <v>1449</v>
      </c>
      <c r="G155" s="86">
        <v>43634</v>
      </c>
      <c r="H155" t="s">
        <v>1228</v>
      </c>
      <c r="I155" s="77">
        <v>5.13</v>
      </c>
      <c r="J155" t="s">
        <v>347</v>
      </c>
      <c r="K155" t="s">
        <v>102</v>
      </c>
      <c r="L155" s="78">
        <v>3.5999999999999997E-2</v>
      </c>
      <c r="M155" s="78">
        <v>2.98E-2</v>
      </c>
      <c r="N155" s="77">
        <v>665.05</v>
      </c>
      <c r="O155" s="77">
        <v>115.05</v>
      </c>
      <c r="P155" s="77">
        <v>0.765140025</v>
      </c>
      <c r="Q155" s="78">
        <v>1.6000000000000001E-3</v>
      </c>
      <c r="R155" s="78">
        <v>0</v>
      </c>
      <c r="W155" s="91"/>
    </row>
    <row r="156" spans="2:23">
      <c r="B156" t="s">
        <v>2206</v>
      </c>
      <c r="C156" t="s">
        <v>1444</v>
      </c>
      <c r="D156" s="101">
        <v>311829</v>
      </c>
      <c r="E156"/>
      <c r="F156" t="s">
        <v>1196</v>
      </c>
      <c r="G156" s="86">
        <v>40489</v>
      </c>
      <c r="H156" t="s">
        <v>149</v>
      </c>
      <c r="I156" s="77">
        <v>1.73</v>
      </c>
      <c r="J156" t="s">
        <v>347</v>
      </c>
      <c r="K156" t="s">
        <v>102</v>
      </c>
      <c r="L156" s="78">
        <v>5.7000000000000002E-2</v>
      </c>
      <c r="M156" s="78">
        <v>2.6499999999999999E-2</v>
      </c>
      <c r="N156" s="77">
        <v>652.32000000000005</v>
      </c>
      <c r="O156" s="77">
        <v>125.9</v>
      </c>
      <c r="P156" s="77">
        <v>0.82127088000000004</v>
      </c>
      <c r="Q156" s="78">
        <v>1.6999999999999999E-3</v>
      </c>
      <c r="R156" s="78">
        <v>0</v>
      </c>
      <c r="W156" s="91"/>
    </row>
    <row r="157" spans="2:23">
      <c r="B157" s="83" t="s">
        <v>2209</v>
      </c>
      <c r="C157" t="s">
        <v>1444</v>
      </c>
      <c r="D157" s="101">
        <v>7491</v>
      </c>
      <c r="E157"/>
      <c r="F157" t="s">
        <v>1450</v>
      </c>
      <c r="G157" s="86">
        <v>43899</v>
      </c>
      <c r="H157" t="s">
        <v>1228</v>
      </c>
      <c r="I157" s="77">
        <v>3.12</v>
      </c>
      <c r="J157" t="s">
        <v>127</v>
      </c>
      <c r="K157" t="s">
        <v>102</v>
      </c>
      <c r="L157" s="78">
        <v>1.2999999999999999E-2</v>
      </c>
      <c r="M157" s="78">
        <v>2.5499999999999998E-2</v>
      </c>
      <c r="N157" s="77">
        <v>2565.0100000000002</v>
      </c>
      <c r="O157" s="77">
        <v>107.23</v>
      </c>
      <c r="P157" s="77">
        <v>2.7504602230000001</v>
      </c>
      <c r="Q157" s="78">
        <v>5.7000000000000002E-3</v>
      </c>
      <c r="R157" s="78">
        <v>0</v>
      </c>
      <c r="W157" s="91"/>
    </row>
    <row r="158" spans="2:23">
      <c r="B158" s="83" t="s">
        <v>2209</v>
      </c>
      <c r="C158" t="s">
        <v>1444</v>
      </c>
      <c r="D158" s="101">
        <v>7490</v>
      </c>
      <c r="E158"/>
      <c r="F158" t="s">
        <v>1450</v>
      </c>
      <c r="G158" s="86">
        <v>43899</v>
      </c>
      <c r="H158" t="s">
        <v>1228</v>
      </c>
      <c r="I158" s="77">
        <v>2.98</v>
      </c>
      <c r="J158" t="s">
        <v>127</v>
      </c>
      <c r="K158" t="s">
        <v>102</v>
      </c>
      <c r="L158" s="78">
        <v>2.3900000000000001E-2</v>
      </c>
      <c r="M158" s="78">
        <v>5.4399999999999997E-2</v>
      </c>
      <c r="N158" s="77">
        <v>90.3</v>
      </c>
      <c r="O158" s="77">
        <v>92.04</v>
      </c>
      <c r="P158" s="77">
        <v>8.3112119999999998E-2</v>
      </c>
      <c r="Q158" s="78">
        <v>2.0000000000000001E-4</v>
      </c>
      <c r="R158" s="78">
        <v>0</v>
      </c>
      <c r="W158" s="91"/>
    </row>
    <row r="159" spans="2:23">
      <c r="B159" t="s">
        <v>2213</v>
      </c>
      <c r="C159" t="s">
        <v>1447</v>
      </c>
      <c r="D159" s="101">
        <v>72971</v>
      </c>
      <c r="E159"/>
      <c r="F159" t="s">
        <v>1213</v>
      </c>
      <c r="G159" s="86">
        <v>43801</v>
      </c>
      <c r="H159" t="s">
        <v>207</v>
      </c>
      <c r="I159" s="77">
        <v>4.5999999999999996</v>
      </c>
      <c r="J159" t="s">
        <v>264</v>
      </c>
      <c r="K159" t="s">
        <v>110</v>
      </c>
      <c r="L159" s="78">
        <v>2.3599999999999999E-2</v>
      </c>
      <c r="M159" s="78">
        <v>5.9299999999999999E-2</v>
      </c>
      <c r="N159" s="77">
        <v>127.25</v>
      </c>
      <c r="O159" s="77">
        <v>86.08</v>
      </c>
      <c r="P159" s="77">
        <v>0.44444556600000001</v>
      </c>
      <c r="Q159" s="78">
        <v>8.9999999999999998E-4</v>
      </c>
      <c r="R159" s="78">
        <v>0</v>
      </c>
      <c r="W159" s="91"/>
    </row>
    <row r="160" spans="2:23">
      <c r="B160" t="s">
        <v>2216</v>
      </c>
      <c r="C160" t="s">
        <v>1447</v>
      </c>
      <c r="D160" s="101">
        <v>9365</v>
      </c>
      <c r="E160"/>
      <c r="F160" t="s">
        <v>1450</v>
      </c>
      <c r="G160" s="86">
        <v>44906</v>
      </c>
      <c r="H160" t="s">
        <v>1228</v>
      </c>
      <c r="I160" s="77">
        <v>1.99</v>
      </c>
      <c r="J160" t="s">
        <v>347</v>
      </c>
      <c r="K160" t="s">
        <v>102</v>
      </c>
      <c r="L160" s="78">
        <v>7.6799999999999993E-2</v>
      </c>
      <c r="M160" s="78">
        <v>7.6999999999999999E-2</v>
      </c>
      <c r="N160" s="77">
        <v>0.65</v>
      </c>
      <c r="O160" s="77">
        <v>100.6</v>
      </c>
      <c r="P160" s="77">
        <v>6.5390000000000001E-4</v>
      </c>
      <c r="Q160" s="78">
        <v>0</v>
      </c>
      <c r="R160" s="78">
        <v>0</v>
      </c>
      <c r="W160" s="91"/>
    </row>
    <row r="161" spans="2:23">
      <c r="B161" t="s">
        <v>2216</v>
      </c>
      <c r="C161" t="s">
        <v>1447</v>
      </c>
      <c r="D161" s="101">
        <v>9509</v>
      </c>
      <c r="E161"/>
      <c r="F161" t="s">
        <v>1450</v>
      </c>
      <c r="G161" s="86">
        <v>44991</v>
      </c>
      <c r="H161" t="s">
        <v>1228</v>
      </c>
      <c r="I161" s="77">
        <v>1.99</v>
      </c>
      <c r="J161" t="s">
        <v>347</v>
      </c>
      <c r="K161" t="s">
        <v>102</v>
      </c>
      <c r="L161" s="78">
        <v>7.6799999999999993E-2</v>
      </c>
      <c r="M161" s="78">
        <v>7.3899999999999993E-2</v>
      </c>
      <c r="N161" s="77">
        <v>32.24</v>
      </c>
      <c r="O161" s="77">
        <v>101.18</v>
      </c>
      <c r="P161" s="77">
        <v>3.2620431999999998E-2</v>
      </c>
      <c r="Q161" s="78">
        <v>1E-4</v>
      </c>
      <c r="R161" s="78">
        <v>0</v>
      </c>
      <c r="W161" s="91"/>
    </row>
    <row r="162" spans="2:23">
      <c r="B162" t="s">
        <v>2216</v>
      </c>
      <c r="C162" t="s">
        <v>1447</v>
      </c>
      <c r="D162" s="101">
        <v>9316</v>
      </c>
      <c r="E162"/>
      <c r="F162" t="s">
        <v>1450</v>
      </c>
      <c r="G162" s="86">
        <v>44885</v>
      </c>
      <c r="H162" t="s">
        <v>1228</v>
      </c>
      <c r="I162" s="77">
        <v>1.99</v>
      </c>
      <c r="J162" t="s">
        <v>347</v>
      </c>
      <c r="K162" t="s">
        <v>102</v>
      </c>
      <c r="L162" s="78">
        <v>7.6799999999999993E-2</v>
      </c>
      <c r="M162" s="78">
        <v>8.0500000000000002E-2</v>
      </c>
      <c r="N162" s="77">
        <v>252.21</v>
      </c>
      <c r="O162" s="77">
        <v>99.96</v>
      </c>
      <c r="P162" s="77">
        <v>0.25210911600000002</v>
      </c>
      <c r="Q162" s="78">
        <v>5.0000000000000001E-4</v>
      </c>
      <c r="R162" s="78">
        <v>0</v>
      </c>
      <c r="W162" s="91"/>
    </row>
    <row r="163" spans="2:23">
      <c r="B163" t="s">
        <v>2211</v>
      </c>
      <c r="C163" t="s">
        <v>1447</v>
      </c>
      <c r="D163" s="101">
        <v>539178</v>
      </c>
      <c r="E163"/>
      <c r="F163" t="s">
        <v>1217</v>
      </c>
      <c r="G163" s="86">
        <v>45015</v>
      </c>
      <c r="H163" t="s">
        <v>149</v>
      </c>
      <c r="I163" s="77">
        <v>5.09</v>
      </c>
      <c r="J163" t="s">
        <v>264</v>
      </c>
      <c r="K163" t="s">
        <v>102</v>
      </c>
      <c r="L163" s="78">
        <v>4.4999999999999998E-2</v>
      </c>
      <c r="M163" s="78">
        <v>3.8199999999999998E-2</v>
      </c>
      <c r="N163" s="77">
        <v>2338.9699999999998</v>
      </c>
      <c r="O163" s="77">
        <v>105.93</v>
      </c>
      <c r="P163" s="77">
        <v>2.4776709210000001</v>
      </c>
      <c r="Q163" s="78">
        <v>5.1999999999999998E-3</v>
      </c>
      <c r="R163" s="78">
        <v>0</v>
      </c>
      <c r="W163" s="91"/>
    </row>
    <row r="164" spans="2:23">
      <c r="B164" t="s">
        <v>2214</v>
      </c>
      <c r="C164" t="s">
        <v>1447</v>
      </c>
      <c r="D164" s="101">
        <v>8405</v>
      </c>
      <c r="E164"/>
      <c r="F164" t="s">
        <v>1217</v>
      </c>
      <c r="G164" s="86">
        <v>44322</v>
      </c>
      <c r="H164" t="s">
        <v>149</v>
      </c>
      <c r="I164" s="77">
        <v>8.41</v>
      </c>
      <c r="J164" t="s">
        <v>268</v>
      </c>
      <c r="K164" t="s">
        <v>102</v>
      </c>
      <c r="L164" s="78">
        <v>2.5600000000000001E-2</v>
      </c>
      <c r="M164" s="78">
        <v>4.6300000000000001E-2</v>
      </c>
      <c r="N164" s="77">
        <v>1637.27</v>
      </c>
      <c r="O164" s="77">
        <v>93.11</v>
      </c>
      <c r="P164" s="77">
        <v>1.524462097</v>
      </c>
      <c r="Q164" s="78">
        <v>3.2000000000000002E-3</v>
      </c>
      <c r="R164" s="78">
        <v>0</v>
      </c>
      <c r="W164" s="91"/>
    </row>
    <row r="165" spans="2:23">
      <c r="B165" t="s">
        <v>2214</v>
      </c>
      <c r="C165" t="s">
        <v>1447</v>
      </c>
      <c r="D165" s="101">
        <v>8581</v>
      </c>
      <c r="E165"/>
      <c r="F165" t="s">
        <v>1217</v>
      </c>
      <c r="G165" s="86">
        <v>44418</v>
      </c>
      <c r="H165" t="s">
        <v>149</v>
      </c>
      <c r="I165" s="77">
        <v>8.52</v>
      </c>
      <c r="J165" t="s">
        <v>268</v>
      </c>
      <c r="K165" t="s">
        <v>102</v>
      </c>
      <c r="L165" s="78">
        <v>2.2700000000000001E-2</v>
      </c>
      <c r="M165" s="78">
        <v>4.4699999999999997E-2</v>
      </c>
      <c r="N165" s="77">
        <v>1631.66</v>
      </c>
      <c r="O165" s="77">
        <v>91.06</v>
      </c>
      <c r="P165" s="77">
        <v>1.485789596</v>
      </c>
      <c r="Q165" s="78">
        <v>3.0999999999999999E-3</v>
      </c>
      <c r="R165" s="78">
        <v>0</v>
      </c>
      <c r="W165" s="91"/>
    </row>
    <row r="166" spans="2:23">
      <c r="B166" t="s">
        <v>2214</v>
      </c>
      <c r="C166" t="s">
        <v>1447</v>
      </c>
      <c r="D166" s="101">
        <v>8761</v>
      </c>
      <c r="E166"/>
      <c r="F166" t="s">
        <v>1217</v>
      </c>
      <c r="G166" s="86">
        <v>44530</v>
      </c>
      <c r="H166" t="s">
        <v>149</v>
      </c>
      <c r="I166" s="77">
        <v>8.58</v>
      </c>
      <c r="J166" t="s">
        <v>268</v>
      </c>
      <c r="K166" t="s">
        <v>102</v>
      </c>
      <c r="L166" s="78">
        <v>1.7899999999999999E-2</v>
      </c>
      <c r="M166" s="78">
        <v>4.7399999999999998E-2</v>
      </c>
      <c r="N166" s="77">
        <v>1344.51</v>
      </c>
      <c r="O166" s="77">
        <v>84.09</v>
      </c>
      <c r="P166" s="77">
        <v>1.130598459</v>
      </c>
      <c r="Q166" s="78">
        <v>2.3999999999999998E-3</v>
      </c>
      <c r="R166" s="78">
        <v>0</v>
      </c>
      <c r="W166" s="91"/>
    </row>
    <row r="167" spans="2:23">
      <c r="B167" t="s">
        <v>2214</v>
      </c>
      <c r="C167" t="s">
        <v>1447</v>
      </c>
      <c r="D167" s="101">
        <v>8946</v>
      </c>
      <c r="E167"/>
      <c r="F167" t="s">
        <v>1217</v>
      </c>
      <c r="G167" s="86">
        <v>44612</v>
      </c>
      <c r="H167" t="s">
        <v>149</v>
      </c>
      <c r="I167" s="77">
        <v>8.4</v>
      </c>
      <c r="J167" t="s">
        <v>268</v>
      </c>
      <c r="K167" t="s">
        <v>102</v>
      </c>
      <c r="L167" s="78">
        <v>2.3599999999999999E-2</v>
      </c>
      <c r="M167" s="78">
        <v>4.8099999999999997E-2</v>
      </c>
      <c r="N167" s="77">
        <v>1576.75</v>
      </c>
      <c r="O167" s="77">
        <v>88.09</v>
      </c>
      <c r="P167" s="77">
        <v>1.388959075</v>
      </c>
      <c r="Q167" s="78">
        <v>2.8999999999999998E-3</v>
      </c>
      <c r="R167" s="78">
        <v>0</v>
      </c>
      <c r="W167" s="91"/>
    </row>
    <row r="168" spans="2:23">
      <c r="B168" t="s">
        <v>2214</v>
      </c>
      <c r="C168" t="s">
        <v>1447</v>
      </c>
      <c r="D168" s="101">
        <v>9031</v>
      </c>
      <c r="E168"/>
      <c r="F168" t="s">
        <v>1217</v>
      </c>
      <c r="G168" s="86">
        <v>44662</v>
      </c>
      <c r="H168" t="s">
        <v>149</v>
      </c>
      <c r="I168" s="77">
        <v>8.4499999999999993</v>
      </c>
      <c r="J168" t="s">
        <v>268</v>
      </c>
      <c r="K168" t="s">
        <v>102</v>
      </c>
      <c r="L168" s="78">
        <v>2.4E-2</v>
      </c>
      <c r="M168" s="78">
        <v>4.5999999999999999E-2</v>
      </c>
      <c r="N168" s="77">
        <v>1795.79</v>
      </c>
      <c r="O168" s="77">
        <v>89.33</v>
      </c>
      <c r="P168" s="77">
        <v>1.6041792070000001</v>
      </c>
      <c r="Q168" s="78">
        <v>3.3E-3</v>
      </c>
      <c r="R168" s="78">
        <v>0</v>
      </c>
      <c r="W168" s="91"/>
    </row>
    <row r="169" spans="2:23">
      <c r="B169" t="s">
        <v>2214</v>
      </c>
      <c r="C169" t="s">
        <v>1447</v>
      </c>
      <c r="D169" s="101">
        <v>9797</v>
      </c>
      <c r="E169"/>
      <c r="F169" t="s">
        <v>1217</v>
      </c>
      <c r="G169" s="86">
        <v>45197</v>
      </c>
      <c r="H169" t="s">
        <v>149</v>
      </c>
      <c r="I169" s="77">
        <v>8.1999999999999993</v>
      </c>
      <c r="J169" t="s">
        <v>268</v>
      </c>
      <c r="K169" t="s">
        <v>102</v>
      </c>
      <c r="L169" s="78">
        <v>4.1200000000000001E-2</v>
      </c>
      <c r="M169" s="78">
        <v>4.48E-2</v>
      </c>
      <c r="N169" s="77">
        <v>843.94</v>
      </c>
      <c r="O169" s="77">
        <v>100</v>
      </c>
      <c r="P169" s="77">
        <v>0.84394000000000002</v>
      </c>
      <c r="Q169" s="78">
        <v>1.8E-3</v>
      </c>
      <c r="R169" s="78">
        <v>0</v>
      </c>
      <c r="W169" s="91"/>
    </row>
    <row r="170" spans="2:23">
      <c r="B170" t="s">
        <v>2214</v>
      </c>
      <c r="C170" t="s">
        <v>1447</v>
      </c>
      <c r="D170" s="101">
        <v>7898</v>
      </c>
      <c r="E170"/>
      <c r="F170" t="s">
        <v>1217</v>
      </c>
      <c r="G170" s="86">
        <v>44074</v>
      </c>
      <c r="H170" t="s">
        <v>149</v>
      </c>
      <c r="I170" s="77">
        <v>8.6</v>
      </c>
      <c r="J170" t="s">
        <v>268</v>
      </c>
      <c r="K170" t="s">
        <v>102</v>
      </c>
      <c r="L170" s="78">
        <v>2.35E-2</v>
      </c>
      <c r="M170" s="78">
        <v>4.1099999999999998E-2</v>
      </c>
      <c r="N170" s="77">
        <v>2842.93</v>
      </c>
      <c r="O170" s="77">
        <v>95.92</v>
      </c>
      <c r="P170" s="77">
        <v>2.7269384560000001</v>
      </c>
      <c r="Q170" s="78">
        <v>5.7000000000000002E-3</v>
      </c>
      <c r="R170" s="78">
        <v>0</v>
      </c>
      <c r="W170" s="91"/>
    </row>
    <row r="171" spans="2:23">
      <c r="B171" t="s">
        <v>2214</v>
      </c>
      <c r="C171" t="s">
        <v>1447</v>
      </c>
      <c r="D171" s="101">
        <v>8154</v>
      </c>
      <c r="E171"/>
      <c r="F171" t="s">
        <v>1217</v>
      </c>
      <c r="G171" s="86">
        <v>44189</v>
      </c>
      <c r="H171" t="s">
        <v>149</v>
      </c>
      <c r="I171" s="77">
        <v>8.51</v>
      </c>
      <c r="J171" t="s">
        <v>268</v>
      </c>
      <c r="K171" t="s">
        <v>102</v>
      </c>
      <c r="L171" s="78">
        <v>2.47E-2</v>
      </c>
      <c r="M171" s="78">
        <v>4.36E-2</v>
      </c>
      <c r="N171" s="77">
        <v>355.67</v>
      </c>
      <c r="O171" s="77">
        <v>95.05</v>
      </c>
      <c r="P171" s="77">
        <v>0.33806433499999999</v>
      </c>
      <c r="Q171" s="78">
        <v>6.9999999999999999E-4</v>
      </c>
      <c r="R171" s="78">
        <v>0</v>
      </c>
      <c r="W171" s="91"/>
    </row>
    <row r="172" spans="2:23">
      <c r="B172" t="s">
        <v>2214</v>
      </c>
      <c r="C172" t="s">
        <v>1447</v>
      </c>
      <c r="D172" s="101">
        <v>9796</v>
      </c>
      <c r="E172"/>
      <c r="F172" t="s">
        <v>1217</v>
      </c>
      <c r="G172" s="86">
        <v>45197</v>
      </c>
      <c r="H172" t="s">
        <v>149</v>
      </c>
      <c r="I172" s="77">
        <v>8.1999999999999993</v>
      </c>
      <c r="J172" t="s">
        <v>268</v>
      </c>
      <c r="K172" t="s">
        <v>102</v>
      </c>
      <c r="L172" s="78">
        <v>4.1200000000000001E-2</v>
      </c>
      <c r="M172" s="78">
        <v>4.1799999999999997E-2</v>
      </c>
      <c r="N172" s="77">
        <v>27.75</v>
      </c>
      <c r="O172" s="77">
        <v>100</v>
      </c>
      <c r="P172" s="77">
        <v>2.775E-2</v>
      </c>
      <c r="Q172" s="78">
        <v>1E-4</v>
      </c>
      <c r="R172" s="78">
        <v>0</v>
      </c>
      <c r="W172" s="91"/>
    </row>
    <row r="173" spans="2:23">
      <c r="B173" t="s">
        <v>2219</v>
      </c>
      <c r="C173" t="s">
        <v>1444</v>
      </c>
      <c r="D173" s="101">
        <v>3364</v>
      </c>
      <c r="E173"/>
      <c r="F173" t="s">
        <v>1213</v>
      </c>
      <c r="G173" s="86">
        <v>41639</v>
      </c>
      <c r="H173" t="s">
        <v>207</v>
      </c>
      <c r="I173" s="77">
        <v>0.26</v>
      </c>
      <c r="J173" t="s">
        <v>481</v>
      </c>
      <c r="K173" t="s">
        <v>102</v>
      </c>
      <c r="L173" s="78">
        <v>3.6999999999999998E-2</v>
      </c>
      <c r="M173" s="78">
        <v>6.9599999999999995E-2</v>
      </c>
      <c r="N173" s="77">
        <v>597.37</v>
      </c>
      <c r="O173" s="77">
        <v>111.28</v>
      </c>
      <c r="P173" s="77">
        <v>0.66475333599999997</v>
      </c>
      <c r="Q173" s="78">
        <v>1.4E-3</v>
      </c>
      <c r="R173" s="78">
        <v>0</v>
      </c>
      <c r="W173" s="91"/>
    </row>
    <row r="174" spans="2:23">
      <c r="B174" t="s">
        <v>2219</v>
      </c>
      <c r="C174" t="s">
        <v>1444</v>
      </c>
      <c r="D174" s="101">
        <v>458869</v>
      </c>
      <c r="E174"/>
      <c r="F174" t="s">
        <v>1213</v>
      </c>
      <c r="G174" s="86">
        <v>42759</v>
      </c>
      <c r="H174" t="s">
        <v>207</v>
      </c>
      <c r="I174" s="77">
        <v>1.73</v>
      </c>
      <c r="J174" t="s">
        <v>481</v>
      </c>
      <c r="K174" t="s">
        <v>102</v>
      </c>
      <c r="L174" s="78">
        <v>3.8800000000000001E-2</v>
      </c>
      <c r="M174" s="78">
        <v>5.8099999999999999E-2</v>
      </c>
      <c r="N174" s="77">
        <v>53.06</v>
      </c>
      <c r="O174" s="77">
        <v>97.57</v>
      </c>
      <c r="P174" s="77">
        <v>5.1770641999999999E-2</v>
      </c>
      <c r="Q174" s="78">
        <v>1E-4</v>
      </c>
      <c r="R174" s="78">
        <v>0</v>
      </c>
      <c r="W174" s="91"/>
    </row>
    <row r="175" spans="2:23">
      <c r="B175" t="s">
        <v>2219</v>
      </c>
      <c r="C175" t="s">
        <v>1444</v>
      </c>
      <c r="D175" s="101">
        <v>458870</v>
      </c>
      <c r="E175"/>
      <c r="F175" t="s">
        <v>1213</v>
      </c>
      <c r="G175" s="86">
        <v>42759</v>
      </c>
      <c r="H175" t="s">
        <v>207</v>
      </c>
      <c r="I175" s="77">
        <v>1.69</v>
      </c>
      <c r="J175" t="s">
        <v>481</v>
      </c>
      <c r="K175" t="s">
        <v>102</v>
      </c>
      <c r="L175" s="78">
        <v>7.0499999999999993E-2</v>
      </c>
      <c r="M175" s="78">
        <v>7.17E-2</v>
      </c>
      <c r="N175" s="77">
        <v>53.06</v>
      </c>
      <c r="O175" s="77">
        <v>101.25</v>
      </c>
      <c r="P175" s="77">
        <v>5.372325E-2</v>
      </c>
      <c r="Q175" s="78">
        <v>1E-4</v>
      </c>
      <c r="R175" s="78">
        <v>0</v>
      </c>
      <c r="W175" s="91"/>
    </row>
    <row r="176" spans="2:23">
      <c r="B176" t="s">
        <v>2219</v>
      </c>
      <c r="C176" t="s">
        <v>1444</v>
      </c>
      <c r="D176" s="101">
        <v>364477</v>
      </c>
      <c r="E176"/>
      <c r="F176" t="s">
        <v>1213</v>
      </c>
      <c r="G176" s="86">
        <v>42004</v>
      </c>
      <c r="H176" t="s">
        <v>207</v>
      </c>
      <c r="I176" s="77">
        <v>0.74</v>
      </c>
      <c r="J176" t="s">
        <v>481</v>
      </c>
      <c r="K176" t="s">
        <v>102</v>
      </c>
      <c r="L176" s="78">
        <v>3.6999999999999998E-2</v>
      </c>
      <c r="M176" s="78">
        <v>0.10879999999999999</v>
      </c>
      <c r="N176" s="77">
        <v>597.37</v>
      </c>
      <c r="O176" s="77">
        <v>106.86</v>
      </c>
      <c r="P176" s="77">
        <v>0.63834958200000003</v>
      </c>
      <c r="Q176" s="78">
        <v>1.2999999999999999E-3</v>
      </c>
      <c r="R176" s="78">
        <v>0</v>
      </c>
      <c r="W176" s="91"/>
    </row>
    <row r="177" spans="2:23">
      <c r="B177" t="s">
        <v>2218</v>
      </c>
      <c r="C177" t="s">
        <v>1447</v>
      </c>
      <c r="D177" s="101">
        <v>451305</v>
      </c>
      <c r="E177"/>
      <c r="F177" t="s">
        <v>1450</v>
      </c>
      <c r="G177" s="86">
        <v>42521</v>
      </c>
      <c r="H177" t="s">
        <v>1228</v>
      </c>
      <c r="I177" s="77">
        <v>1.37</v>
      </c>
      <c r="J177" t="s">
        <v>127</v>
      </c>
      <c r="K177" t="s">
        <v>102</v>
      </c>
      <c r="L177" s="78">
        <v>2.3E-2</v>
      </c>
      <c r="M177" s="78">
        <v>3.9E-2</v>
      </c>
      <c r="N177" s="77">
        <v>296.60000000000002</v>
      </c>
      <c r="O177" s="77">
        <v>110.83</v>
      </c>
      <c r="P177" s="77">
        <v>0.32872178000000002</v>
      </c>
      <c r="Q177" s="78">
        <v>6.9999999999999999E-4</v>
      </c>
      <c r="R177" s="78">
        <v>0</v>
      </c>
      <c r="W177" s="91"/>
    </row>
    <row r="178" spans="2:23">
      <c r="B178" t="s">
        <v>2218</v>
      </c>
      <c r="C178" t="s">
        <v>1447</v>
      </c>
      <c r="D178" s="101">
        <v>451301</v>
      </c>
      <c r="E178"/>
      <c r="F178" t="s">
        <v>1450</v>
      </c>
      <c r="G178" s="86">
        <v>42474</v>
      </c>
      <c r="H178" t="s">
        <v>1228</v>
      </c>
      <c r="I178" s="77">
        <v>0.36</v>
      </c>
      <c r="J178" t="s">
        <v>127</v>
      </c>
      <c r="K178" t="s">
        <v>102</v>
      </c>
      <c r="L178" s="78">
        <v>3.1800000000000002E-2</v>
      </c>
      <c r="M178" s="78">
        <v>7.1199999999999999E-2</v>
      </c>
      <c r="N178" s="77">
        <v>17.84</v>
      </c>
      <c r="O178" s="77">
        <v>98.78</v>
      </c>
      <c r="P178" s="77">
        <v>1.7622352000000001E-2</v>
      </c>
      <c r="Q178" s="78">
        <v>0</v>
      </c>
      <c r="R178" s="78">
        <v>0</v>
      </c>
      <c r="W178" s="91"/>
    </row>
    <row r="179" spans="2:23">
      <c r="B179" t="s">
        <v>2218</v>
      </c>
      <c r="C179" t="s">
        <v>1447</v>
      </c>
      <c r="D179" s="101">
        <v>451304</v>
      </c>
      <c r="E179"/>
      <c r="F179" t="s">
        <v>1450</v>
      </c>
      <c r="G179" s="86">
        <v>42474</v>
      </c>
      <c r="H179" t="s">
        <v>1228</v>
      </c>
      <c r="I179" s="77">
        <v>0.36</v>
      </c>
      <c r="J179" t="s">
        <v>127</v>
      </c>
      <c r="K179" t="s">
        <v>102</v>
      </c>
      <c r="L179" s="78">
        <v>6.8500000000000005E-2</v>
      </c>
      <c r="M179" s="78">
        <v>6.4199999999999993E-2</v>
      </c>
      <c r="N179" s="77">
        <v>17.399999999999999</v>
      </c>
      <c r="O179" s="77">
        <v>100.46</v>
      </c>
      <c r="P179" s="77">
        <v>1.7480039999999999E-2</v>
      </c>
      <c r="Q179" s="78">
        <v>0</v>
      </c>
      <c r="R179" s="78">
        <v>0</v>
      </c>
      <c r="W179" s="91"/>
    </row>
    <row r="180" spans="2:23">
      <c r="B180" t="s">
        <v>2218</v>
      </c>
      <c r="C180" t="s">
        <v>1447</v>
      </c>
      <c r="D180" s="101">
        <v>451302</v>
      </c>
      <c r="E180"/>
      <c r="F180" t="s">
        <v>1450</v>
      </c>
      <c r="G180" s="86">
        <v>42562</v>
      </c>
      <c r="H180" t="s">
        <v>1228</v>
      </c>
      <c r="I180" s="77">
        <v>1.36</v>
      </c>
      <c r="J180" t="s">
        <v>127</v>
      </c>
      <c r="K180" t="s">
        <v>102</v>
      </c>
      <c r="L180" s="78">
        <v>3.3700000000000001E-2</v>
      </c>
      <c r="M180" s="78">
        <v>6.83E-2</v>
      </c>
      <c r="N180" s="77">
        <v>10.85</v>
      </c>
      <c r="O180" s="77">
        <v>95.78</v>
      </c>
      <c r="P180" s="77">
        <v>1.0392129999999999E-2</v>
      </c>
      <c r="Q180" s="78">
        <v>0</v>
      </c>
      <c r="R180" s="78">
        <v>0</v>
      </c>
      <c r="W180" s="91"/>
    </row>
    <row r="181" spans="2:23">
      <c r="B181" t="s">
        <v>2218</v>
      </c>
      <c r="C181" t="s">
        <v>1447</v>
      </c>
      <c r="D181" s="101">
        <v>454754</v>
      </c>
      <c r="E181"/>
      <c r="F181" t="s">
        <v>1450</v>
      </c>
      <c r="G181" s="86">
        <v>42710</v>
      </c>
      <c r="H181" t="s">
        <v>1228</v>
      </c>
      <c r="I181" s="77">
        <v>1.54</v>
      </c>
      <c r="J181" t="s">
        <v>127</v>
      </c>
      <c r="K181" t="s">
        <v>102</v>
      </c>
      <c r="L181" s="78">
        <v>3.8399999999999997E-2</v>
      </c>
      <c r="M181" s="78">
        <v>6.7599999999999993E-2</v>
      </c>
      <c r="N181" s="77">
        <v>7.06</v>
      </c>
      <c r="O181" s="77">
        <v>96</v>
      </c>
      <c r="P181" s="77">
        <v>6.7775999999999999E-3</v>
      </c>
      <c r="Q181" s="78">
        <v>0</v>
      </c>
      <c r="R181" s="78">
        <v>0</v>
      </c>
      <c r="W181" s="91"/>
    </row>
    <row r="182" spans="2:23">
      <c r="B182" t="s">
        <v>2218</v>
      </c>
      <c r="C182" t="s">
        <v>1447</v>
      </c>
      <c r="D182" s="101">
        <v>454874</v>
      </c>
      <c r="E182"/>
      <c r="F182" t="s">
        <v>1450</v>
      </c>
      <c r="G182" s="86">
        <v>42717</v>
      </c>
      <c r="H182" t="s">
        <v>1228</v>
      </c>
      <c r="I182" s="77">
        <v>1.54</v>
      </c>
      <c r="J182" t="s">
        <v>127</v>
      </c>
      <c r="K182" t="s">
        <v>102</v>
      </c>
      <c r="L182" s="78">
        <v>3.85E-2</v>
      </c>
      <c r="M182" s="78">
        <v>6.7599999999999993E-2</v>
      </c>
      <c r="N182" s="77">
        <v>2.36</v>
      </c>
      <c r="O182" s="77">
        <v>96.02</v>
      </c>
      <c r="P182" s="77">
        <v>2.2660720000000001E-3</v>
      </c>
      <c r="Q182" s="78">
        <v>0</v>
      </c>
      <c r="R182" s="78">
        <v>0</v>
      </c>
      <c r="W182" s="91"/>
    </row>
    <row r="183" spans="2:23">
      <c r="B183" t="s">
        <v>2224</v>
      </c>
      <c r="C183" t="s">
        <v>1447</v>
      </c>
      <c r="D183" s="101">
        <v>462345</v>
      </c>
      <c r="E183"/>
      <c r="F183" t="s">
        <v>1217</v>
      </c>
      <c r="G183" s="86">
        <v>42794</v>
      </c>
      <c r="H183" t="s">
        <v>149</v>
      </c>
      <c r="I183" s="77">
        <v>5.04</v>
      </c>
      <c r="J183" t="s">
        <v>268</v>
      </c>
      <c r="K183" t="s">
        <v>102</v>
      </c>
      <c r="L183" s="78">
        <v>2.9000000000000001E-2</v>
      </c>
      <c r="M183" s="78">
        <v>2.8500000000000001E-2</v>
      </c>
      <c r="N183" s="77">
        <v>5123.43</v>
      </c>
      <c r="O183" s="77">
        <v>116.33</v>
      </c>
      <c r="P183" s="77">
        <v>5.9600861189999996</v>
      </c>
      <c r="Q183" s="78">
        <v>1.24E-2</v>
      </c>
      <c r="R183" s="78">
        <v>1E-4</v>
      </c>
      <c r="W183" s="91"/>
    </row>
    <row r="184" spans="2:23">
      <c r="B184" t="s">
        <v>2176</v>
      </c>
      <c r="C184" t="s">
        <v>1447</v>
      </c>
      <c r="D184" s="101">
        <v>8171</v>
      </c>
      <c r="E184"/>
      <c r="F184" t="s">
        <v>1217</v>
      </c>
      <c r="G184" s="86">
        <v>44200</v>
      </c>
      <c r="H184" t="s">
        <v>149</v>
      </c>
      <c r="I184" s="77">
        <v>7.47</v>
      </c>
      <c r="J184" t="s">
        <v>268</v>
      </c>
      <c r="K184" t="s">
        <v>102</v>
      </c>
      <c r="L184" s="78">
        <v>3.1E-2</v>
      </c>
      <c r="M184" s="78">
        <v>5.0599999999999999E-2</v>
      </c>
      <c r="N184" s="77">
        <v>264.06</v>
      </c>
      <c r="O184" s="77">
        <v>94.04</v>
      </c>
      <c r="P184" s="77">
        <v>0.248322024</v>
      </c>
      <c r="Q184" s="78">
        <v>5.0000000000000001E-4</v>
      </c>
      <c r="R184" s="78">
        <v>0</v>
      </c>
      <c r="W184" s="91"/>
    </row>
    <row r="185" spans="2:23">
      <c r="B185" t="s">
        <v>2176</v>
      </c>
      <c r="C185" t="s">
        <v>1447</v>
      </c>
      <c r="D185" s="101">
        <v>8362</v>
      </c>
      <c r="E185"/>
      <c r="F185" t="s">
        <v>1217</v>
      </c>
      <c r="G185" s="86">
        <v>44290</v>
      </c>
      <c r="H185" t="s">
        <v>149</v>
      </c>
      <c r="I185" s="77">
        <v>7.39</v>
      </c>
      <c r="J185" t="s">
        <v>268</v>
      </c>
      <c r="K185" t="s">
        <v>102</v>
      </c>
      <c r="L185" s="78">
        <v>3.1E-2</v>
      </c>
      <c r="M185" s="78">
        <v>5.3999999999999999E-2</v>
      </c>
      <c r="N185" s="77">
        <v>507.19</v>
      </c>
      <c r="O185" s="77">
        <v>91.69</v>
      </c>
      <c r="P185" s="77">
        <v>0.46504251099999999</v>
      </c>
      <c r="Q185" s="78">
        <v>1E-3</v>
      </c>
      <c r="R185" s="78">
        <v>0</v>
      </c>
      <c r="W185" s="91"/>
    </row>
    <row r="186" spans="2:23">
      <c r="B186" t="s">
        <v>2176</v>
      </c>
      <c r="C186" t="s">
        <v>1447</v>
      </c>
      <c r="D186" s="101">
        <v>8698</v>
      </c>
      <c r="E186"/>
      <c r="F186" t="s">
        <v>1217</v>
      </c>
      <c r="G186" s="86">
        <v>44496</v>
      </c>
      <c r="H186" t="s">
        <v>149</v>
      </c>
      <c r="I186" s="77">
        <v>6.86</v>
      </c>
      <c r="J186" t="s">
        <v>268</v>
      </c>
      <c r="K186" t="s">
        <v>102</v>
      </c>
      <c r="L186" s="78">
        <v>3.1E-2</v>
      </c>
      <c r="M186" s="78">
        <v>7.8200000000000006E-2</v>
      </c>
      <c r="N186" s="77">
        <v>568.16</v>
      </c>
      <c r="O186" s="77">
        <v>76.25</v>
      </c>
      <c r="P186" s="77">
        <v>0.433222</v>
      </c>
      <c r="Q186" s="78">
        <v>8.9999999999999998E-4</v>
      </c>
      <c r="R186" s="78">
        <v>0</v>
      </c>
      <c r="W186" s="91"/>
    </row>
    <row r="187" spans="2:23">
      <c r="B187" t="s">
        <v>2176</v>
      </c>
      <c r="C187" t="s">
        <v>1447</v>
      </c>
      <c r="D187" s="101">
        <v>8953</v>
      </c>
      <c r="E187"/>
      <c r="F187" t="s">
        <v>1217</v>
      </c>
      <c r="G187" s="86">
        <v>44615</v>
      </c>
      <c r="H187" t="s">
        <v>149</v>
      </c>
      <c r="I187" s="77">
        <v>7.08</v>
      </c>
      <c r="J187" t="s">
        <v>268</v>
      </c>
      <c r="K187" t="s">
        <v>102</v>
      </c>
      <c r="L187" s="78">
        <v>3.1E-2</v>
      </c>
      <c r="M187" s="78">
        <v>6.7400000000000002E-2</v>
      </c>
      <c r="N187" s="77">
        <v>689.7</v>
      </c>
      <c r="O187" s="77">
        <v>81.42</v>
      </c>
      <c r="P187" s="77">
        <v>0.56155374000000002</v>
      </c>
      <c r="Q187" s="78">
        <v>1.1999999999999999E-3</v>
      </c>
      <c r="R187" s="78">
        <v>0</v>
      </c>
      <c r="W187" s="91"/>
    </row>
    <row r="188" spans="2:23">
      <c r="B188" t="s">
        <v>2176</v>
      </c>
      <c r="C188" t="s">
        <v>1447</v>
      </c>
      <c r="D188" s="101">
        <v>9146</v>
      </c>
      <c r="E188"/>
      <c r="F188" t="s">
        <v>1217</v>
      </c>
      <c r="G188" s="86">
        <v>44753</v>
      </c>
      <c r="H188" t="s">
        <v>149</v>
      </c>
      <c r="I188" s="77">
        <v>7.65</v>
      </c>
      <c r="J188" t="s">
        <v>268</v>
      </c>
      <c r="K188" t="s">
        <v>102</v>
      </c>
      <c r="L188" s="78">
        <v>3.2599999999999997E-2</v>
      </c>
      <c r="M188" s="78">
        <v>4.1099999999999998E-2</v>
      </c>
      <c r="N188" s="77">
        <v>1018.13</v>
      </c>
      <c r="O188" s="77">
        <v>96.63</v>
      </c>
      <c r="P188" s="77">
        <v>0.98381901900000002</v>
      </c>
      <c r="Q188" s="78">
        <v>2.0999999999999999E-3</v>
      </c>
      <c r="R188" s="78">
        <v>0</v>
      </c>
      <c r="W188" s="91"/>
    </row>
    <row r="189" spans="2:23">
      <c r="B189" t="s">
        <v>2176</v>
      </c>
      <c r="C189" t="s">
        <v>1447</v>
      </c>
      <c r="D189" s="101">
        <v>9458</v>
      </c>
      <c r="E189"/>
      <c r="F189" t="s">
        <v>1217</v>
      </c>
      <c r="G189" s="86">
        <v>44959</v>
      </c>
      <c r="H189" t="s">
        <v>149</v>
      </c>
      <c r="I189" s="77">
        <v>7.53</v>
      </c>
      <c r="J189" t="s">
        <v>268</v>
      </c>
      <c r="K189" t="s">
        <v>102</v>
      </c>
      <c r="L189" s="78">
        <v>3.8100000000000002E-2</v>
      </c>
      <c r="M189" s="78">
        <v>4.24E-2</v>
      </c>
      <c r="N189" s="77">
        <v>492.64</v>
      </c>
      <c r="O189" s="77">
        <v>97.67</v>
      </c>
      <c r="P189" s="77">
        <v>0.48116148800000003</v>
      </c>
      <c r="Q189" s="78">
        <v>1E-3</v>
      </c>
      <c r="R189" s="78">
        <v>0</v>
      </c>
      <c r="W189" s="91"/>
    </row>
    <row r="190" spans="2:23">
      <c r="B190" t="s">
        <v>2176</v>
      </c>
      <c r="C190" t="s">
        <v>1447</v>
      </c>
      <c r="D190" s="101">
        <v>9713</v>
      </c>
      <c r="E190"/>
      <c r="F190" t="s">
        <v>1217</v>
      </c>
      <c r="G190" s="86">
        <v>45153</v>
      </c>
      <c r="H190" t="s">
        <v>149</v>
      </c>
      <c r="I190" s="77">
        <v>7.42</v>
      </c>
      <c r="J190" t="s">
        <v>268</v>
      </c>
      <c r="K190" t="s">
        <v>102</v>
      </c>
      <c r="L190" s="78">
        <v>4.3200000000000002E-2</v>
      </c>
      <c r="M190" s="78">
        <v>4.3799999999999999E-2</v>
      </c>
      <c r="N190" s="77">
        <v>559.74</v>
      </c>
      <c r="O190" s="77">
        <v>98.37</v>
      </c>
      <c r="P190" s="77">
        <v>0.55061623800000004</v>
      </c>
      <c r="Q190" s="78">
        <v>1.1000000000000001E-3</v>
      </c>
      <c r="R190" s="78">
        <v>0</v>
      </c>
      <c r="W190" s="91"/>
    </row>
    <row r="191" spans="2:23">
      <c r="B191" t="s">
        <v>2176</v>
      </c>
      <c r="C191" t="s">
        <v>1447</v>
      </c>
      <c r="D191" s="101">
        <v>6853</v>
      </c>
      <c r="E191"/>
      <c r="F191" t="s">
        <v>1217</v>
      </c>
      <c r="G191" s="86">
        <v>43559</v>
      </c>
      <c r="H191" t="s">
        <v>149</v>
      </c>
      <c r="I191" s="77">
        <v>7.68</v>
      </c>
      <c r="J191" t="s">
        <v>268</v>
      </c>
      <c r="K191" t="s">
        <v>102</v>
      </c>
      <c r="L191" s="78">
        <v>3.7199999999999997E-2</v>
      </c>
      <c r="M191" s="78">
        <v>3.6799999999999999E-2</v>
      </c>
      <c r="N191" s="77">
        <v>1606.99</v>
      </c>
      <c r="O191" s="77">
        <v>109.18</v>
      </c>
      <c r="P191" s="77">
        <v>1.754511682</v>
      </c>
      <c r="Q191" s="78">
        <v>3.7000000000000002E-3</v>
      </c>
      <c r="R191" s="78">
        <v>0</v>
      </c>
      <c r="W191" s="91"/>
    </row>
    <row r="192" spans="2:23">
      <c r="B192" t="s">
        <v>2176</v>
      </c>
      <c r="C192" t="s">
        <v>1447</v>
      </c>
      <c r="D192" s="101">
        <v>7573</v>
      </c>
      <c r="E192"/>
      <c r="F192" t="s">
        <v>1217</v>
      </c>
      <c r="G192" s="86">
        <v>43924</v>
      </c>
      <c r="H192" t="s">
        <v>149</v>
      </c>
      <c r="I192" s="77">
        <v>7.89</v>
      </c>
      <c r="J192" t="s">
        <v>268</v>
      </c>
      <c r="K192" t="s">
        <v>102</v>
      </c>
      <c r="L192" s="78">
        <v>3.1399999999999997E-2</v>
      </c>
      <c r="M192" s="78">
        <v>3.2099999999999997E-2</v>
      </c>
      <c r="N192" s="77">
        <v>380.64</v>
      </c>
      <c r="O192" s="77">
        <v>107.97</v>
      </c>
      <c r="P192" s="77">
        <v>0.41097700799999998</v>
      </c>
      <c r="Q192" s="78">
        <v>8.9999999999999998E-4</v>
      </c>
      <c r="R192" s="78">
        <v>0</v>
      </c>
      <c r="W192" s="91"/>
    </row>
    <row r="193" spans="2:23">
      <c r="B193" t="s">
        <v>2176</v>
      </c>
      <c r="C193" t="s">
        <v>1447</v>
      </c>
      <c r="D193" s="101">
        <v>7801</v>
      </c>
      <c r="E193"/>
      <c r="F193" t="s">
        <v>1217</v>
      </c>
      <c r="G193" s="86">
        <v>44015</v>
      </c>
      <c r="H193" t="s">
        <v>149</v>
      </c>
      <c r="I193" s="77">
        <v>7.67</v>
      </c>
      <c r="J193" t="s">
        <v>268</v>
      </c>
      <c r="K193" t="s">
        <v>102</v>
      </c>
      <c r="L193" s="78">
        <v>3.1E-2</v>
      </c>
      <c r="M193" s="78">
        <v>4.2000000000000003E-2</v>
      </c>
      <c r="N193" s="77">
        <v>313.79000000000002</v>
      </c>
      <c r="O193" s="77">
        <v>100.16</v>
      </c>
      <c r="P193" s="77">
        <v>0.31429206399999998</v>
      </c>
      <c r="Q193" s="78">
        <v>6.9999999999999999E-4</v>
      </c>
      <c r="R193" s="78">
        <v>0</v>
      </c>
      <c r="W193" s="91"/>
    </row>
    <row r="194" spans="2:23">
      <c r="B194" t="s">
        <v>2176</v>
      </c>
      <c r="C194" t="s">
        <v>1447</v>
      </c>
      <c r="D194" s="101">
        <v>7980</v>
      </c>
      <c r="E194"/>
      <c r="F194" t="s">
        <v>1217</v>
      </c>
      <c r="G194" s="86">
        <v>44108</v>
      </c>
      <c r="H194" t="s">
        <v>149</v>
      </c>
      <c r="I194" s="77">
        <v>7.59</v>
      </c>
      <c r="J194" t="s">
        <v>268</v>
      </c>
      <c r="K194" t="s">
        <v>102</v>
      </c>
      <c r="L194" s="78">
        <v>3.1E-2</v>
      </c>
      <c r="M194" s="78">
        <v>4.5499999999999999E-2</v>
      </c>
      <c r="N194" s="77">
        <v>508.97</v>
      </c>
      <c r="O194" s="77">
        <v>97.49</v>
      </c>
      <c r="P194" s="77">
        <v>0.49619485299999999</v>
      </c>
      <c r="Q194" s="78">
        <v>1E-3</v>
      </c>
      <c r="R194" s="78">
        <v>0</v>
      </c>
      <c r="W194" s="91"/>
    </row>
    <row r="195" spans="2:23">
      <c r="B195" t="s">
        <v>2176</v>
      </c>
      <c r="C195" t="s">
        <v>1447</v>
      </c>
      <c r="D195" s="101">
        <v>510443</v>
      </c>
      <c r="E195"/>
      <c r="F195" t="s">
        <v>1217</v>
      </c>
      <c r="G195" s="86">
        <v>43194</v>
      </c>
      <c r="H195" t="s">
        <v>149</v>
      </c>
      <c r="I195" s="77">
        <v>7.66</v>
      </c>
      <c r="J195" t="s">
        <v>268</v>
      </c>
      <c r="K195" t="s">
        <v>102</v>
      </c>
      <c r="L195" s="78">
        <v>3.7900000000000003E-2</v>
      </c>
      <c r="M195" s="78">
        <v>3.7499999999999999E-2</v>
      </c>
      <c r="N195" s="77">
        <v>359.19</v>
      </c>
      <c r="O195" s="77">
        <v>110.58</v>
      </c>
      <c r="P195" s="77">
        <v>0.397192302</v>
      </c>
      <c r="Q195" s="78">
        <v>8.0000000000000004E-4</v>
      </c>
      <c r="R195" s="78">
        <v>0</v>
      </c>
      <c r="W195" s="91"/>
    </row>
    <row r="196" spans="2:23">
      <c r="B196" t="s">
        <v>2176</v>
      </c>
      <c r="C196" t="s">
        <v>1447</v>
      </c>
      <c r="D196" s="101">
        <v>520411</v>
      </c>
      <c r="E196"/>
      <c r="F196" t="s">
        <v>1217</v>
      </c>
      <c r="G196" s="86">
        <v>43285</v>
      </c>
      <c r="H196" t="s">
        <v>149</v>
      </c>
      <c r="I196" s="77">
        <v>7.62</v>
      </c>
      <c r="J196" t="s">
        <v>268</v>
      </c>
      <c r="K196" t="s">
        <v>102</v>
      </c>
      <c r="L196" s="78">
        <v>4.0099999999999997E-2</v>
      </c>
      <c r="M196" s="78">
        <v>3.7600000000000001E-2</v>
      </c>
      <c r="N196" s="77">
        <v>479.18</v>
      </c>
      <c r="O196" s="77">
        <v>111.04</v>
      </c>
      <c r="P196" s="77">
        <v>0.532081472</v>
      </c>
      <c r="Q196" s="78">
        <v>1.1000000000000001E-3</v>
      </c>
      <c r="R196" s="78">
        <v>0</v>
      </c>
      <c r="W196" s="91"/>
    </row>
    <row r="197" spans="2:23">
      <c r="B197" t="s">
        <v>2176</v>
      </c>
      <c r="C197" t="s">
        <v>1447</v>
      </c>
      <c r="D197" s="101">
        <v>7192</v>
      </c>
      <c r="E197"/>
      <c r="F197" t="s">
        <v>1217</v>
      </c>
      <c r="G197" s="86">
        <v>43742</v>
      </c>
      <c r="H197" t="s">
        <v>149</v>
      </c>
      <c r="I197" s="77">
        <v>7.58</v>
      </c>
      <c r="J197" t="s">
        <v>268</v>
      </c>
      <c r="K197" t="s">
        <v>102</v>
      </c>
      <c r="L197" s="78">
        <v>3.1E-2</v>
      </c>
      <c r="M197" s="78">
        <v>4.5900000000000003E-2</v>
      </c>
      <c r="N197" s="77">
        <v>1870.88</v>
      </c>
      <c r="O197" s="77">
        <v>96.49</v>
      </c>
      <c r="P197" s="77">
        <v>1.805212112</v>
      </c>
      <c r="Q197" s="78">
        <v>3.8E-3</v>
      </c>
      <c r="R197" s="78">
        <v>0</v>
      </c>
      <c r="W197" s="91"/>
    </row>
    <row r="198" spans="2:23">
      <c r="B198" t="s">
        <v>2176</v>
      </c>
      <c r="C198" t="s">
        <v>1447</v>
      </c>
      <c r="D198" s="101">
        <v>525737</v>
      </c>
      <c r="E198"/>
      <c r="F198" t="s">
        <v>1217</v>
      </c>
      <c r="G198" s="86">
        <v>43377</v>
      </c>
      <c r="H198" t="s">
        <v>149</v>
      </c>
      <c r="I198" s="77">
        <v>7.58</v>
      </c>
      <c r="J198" t="s">
        <v>268</v>
      </c>
      <c r="K198" t="s">
        <v>102</v>
      </c>
      <c r="L198" s="78">
        <v>3.9699999999999999E-2</v>
      </c>
      <c r="M198" s="78">
        <v>3.9399999999999998E-2</v>
      </c>
      <c r="N198" s="77">
        <v>958.04</v>
      </c>
      <c r="O198" s="77">
        <v>109.03</v>
      </c>
      <c r="P198" s="77">
        <v>1.0445510119999999</v>
      </c>
      <c r="Q198" s="78">
        <v>2.2000000000000001E-3</v>
      </c>
      <c r="R198" s="78">
        <v>0</v>
      </c>
      <c r="W198" s="91"/>
    </row>
    <row r="199" spans="2:23">
      <c r="B199" t="s">
        <v>2176</v>
      </c>
      <c r="C199" t="s">
        <v>1447</v>
      </c>
      <c r="D199" s="101">
        <v>475998</v>
      </c>
      <c r="E199"/>
      <c r="F199" t="s">
        <v>1217</v>
      </c>
      <c r="G199" s="86">
        <v>42935</v>
      </c>
      <c r="H199" t="s">
        <v>149</v>
      </c>
      <c r="I199" s="77">
        <v>7.63</v>
      </c>
      <c r="J199" t="s">
        <v>268</v>
      </c>
      <c r="K199" t="s">
        <v>102</v>
      </c>
      <c r="L199" s="78">
        <v>4.0800000000000003E-2</v>
      </c>
      <c r="M199" s="78">
        <v>3.6600000000000001E-2</v>
      </c>
      <c r="N199" s="77">
        <v>1467.54</v>
      </c>
      <c r="O199" s="77">
        <v>113.79</v>
      </c>
      <c r="P199" s="77">
        <v>1.6699137660000001</v>
      </c>
      <c r="Q199" s="78">
        <v>3.5000000000000001E-3</v>
      </c>
      <c r="R199" s="78">
        <v>0</v>
      </c>
      <c r="W199" s="91"/>
    </row>
    <row r="200" spans="2:23">
      <c r="B200" t="s">
        <v>2176</v>
      </c>
      <c r="C200" t="s">
        <v>1447</v>
      </c>
      <c r="D200" s="101">
        <v>485027</v>
      </c>
      <c r="E200"/>
      <c r="F200" t="s">
        <v>1217</v>
      </c>
      <c r="G200" s="86">
        <v>43011</v>
      </c>
      <c r="H200" t="s">
        <v>149</v>
      </c>
      <c r="I200" s="77">
        <v>7.65</v>
      </c>
      <c r="J200" t="s">
        <v>268</v>
      </c>
      <c r="K200" t="s">
        <v>102</v>
      </c>
      <c r="L200" s="78">
        <v>3.9E-2</v>
      </c>
      <c r="M200" s="78">
        <v>3.6799999999999999E-2</v>
      </c>
      <c r="N200" s="77">
        <v>313.31</v>
      </c>
      <c r="O200" s="77">
        <v>111.85</v>
      </c>
      <c r="P200" s="77">
        <v>0.35043723500000001</v>
      </c>
      <c r="Q200" s="78">
        <v>6.9999999999999999E-4</v>
      </c>
      <c r="R200" s="78">
        <v>0</v>
      </c>
      <c r="W200" s="91"/>
    </row>
    <row r="201" spans="2:23">
      <c r="B201" t="s">
        <v>2176</v>
      </c>
      <c r="C201" t="s">
        <v>1447</v>
      </c>
      <c r="D201" s="101">
        <v>494921</v>
      </c>
      <c r="E201"/>
      <c r="F201" t="s">
        <v>1217</v>
      </c>
      <c r="G201" s="86">
        <v>43104</v>
      </c>
      <c r="H201" t="s">
        <v>149</v>
      </c>
      <c r="I201" s="77">
        <v>7.5</v>
      </c>
      <c r="J201" t="s">
        <v>268</v>
      </c>
      <c r="K201" t="s">
        <v>102</v>
      </c>
      <c r="L201" s="78">
        <v>3.8199999999999998E-2</v>
      </c>
      <c r="M201" s="78">
        <v>4.3700000000000003E-2</v>
      </c>
      <c r="N201" s="77">
        <v>556.71</v>
      </c>
      <c r="O201" s="77">
        <v>105.57</v>
      </c>
      <c r="P201" s="77">
        <v>0.58771874700000004</v>
      </c>
      <c r="Q201" s="78">
        <v>1.1999999999999999E-3</v>
      </c>
      <c r="R201" s="78">
        <v>0</v>
      </c>
      <c r="W201" s="91"/>
    </row>
    <row r="202" spans="2:23">
      <c r="B202" t="s">
        <v>2176</v>
      </c>
      <c r="C202" t="s">
        <v>1447</v>
      </c>
      <c r="D202" s="101">
        <v>6685</v>
      </c>
      <c r="E202"/>
      <c r="F202" t="s">
        <v>1217</v>
      </c>
      <c r="G202" s="86">
        <v>43469</v>
      </c>
      <c r="H202" t="s">
        <v>149</v>
      </c>
      <c r="I202" s="77">
        <v>7.67</v>
      </c>
      <c r="J202" t="s">
        <v>268</v>
      </c>
      <c r="K202" t="s">
        <v>102</v>
      </c>
      <c r="L202" s="78">
        <v>4.1700000000000001E-2</v>
      </c>
      <c r="M202" s="78">
        <v>3.4299999999999997E-2</v>
      </c>
      <c r="N202" s="77">
        <v>676.77</v>
      </c>
      <c r="O202" s="77">
        <v>114.81</v>
      </c>
      <c r="P202" s="77">
        <v>0.77699963699999997</v>
      </c>
      <c r="Q202" s="78">
        <v>1.6000000000000001E-3</v>
      </c>
      <c r="R202" s="78">
        <v>0</v>
      </c>
      <c r="W202" s="91"/>
    </row>
    <row r="203" spans="2:23">
      <c r="B203" t="s">
        <v>2195</v>
      </c>
      <c r="C203" t="s">
        <v>1447</v>
      </c>
      <c r="D203" s="101">
        <v>4410</v>
      </c>
      <c r="E203"/>
      <c r="F203" t="s">
        <v>1450</v>
      </c>
      <c r="G203" s="86">
        <v>42201</v>
      </c>
      <c r="H203" t="s">
        <v>1228</v>
      </c>
      <c r="I203" s="77">
        <v>4.72</v>
      </c>
      <c r="J203" t="s">
        <v>347</v>
      </c>
      <c r="K203" t="s">
        <v>102</v>
      </c>
      <c r="L203" s="78">
        <v>4.2000000000000003E-2</v>
      </c>
      <c r="M203" s="78">
        <v>3.3000000000000002E-2</v>
      </c>
      <c r="N203" s="77">
        <v>379.55</v>
      </c>
      <c r="O203" s="77">
        <v>117.46</v>
      </c>
      <c r="P203" s="77">
        <v>0.44581943000000002</v>
      </c>
      <c r="Q203" s="78">
        <v>8.9999999999999998E-4</v>
      </c>
      <c r="R203" s="78">
        <v>0</v>
      </c>
      <c r="W203" s="91"/>
    </row>
    <row r="204" spans="2:23">
      <c r="B204" t="s">
        <v>2195</v>
      </c>
      <c r="C204" t="s">
        <v>1447</v>
      </c>
      <c r="D204" s="101">
        <v>29991704</v>
      </c>
      <c r="E204"/>
      <c r="F204" t="s">
        <v>1450</v>
      </c>
      <c r="G204" s="86">
        <v>44227</v>
      </c>
      <c r="H204" t="s">
        <v>1228</v>
      </c>
      <c r="I204" s="77">
        <v>5.1100000000000003</v>
      </c>
      <c r="J204" t="s">
        <v>347</v>
      </c>
      <c r="K204" t="s">
        <v>102</v>
      </c>
      <c r="L204" s="78">
        <v>0.06</v>
      </c>
      <c r="M204" s="78">
        <v>2.1600000000000001E-2</v>
      </c>
      <c r="N204" s="77">
        <v>5426.11</v>
      </c>
      <c r="O204" s="77">
        <v>140.91</v>
      </c>
      <c r="P204" s="77">
        <v>7.645931601</v>
      </c>
      <c r="Q204" s="78">
        <v>1.6E-2</v>
      </c>
      <c r="R204" s="78">
        <v>1E-4</v>
      </c>
    </row>
    <row r="205" spans="2:23">
      <c r="B205" t="s">
        <v>2215</v>
      </c>
      <c r="C205" t="s">
        <v>1447</v>
      </c>
      <c r="D205" s="101">
        <v>8924</v>
      </c>
      <c r="E205"/>
      <c r="F205" t="s">
        <v>1217</v>
      </c>
      <c r="G205" s="86">
        <v>44592</v>
      </c>
      <c r="H205" t="s">
        <v>149</v>
      </c>
      <c r="I205" s="77">
        <v>11.34</v>
      </c>
      <c r="J205" t="s">
        <v>268</v>
      </c>
      <c r="K205" t="s">
        <v>102</v>
      </c>
      <c r="L205" s="78">
        <v>2.75E-2</v>
      </c>
      <c r="M205" s="78">
        <v>4.2599999999999999E-2</v>
      </c>
      <c r="N205" s="77">
        <v>611.26</v>
      </c>
      <c r="O205" s="77">
        <v>85.75</v>
      </c>
      <c r="P205" s="77">
        <v>0.52415544999999997</v>
      </c>
      <c r="Q205" s="78">
        <v>1.1000000000000001E-3</v>
      </c>
      <c r="R205" s="78">
        <v>0</v>
      </c>
      <c r="W205" s="91"/>
    </row>
    <row r="206" spans="2:23">
      <c r="B206" t="s">
        <v>2215</v>
      </c>
      <c r="C206" t="s">
        <v>1447</v>
      </c>
      <c r="D206" s="101">
        <v>9267</v>
      </c>
      <c r="E206"/>
      <c r="F206" t="s">
        <v>1217</v>
      </c>
      <c r="G206" s="86">
        <v>44837</v>
      </c>
      <c r="H206" t="s">
        <v>149</v>
      </c>
      <c r="I206" s="77">
        <v>11.16</v>
      </c>
      <c r="J206" t="s">
        <v>268</v>
      </c>
      <c r="K206" t="s">
        <v>102</v>
      </c>
      <c r="L206" s="78">
        <v>3.9600000000000003E-2</v>
      </c>
      <c r="M206" s="78">
        <v>3.9100000000000003E-2</v>
      </c>
      <c r="N206" s="77">
        <v>536.85</v>
      </c>
      <c r="O206" s="77">
        <v>99.22</v>
      </c>
      <c r="P206" s="77">
        <v>0.53266256999999995</v>
      </c>
      <c r="Q206" s="78">
        <v>1.1000000000000001E-3</v>
      </c>
      <c r="R206" s="78">
        <v>0</v>
      </c>
      <c r="W206" s="91"/>
    </row>
    <row r="207" spans="2:23">
      <c r="B207" t="s">
        <v>2215</v>
      </c>
      <c r="C207" t="s">
        <v>1447</v>
      </c>
      <c r="D207" s="101">
        <v>9592</v>
      </c>
      <c r="E207"/>
      <c r="F207" t="s">
        <v>1217</v>
      </c>
      <c r="G207" s="86">
        <v>45076</v>
      </c>
      <c r="H207" t="s">
        <v>149</v>
      </c>
      <c r="I207" s="77">
        <v>10.98</v>
      </c>
      <c r="J207" t="s">
        <v>268</v>
      </c>
      <c r="K207" t="s">
        <v>102</v>
      </c>
      <c r="L207" s="78">
        <v>4.4900000000000002E-2</v>
      </c>
      <c r="M207" s="78">
        <v>4.1500000000000002E-2</v>
      </c>
      <c r="N207" s="77">
        <v>653.05999999999995</v>
      </c>
      <c r="O207" s="77">
        <v>99.71</v>
      </c>
      <c r="P207" s="77">
        <v>0.65116612600000001</v>
      </c>
      <c r="Q207" s="78">
        <v>1.4E-3</v>
      </c>
      <c r="R207" s="78">
        <v>0</v>
      </c>
      <c r="W207" s="91"/>
    </row>
    <row r="208" spans="2:23">
      <c r="B208" t="s">
        <v>2217</v>
      </c>
      <c r="C208" t="s">
        <v>1447</v>
      </c>
      <c r="D208" s="101">
        <v>392454</v>
      </c>
      <c r="E208"/>
      <c r="F208" t="s">
        <v>1217</v>
      </c>
      <c r="G208" s="86">
        <v>42242</v>
      </c>
      <c r="H208" t="s">
        <v>149</v>
      </c>
      <c r="I208" s="77">
        <v>2.9</v>
      </c>
      <c r="J208" t="s">
        <v>112</v>
      </c>
      <c r="K208" t="s">
        <v>102</v>
      </c>
      <c r="L208" s="78">
        <v>2.3599999999999999E-2</v>
      </c>
      <c r="M208" s="78">
        <v>3.2399999999999998E-2</v>
      </c>
      <c r="N208" s="77">
        <v>3185.63</v>
      </c>
      <c r="O208" s="77">
        <v>109.22</v>
      </c>
      <c r="P208" s="77">
        <v>3.4793450859999999</v>
      </c>
      <c r="Q208" s="78">
        <v>7.3000000000000001E-3</v>
      </c>
      <c r="R208" s="78">
        <v>0</v>
      </c>
      <c r="W208" s="91"/>
    </row>
    <row r="209" spans="2:23">
      <c r="B209" t="s">
        <v>2220</v>
      </c>
      <c r="C209" t="s">
        <v>1444</v>
      </c>
      <c r="D209" s="101">
        <v>71340</v>
      </c>
      <c r="E209"/>
      <c r="F209" t="s">
        <v>1217</v>
      </c>
      <c r="G209" s="86">
        <v>43705</v>
      </c>
      <c r="H209" t="s">
        <v>149</v>
      </c>
      <c r="I209" s="77">
        <v>5.12</v>
      </c>
      <c r="J209" t="s">
        <v>268</v>
      </c>
      <c r="K209" t="s">
        <v>102</v>
      </c>
      <c r="L209" s="78">
        <v>0.04</v>
      </c>
      <c r="M209" s="78">
        <v>3.6700000000000003E-2</v>
      </c>
      <c r="N209" s="77">
        <v>192.56</v>
      </c>
      <c r="O209" s="77">
        <v>113.79</v>
      </c>
      <c r="P209" s="77">
        <v>0.21911402399999999</v>
      </c>
      <c r="Q209" s="78">
        <v>5.0000000000000001E-4</v>
      </c>
      <c r="R209" s="78">
        <v>0</v>
      </c>
      <c r="W209" s="91"/>
    </row>
    <row r="210" spans="2:23">
      <c r="B210" t="s">
        <v>2220</v>
      </c>
      <c r="C210" t="s">
        <v>1444</v>
      </c>
      <c r="D210" s="101">
        <v>487742</v>
      </c>
      <c r="E210"/>
      <c r="F210" t="s">
        <v>1217</v>
      </c>
      <c r="G210" s="86">
        <v>43256</v>
      </c>
      <c r="H210" t="s">
        <v>149</v>
      </c>
      <c r="I210" s="77">
        <v>5.13</v>
      </c>
      <c r="J210" t="s">
        <v>268</v>
      </c>
      <c r="K210" t="s">
        <v>102</v>
      </c>
      <c r="L210" s="78">
        <v>0.04</v>
      </c>
      <c r="M210" s="78">
        <v>3.5999999999999997E-2</v>
      </c>
      <c r="N210" s="77">
        <v>3163.79</v>
      </c>
      <c r="O210" s="77">
        <v>115.43</v>
      </c>
      <c r="P210" s="77">
        <v>3.6519627969999999</v>
      </c>
      <c r="Q210" s="78">
        <v>7.6E-3</v>
      </c>
      <c r="R210" s="78">
        <v>0</v>
      </c>
      <c r="W210" s="91"/>
    </row>
    <row r="211" spans="2:23">
      <c r="B211" t="s">
        <v>2222</v>
      </c>
      <c r="C211" t="s">
        <v>1447</v>
      </c>
      <c r="D211" s="101">
        <v>4565</v>
      </c>
      <c r="E211"/>
      <c r="F211" t="s">
        <v>1217</v>
      </c>
      <c r="G211" s="86">
        <v>42326</v>
      </c>
      <c r="H211" t="s">
        <v>149</v>
      </c>
      <c r="I211" s="77">
        <v>6.31</v>
      </c>
      <c r="J211" t="s">
        <v>268</v>
      </c>
      <c r="K211" t="s">
        <v>102</v>
      </c>
      <c r="L211" s="78">
        <v>8.0500000000000002E-2</v>
      </c>
      <c r="M211" s="78">
        <v>7.4300000000000005E-2</v>
      </c>
      <c r="N211" s="77">
        <v>12.38</v>
      </c>
      <c r="O211" s="77">
        <v>107.02</v>
      </c>
      <c r="P211" s="77">
        <v>1.3249076E-2</v>
      </c>
      <c r="Q211" s="78">
        <v>0</v>
      </c>
      <c r="R211" s="78">
        <v>0</v>
      </c>
      <c r="W211" s="91"/>
    </row>
    <row r="212" spans="2:23">
      <c r="B212" t="s">
        <v>2222</v>
      </c>
      <c r="C212" t="s">
        <v>1447</v>
      </c>
      <c r="D212" s="101">
        <v>8380</v>
      </c>
      <c r="E212"/>
      <c r="F212" t="s">
        <v>1217</v>
      </c>
      <c r="G212" s="86">
        <v>44294</v>
      </c>
      <c r="H212" t="s">
        <v>149</v>
      </c>
      <c r="I212" s="77">
        <v>7.68</v>
      </c>
      <c r="J212" t="s">
        <v>268</v>
      </c>
      <c r="K212" t="s">
        <v>102</v>
      </c>
      <c r="L212" s="78">
        <v>0.03</v>
      </c>
      <c r="M212" s="78">
        <v>4.2999999999999997E-2</v>
      </c>
      <c r="N212" s="77">
        <v>1764.81</v>
      </c>
      <c r="O212" s="77">
        <v>101.76</v>
      </c>
      <c r="P212" s="77">
        <v>1.795870656</v>
      </c>
      <c r="Q212" s="78">
        <v>3.7000000000000002E-3</v>
      </c>
      <c r="R212" s="78">
        <v>0</v>
      </c>
      <c r="W212" s="91"/>
    </row>
    <row r="213" spans="2:23">
      <c r="B213" t="s">
        <v>2222</v>
      </c>
      <c r="C213" t="s">
        <v>1447</v>
      </c>
      <c r="D213" s="101">
        <v>439968</v>
      </c>
      <c r="E213"/>
      <c r="F213" t="s">
        <v>1217</v>
      </c>
      <c r="G213" s="86">
        <v>42606</v>
      </c>
      <c r="H213" t="s">
        <v>149</v>
      </c>
      <c r="I213" s="77">
        <v>6.31</v>
      </c>
      <c r="J213" t="s">
        <v>268</v>
      </c>
      <c r="K213" t="s">
        <v>102</v>
      </c>
      <c r="L213" s="78">
        <v>8.0500000000000002E-2</v>
      </c>
      <c r="M213" s="78">
        <v>7.4300000000000005E-2</v>
      </c>
      <c r="N213" s="77">
        <v>52.08</v>
      </c>
      <c r="O213" s="77">
        <v>107.02</v>
      </c>
      <c r="P213" s="77">
        <v>5.5736015999999999E-2</v>
      </c>
      <c r="Q213" s="78">
        <v>1E-4</v>
      </c>
      <c r="R213" s="78">
        <v>0</v>
      </c>
      <c r="W213" s="91"/>
    </row>
    <row r="214" spans="2:23">
      <c r="B214" t="s">
        <v>2222</v>
      </c>
      <c r="C214" t="s">
        <v>1447</v>
      </c>
      <c r="D214" s="101">
        <v>445945</v>
      </c>
      <c r="E214"/>
      <c r="F214" t="s">
        <v>1217</v>
      </c>
      <c r="G214" s="86">
        <v>42648</v>
      </c>
      <c r="H214" t="s">
        <v>149</v>
      </c>
      <c r="I214" s="77">
        <v>6.31</v>
      </c>
      <c r="J214" t="s">
        <v>268</v>
      </c>
      <c r="K214" t="s">
        <v>102</v>
      </c>
      <c r="L214" s="78">
        <v>8.0500000000000002E-2</v>
      </c>
      <c r="M214" s="78">
        <v>7.4300000000000005E-2</v>
      </c>
      <c r="N214" s="77">
        <v>47.77</v>
      </c>
      <c r="O214" s="77">
        <v>107.02</v>
      </c>
      <c r="P214" s="77">
        <v>5.1123453999999999E-2</v>
      </c>
      <c r="Q214" s="78">
        <v>1E-4</v>
      </c>
      <c r="R214" s="78">
        <v>0</v>
      </c>
      <c r="W214" s="91"/>
    </row>
    <row r="215" spans="2:23">
      <c r="B215" t="s">
        <v>2222</v>
      </c>
      <c r="C215" t="s">
        <v>1447</v>
      </c>
      <c r="D215" s="101">
        <v>455056</v>
      </c>
      <c r="E215"/>
      <c r="F215" t="s">
        <v>1217</v>
      </c>
      <c r="G215" s="86">
        <v>42718</v>
      </c>
      <c r="H215" t="s">
        <v>149</v>
      </c>
      <c r="I215" s="77">
        <v>6.31</v>
      </c>
      <c r="J215" t="s">
        <v>268</v>
      </c>
      <c r="K215" t="s">
        <v>102</v>
      </c>
      <c r="L215" s="78">
        <v>8.0500000000000002E-2</v>
      </c>
      <c r="M215" s="78">
        <v>7.4300000000000005E-2</v>
      </c>
      <c r="N215" s="77">
        <v>33.380000000000003</v>
      </c>
      <c r="O215" s="77">
        <v>107.02</v>
      </c>
      <c r="P215" s="77">
        <v>3.5723275999999998E-2</v>
      </c>
      <c r="Q215" s="78">
        <v>1E-4</v>
      </c>
      <c r="R215" s="78">
        <v>0</v>
      </c>
      <c r="W215" s="91"/>
    </row>
    <row r="216" spans="2:23">
      <c r="B216" t="s">
        <v>2222</v>
      </c>
      <c r="C216" t="s">
        <v>1447</v>
      </c>
      <c r="D216" s="101">
        <v>472012</v>
      </c>
      <c r="E216"/>
      <c r="F216" t="s">
        <v>1217</v>
      </c>
      <c r="G216" s="86">
        <v>42900</v>
      </c>
      <c r="H216" t="s">
        <v>149</v>
      </c>
      <c r="I216" s="77">
        <v>6.31</v>
      </c>
      <c r="J216" t="s">
        <v>268</v>
      </c>
      <c r="K216" t="s">
        <v>102</v>
      </c>
      <c r="L216" s="78">
        <v>8.0500000000000002E-2</v>
      </c>
      <c r="M216" s="78">
        <v>7.4300000000000005E-2</v>
      </c>
      <c r="N216" s="77">
        <v>39.54</v>
      </c>
      <c r="O216" s="77">
        <v>107.02</v>
      </c>
      <c r="P216" s="77">
        <v>4.2315708E-2</v>
      </c>
      <c r="Q216" s="78">
        <v>1E-4</v>
      </c>
      <c r="R216" s="78">
        <v>0</v>
      </c>
      <c r="W216" s="91"/>
    </row>
    <row r="217" spans="2:23">
      <c r="B217" t="s">
        <v>2222</v>
      </c>
      <c r="C217" t="s">
        <v>1447</v>
      </c>
      <c r="D217" s="101">
        <v>490961</v>
      </c>
      <c r="E217"/>
      <c r="F217" t="s">
        <v>1217</v>
      </c>
      <c r="G217" s="86">
        <v>43075</v>
      </c>
      <c r="H217" t="s">
        <v>149</v>
      </c>
      <c r="I217" s="77">
        <v>6.31</v>
      </c>
      <c r="J217" t="s">
        <v>268</v>
      </c>
      <c r="K217" t="s">
        <v>102</v>
      </c>
      <c r="L217" s="78">
        <v>8.0500000000000002E-2</v>
      </c>
      <c r="M217" s="78">
        <v>7.4300000000000005E-2</v>
      </c>
      <c r="N217" s="77">
        <v>24.53</v>
      </c>
      <c r="O217" s="77">
        <v>107.02</v>
      </c>
      <c r="P217" s="77">
        <v>2.6252006000000001E-2</v>
      </c>
      <c r="Q217" s="78">
        <v>1E-4</v>
      </c>
      <c r="R217" s="78">
        <v>0</v>
      </c>
      <c r="W217" s="91"/>
    </row>
    <row r="218" spans="2:23">
      <c r="B218" t="s">
        <v>2222</v>
      </c>
      <c r="C218" t="s">
        <v>1447</v>
      </c>
      <c r="D218" s="101">
        <v>520889</v>
      </c>
      <c r="E218"/>
      <c r="F218" t="s">
        <v>1217</v>
      </c>
      <c r="G218" s="86">
        <v>43292</v>
      </c>
      <c r="H218" t="s">
        <v>149</v>
      </c>
      <c r="I218" s="77">
        <v>6.31</v>
      </c>
      <c r="J218" t="s">
        <v>268</v>
      </c>
      <c r="K218" t="s">
        <v>102</v>
      </c>
      <c r="L218" s="78">
        <v>8.0500000000000002E-2</v>
      </c>
      <c r="M218" s="78">
        <v>7.4300000000000005E-2</v>
      </c>
      <c r="N218" s="77">
        <v>66.900000000000006</v>
      </c>
      <c r="O218" s="77">
        <v>107.02</v>
      </c>
      <c r="P218" s="77">
        <v>7.1596380000000001E-2</v>
      </c>
      <c r="Q218" s="78">
        <v>1E-4</v>
      </c>
      <c r="R218" s="78">
        <v>0</v>
      </c>
      <c r="W218" s="91"/>
    </row>
    <row r="219" spans="2:23">
      <c r="B219" t="s">
        <v>2221</v>
      </c>
      <c r="C219" t="s">
        <v>1444</v>
      </c>
      <c r="D219" s="101">
        <v>414968</v>
      </c>
      <c r="E219"/>
      <c r="F219" t="s">
        <v>1217</v>
      </c>
      <c r="G219" s="86">
        <v>42432</v>
      </c>
      <c r="H219" t="s">
        <v>149</v>
      </c>
      <c r="I219" s="77">
        <v>4.25</v>
      </c>
      <c r="J219" t="s">
        <v>268</v>
      </c>
      <c r="K219" t="s">
        <v>102</v>
      </c>
      <c r="L219" s="78">
        <v>2.5399999999999999E-2</v>
      </c>
      <c r="M219" s="78">
        <v>2.3800000000000002E-2</v>
      </c>
      <c r="N219" s="77">
        <v>1967.14</v>
      </c>
      <c r="O219" s="77">
        <v>115.22</v>
      </c>
      <c r="P219" s="77">
        <v>2.2665387080000001</v>
      </c>
      <c r="Q219" s="78">
        <v>4.7000000000000002E-3</v>
      </c>
      <c r="R219" s="78">
        <v>0</v>
      </c>
      <c r="W219" s="91"/>
    </row>
    <row r="220" spans="2:23">
      <c r="B220" t="s">
        <v>2177</v>
      </c>
      <c r="C220" t="s">
        <v>1447</v>
      </c>
      <c r="D220" s="101">
        <v>8503</v>
      </c>
      <c r="E220"/>
      <c r="F220" t="s">
        <v>1213</v>
      </c>
      <c r="G220" s="86">
        <v>44376</v>
      </c>
      <c r="H220" t="s">
        <v>207</v>
      </c>
      <c r="I220" s="77">
        <v>4.4800000000000004</v>
      </c>
      <c r="J220" t="s">
        <v>127</v>
      </c>
      <c r="K220" t="s">
        <v>102</v>
      </c>
      <c r="L220" s="78">
        <v>7.3999999999999996E-2</v>
      </c>
      <c r="M220" s="78">
        <v>7.8299999999999995E-2</v>
      </c>
      <c r="N220" s="77">
        <v>843.81</v>
      </c>
      <c r="O220" s="77">
        <v>100.87</v>
      </c>
      <c r="P220" s="77">
        <v>0.85115114700000005</v>
      </c>
      <c r="Q220" s="78">
        <v>1.8E-3</v>
      </c>
      <c r="R220" s="78">
        <v>0</v>
      </c>
      <c r="W220" s="91"/>
    </row>
    <row r="221" spans="2:23">
      <c r="B221" t="s">
        <v>2177</v>
      </c>
      <c r="C221" t="s">
        <v>1447</v>
      </c>
      <c r="D221" s="101">
        <v>8610</v>
      </c>
      <c r="E221"/>
      <c r="F221" t="s">
        <v>1213</v>
      </c>
      <c r="G221" s="86">
        <v>44431</v>
      </c>
      <c r="H221" t="s">
        <v>207</v>
      </c>
      <c r="I221" s="77">
        <v>4.4800000000000004</v>
      </c>
      <c r="J221" t="s">
        <v>127</v>
      </c>
      <c r="K221" t="s">
        <v>102</v>
      </c>
      <c r="L221" s="78">
        <v>7.3999999999999996E-2</v>
      </c>
      <c r="M221" s="78">
        <v>7.8100000000000003E-2</v>
      </c>
      <c r="N221" s="77">
        <v>145.65</v>
      </c>
      <c r="O221" s="77">
        <v>100.93</v>
      </c>
      <c r="P221" s="77">
        <v>0.14700454499999999</v>
      </c>
      <c r="Q221" s="78">
        <v>2.9999999999999997E-4</v>
      </c>
      <c r="R221" s="78">
        <v>0</v>
      </c>
      <c r="W221" s="91"/>
    </row>
    <row r="222" spans="2:23">
      <c r="B222" t="s">
        <v>2177</v>
      </c>
      <c r="C222" t="s">
        <v>1447</v>
      </c>
      <c r="D222" s="101">
        <v>9284</v>
      </c>
      <c r="E222"/>
      <c r="F222" t="s">
        <v>1213</v>
      </c>
      <c r="G222" s="86">
        <v>44859</v>
      </c>
      <c r="H222" t="s">
        <v>207</v>
      </c>
      <c r="I222" s="77">
        <v>4.5</v>
      </c>
      <c r="J222" t="s">
        <v>127</v>
      </c>
      <c r="K222" t="s">
        <v>102</v>
      </c>
      <c r="L222" s="78">
        <v>7.3999999999999996E-2</v>
      </c>
      <c r="M222" s="78">
        <v>7.1999999999999995E-2</v>
      </c>
      <c r="N222" s="77">
        <v>443.3</v>
      </c>
      <c r="O222" s="77">
        <v>103.55</v>
      </c>
      <c r="P222" s="77">
        <v>0.45903715</v>
      </c>
      <c r="Q222" s="78">
        <v>1E-3</v>
      </c>
      <c r="R222" s="78">
        <v>0</v>
      </c>
      <c r="W222" s="91"/>
    </row>
    <row r="223" spans="2:23">
      <c r="B223" t="s">
        <v>2223</v>
      </c>
      <c r="C223" t="s">
        <v>1447</v>
      </c>
      <c r="D223" s="101">
        <v>429027</v>
      </c>
      <c r="E223"/>
      <c r="F223" t="s">
        <v>1213</v>
      </c>
      <c r="G223" s="86">
        <v>42516</v>
      </c>
      <c r="H223" t="s">
        <v>207</v>
      </c>
      <c r="I223" s="77">
        <v>3.45</v>
      </c>
      <c r="J223" t="s">
        <v>264</v>
      </c>
      <c r="K223" t="s">
        <v>102</v>
      </c>
      <c r="L223" s="78">
        <v>2.3300000000000001E-2</v>
      </c>
      <c r="M223" s="78">
        <v>3.4700000000000002E-2</v>
      </c>
      <c r="N223" s="77">
        <v>2437.06</v>
      </c>
      <c r="O223" s="77">
        <v>109.71</v>
      </c>
      <c r="P223" s="77">
        <v>2.6736985259999999</v>
      </c>
      <c r="Q223" s="78">
        <v>5.5999999999999999E-3</v>
      </c>
      <c r="R223" s="78">
        <v>0</v>
      </c>
      <c r="W223" s="91"/>
    </row>
    <row r="224" spans="2:23">
      <c r="B224" t="s">
        <v>2210</v>
      </c>
      <c r="C224" t="s">
        <v>1444</v>
      </c>
      <c r="D224" s="101">
        <v>482153</v>
      </c>
      <c r="E224"/>
      <c r="F224" t="s">
        <v>1450</v>
      </c>
      <c r="G224" s="86">
        <v>42978</v>
      </c>
      <c r="H224" t="s">
        <v>1228</v>
      </c>
      <c r="I224" s="77">
        <v>0.81</v>
      </c>
      <c r="J224" t="s">
        <v>127</v>
      </c>
      <c r="K224" t="s">
        <v>102</v>
      </c>
      <c r="L224" s="78">
        <v>2.76E-2</v>
      </c>
      <c r="M224" s="78">
        <v>6.3E-2</v>
      </c>
      <c r="N224" s="77">
        <v>27.22</v>
      </c>
      <c r="O224" s="77">
        <v>97.49</v>
      </c>
      <c r="P224" s="77">
        <v>2.6536778E-2</v>
      </c>
      <c r="Q224" s="78">
        <v>1E-4</v>
      </c>
      <c r="R224" s="78">
        <v>0</v>
      </c>
      <c r="W224" s="91"/>
    </row>
    <row r="225" spans="2:23">
      <c r="B225" t="s">
        <v>2179</v>
      </c>
      <c r="C225" t="s">
        <v>1447</v>
      </c>
      <c r="D225" s="101">
        <v>9120</v>
      </c>
      <c r="E225"/>
      <c r="F225" t="s">
        <v>1217</v>
      </c>
      <c r="G225" s="86">
        <v>44728</v>
      </c>
      <c r="H225" t="s">
        <v>149</v>
      </c>
      <c r="I225" s="77">
        <v>9.68</v>
      </c>
      <c r="J225" t="s">
        <v>268</v>
      </c>
      <c r="K225" t="s">
        <v>102</v>
      </c>
      <c r="L225" s="78">
        <v>2.63E-2</v>
      </c>
      <c r="M225" s="78">
        <v>3.2000000000000001E-2</v>
      </c>
      <c r="N225" s="77">
        <v>644.04</v>
      </c>
      <c r="O225" s="77">
        <v>100.03</v>
      </c>
      <c r="P225" s="77">
        <v>0.64423321200000006</v>
      </c>
      <c r="Q225" s="78">
        <v>1.2999999999999999E-3</v>
      </c>
      <c r="R225" s="78">
        <v>0</v>
      </c>
      <c r="W225" s="91"/>
    </row>
    <row r="226" spans="2:23">
      <c r="B226" t="s">
        <v>2179</v>
      </c>
      <c r="C226" t="s">
        <v>1447</v>
      </c>
      <c r="D226" s="101">
        <v>93941</v>
      </c>
      <c r="E226"/>
      <c r="F226" t="s">
        <v>1217</v>
      </c>
      <c r="G226" s="86">
        <v>44923</v>
      </c>
      <c r="H226" t="s">
        <v>149</v>
      </c>
      <c r="I226" s="77">
        <v>9.41</v>
      </c>
      <c r="J226" t="s">
        <v>268</v>
      </c>
      <c r="K226" t="s">
        <v>102</v>
      </c>
      <c r="L226" s="78">
        <v>3.0800000000000001E-2</v>
      </c>
      <c r="M226" s="78">
        <v>3.6600000000000001E-2</v>
      </c>
      <c r="N226" s="77">
        <v>209.6</v>
      </c>
      <c r="O226" s="77">
        <v>98.08</v>
      </c>
      <c r="P226" s="77">
        <v>0.20557568000000001</v>
      </c>
      <c r="Q226" s="78">
        <v>4.0000000000000002E-4</v>
      </c>
      <c r="R226" s="78">
        <v>0</v>
      </c>
      <c r="W226" s="91"/>
    </row>
    <row r="227" spans="2:23">
      <c r="B227" t="s">
        <v>2225</v>
      </c>
      <c r="C227" t="s">
        <v>1444</v>
      </c>
      <c r="D227" s="101">
        <v>7355</v>
      </c>
      <c r="E227"/>
      <c r="F227" t="s">
        <v>1450</v>
      </c>
      <c r="G227" s="86">
        <v>43842</v>
      </c>
      <c r="H227" t="s">
        <v>1228</v>
      </c>
      <c r="I227" s="77">
        <v>0.16</v>
      </c>
      <c r="J227" t="s">
        <v>127</v>
      </c>
      <c r="K227" t="s">
        <v>102</v>
      </c>
      <c r="L227" s="78">
        <v>2.0799999999999999E-2</v>
      </c>
      <c r="M227" s="78">
        <v>6.4699999999999994E-2</v>
      </c>
      <c r="N227" s="77">
        <v>16.13</v>
      </c>
      <c r="O227" s="77">
        <v>99.76</v>
      </c>
      <c r="P227" s="77">
        <v>1.6091287999999999E-2</v>
      </c>
      <c r="Q227" s="78">
        <v>0</v>
      </c>
      <c r="R227" s="78">
        <v>0</v>
      </c>
      <c r="W227" s="91"/>
    </row>
    <row r="228" spans="2:23">
      <c r="B228" t="s">
        <v>2212</v>
      </c>
      <c r="C228" t="s">
        <v>1447</v>
      </c>
      <c r="D228" s="101">
        <v>539177</v>
      </c>
      <c r="E228"/>
      <c r="F228" t="s">
        <v>1217</v>
      </c>
      <c r="G228" s="86">
        <v>45015</v>
      </c>
      <c r="H228" t="s">
        <v>149</v>
      </c>
      <c r="I228" s="77">
        <v>5.22</v>
      </c>
      <c r="J228" t="s">
        <v>264</v>
      </c>
      <c r="K228" t="s">
        <v>102</v>
      </c>
      <c r="L228" s="78">
        <v>4.5499999999999999E-2</v>
      </c>
      <c r="M228" s="78">
        <v>3.8699999999999998E-2</v>
      </c>
      <c r="N228" s="77">
        <v>4950.95</v>
      </c>
      <c r="O228" s="77">
        <v>106.04</v>
      </c>
      <c r="P228" s="77">
        <v>5.2499873800000003</v>
      </c>
      <c r="Q228" s="78">
        <v>1.0999999999999999E-2</v>
      </c>
      <c r="R228" s="78">
        <v>1E-4</v>
      </c>
      <c r="W228" s="91"/>
    </row>
    <row r="229" spans="2:23">
      <c r="B229" t="s">
        <v>2179</v>
      </c>
      <c r="C229" t="s">
        <v>1447</v>
      </c>
      <c r="D229" s="101">
        <v>8047</v>
      </c>
      <c r="E229"/>
      <c r="F229" t="s">
        <v>1217</v>
      </c>
      <c r="G229" s="86">
        <v>44143</v>
      </c>
      <c r="H229" t="s">
        <v>149</v>
      </c>
      <c r="I229" s="77">
        <v>6.83</v>
      </c>
      <c r="J229" t="s">
        <v>268</v>
      </c>
      <c r="K229" t="s">
        <v>102</v>
      </c>
      <c r="L229" s="78">
        <v>2.52E-2</v>
      </c>
      <c r="M229" s="78">
        <v>3.2899999999999999E-2</v>
      </c>
      <c r="N229" s="77">
        <v>1466.75</v>
      </c>
      <c r="O229" s="77">
        <v>105.98</v>
      </c>
      <c r="P229" s="77">
        <v>1.5544616499999999</v>
      </c>
      <c r="Q229" s="78">
        <v>3.2000000000000002E-3</v>
      </c>
      <c r="R229" s="78">
        <v>0</v>
      </c>
      <c r="W229" s="91"/>
    </row>
    <row r="230" spans="2:23">
      <c r="B230" t="s">
        <v>2179</v>
      </c>
      <c r="C230" t="s">
        <v>1447</v>
      </c>
      <c r="D230" s="101">
        <v>7265</v>
      </c>
      <c r="E230"/>
      <c r="F230" t="s">
        <v>1217</v>
      </c>
      <c r="G230" s="86">
        <v>43779</v>
      </c>
      <c r="H230" t="s">
        <v>149</v>
      </c>
      <c r="I230" s="77">
        <v>7.13</v>
      </c>
      <c r="J230" t="s">
        <v>268</v>
      </c>
      <c r="K230" t="s">
        <v>102</v>
      </c>
      <c r="L230" s="78">
        <v>2.53E-2</v>
      </c>
      <c r="M230" s="78">
        <v>3.6299999999999999E-2</v>
      </c>
      <c r="N230" s="77">
        <v>466.4</v>
      </c>
      <c r="O230" s="77">
        <v>102.55</v>
      </c>
      <c r="P230" s="77">
        <v>0.47829319999999997</v>
      </c>
      <c r="Q230" s="78">
        <v>1E-3</v>
      </c>
      <c r="R230" s="78">
        <v>0</v>
      </c>
      <c r="W230" s="91"/>
    </row>
    <row r="231" spans="2:23">
      <c r="B231" t="s">
        <v>2179</v>
      </c>
      <c r="C231" t="s">
        <v>1447</v>
      </c>
      <c r="D231" s="101">
        <v>7342</v>
      </c>
      <c r="E231"/>
      <c r="F231" t="s">
        <v>1217</v>
      </c>
      <c r="G231" s="86">
        <v>43835</v>
      </c>
      <c r="H231" t="s">
        <v>149</v>
      </c>
      <c r="I231" s="77">
        <v>7.13</v>
      </c>
      <c r="J231" t="s">
        <v>268</v>
      </c>
      <c r="K231" t="s">
        <v>102</v>
      </c>
      <c r="L231" s="78">
        <v>2.52E-2</v>
      </c>
      <c r="M231" s="78">
        <v>3.6700000000000003E-2</v>
      </c>
      <c r="N231" s="77">
        <v>259.72000000000003</v>
      </c>
      <c r="O231" s="77">
        <v>102.27</v>
      </c>
      <c r="P231" s="77">
        <v>0.26561564399999998</v>
      </c>
      <c r="Q231" s="78">
        <v>5.9999999999999995E-4</v>
      </c>
      <c r="R231" s="78">
        <v>0</v>
      </c>
      <c r="W231" s="91"/>
    </row>
    <row r="232" spans="2:23">
      <c r="B232" t="s">
        <v>2179</v>
      </c>
      <c r="C232" t="s">
        <v>1447</v>
      </c>
      <c r="D232" s="101">
        <v>501113</v>
      </c>
      <c r="E232"/>
      <c r="F232" t="s">
        <v>1217</v>
      </c>
      <c r="G232" s="86">
        <v>43138</v>
      </c>
      <c r="H232" t="s">
        <v>149</v>
      </c>
      <c r="I232" s="77">
        <v>7.11</v>
      </c>
      <c r="J232" t="s">
        <v>268</v>
      </c>
      <c r="K232" t="s">
        <v>102</v>
      </c>
      <c r="L232" s="78">
        <v>2.6200000000000001E-2</v>
      </c>
      <c r="M232" s="78">
        <v>3.6700000000000003E-2</v>
      </c>
      <c r="N232" s="77">
        <v>961.89</v>
      </c>
      <c r="O232" s="77">
        <v>104.47</v>
      </c>
      <c r="P232" s="77">
        <v>1.0048864829999999</v>
      </c>
      <c r="Q232" s="78">
        <v>2.0999999999999999E-3</v>
      </c>
      <c r="R232" s="78">
        <v>0</v>
      </c>
      <c r="W232" s="91"/>
    </row>
    <row r="233" spans="2:23">
      <c r="B233" t="s">
        <v>2179</v>
      </c>
      <c r="C233" t="s">
        <v>1447</v>
      </c>
      <c r="D233" s="101">
        <v>514296</v>
      </c>
      <c r="E233"/>
      <c r="F233" t="s">
        <v>1217</v>
      </c>
      <c r="G233" s="86">
        <v>43227</v>
      </c>
      <c r="H233" t="s">
        <v>149</v>
      </c>
      <c r="I233" s="77">
        <v>7.17</v>
      </c>
      <c r="J233" t="s">
        <v>268</v>
      </c>
      <c r="K233" t="s">
        <v>102</v>
      </c>
      <c r="L233" s="78">
        <v>2.7799999999999998E-2</v>
      </c>
      <c r="M233" s="78">
        <v>3.2500000000000001E-2</v>
      </c>
      <c r="N233" s="77">
        <v>153.41</v>
      </c>
      <c r="O233" s="77">
        <v>108.81</v>
      </c>
      <c r="P233" s="77">
        <v>0.16692542099999999</v>
      </c>
      <c r="Q233" s="78">
        <v>2.9999999999999997E-4</v>
      </c>
      <c r="R233" s="78">
        <v>0</v>
      </c>
      <c r="W233" s="91"/>
    </row>
    <row r="234" spans="2:23">
      <c r="B234" t="s">
        <v>2179</v>
      </c>
      <c r="C234" t="s">
        <v>1447</v>
      </c>
      <c r="D234" s="101">
        <v>520294</v>
      </c>
      <c r="E234"/>
      <c r="F234" t="s">
        <v>1217</v>
      </c>
      <c r="G234" s="86">
        <v>43279</v>
      </c>
      <c r="H234" t="s">
        <v>149</v>
      </c>
      <c r="I234" s="77">
        <v>7.18</v>
      </c>
      <c r="J234" t="s">
        <v>268</v>
      </c>
      <c r="K234" t="s">
        <v>102</v>
      </c>
      <c r="L234" s="78">
        <v>2.7799999999999998E-2</v>
      </c>
      <c r="M234" s="78">
        <v>3.1600000000000003E-2</v>
      </c>
      <c r="N234" s="77">
        <v>179.42</v>
      </c>
      <c r="O234" s="77">
        <v>108.57</v>
      </c>
      <c r="P234" s="77">
        <v>0.19479629400000001</v>
      </c>
      <c r="Q234" s="78">
        <v>4.0000000000000002E-4</v>
      </c>
      <c r="R234" s="78">
        <v>0</v>
      </c>
      <c r="W234" s="91"/>
    </row>
    <row r="235" spans="2:23">
      <c r="B235" t="s">
        <v>2179</v>
      </c>
      <c r="C235" t="s">
        <v>1447</v>
      </c>
      <c r="D235" s="101">
        <v>6471</v>
      </c>
      <c r="E235"/>
      <c r="F235" t="s">
        <v>1217</v>
      </c>
      <c r="G235" s="86">
        <v>43321</v>
      </c>
      <c r="H235" t="s">
        <v>149</v>
      </c>
      <c r="I235" s="77">
        <v>7.18</v>
      </c>
      <c r="J235" t="s">
        <v>268</v>
      </c>
      <c r="K235" t="s">
        <v>102</v>
      </c>
      <c r="L235" s="78">
        <v>2.8500000000000001E-2</v>
      </c>
      <c r="M235" s="78">
        <v>3.1199999999999999E-2</v>
      </c>
      <c r="N235" s="77">
        <v>1005.06</v>
      </c>
      <c r="O235" s="77">
        <v>109.3</v>
      </c>
      <c r="P235" s="77">
        <v>1.09853058</v>
      </c>
      <c r="Q235" s="78">
        <v>2.3E-3</v>
      </c>
      <c r="R235" s="78">
        <v>0</v>
      </c>
      <c r="W235" s="91"/>
    </row>
    <row r="236" spans="2:23">
      <c r="B236" t="s">
        <v>2179</v>
      </c>
      <c r="C236" t="s">
        <v>1447</v>
      </c>
      <c r="D236" s="101">
        <v>529736</v>
      </c>
      <c r="E236"/>
      <c r="F236" t="s">
        <v>1217</v>
      </c>
      <c r="G236" s="86">
        <v>43417</v>
      </c>
      <c r="H236" t="s">
        <v>149</v>
      </c>
      <c r="I236" s="77">
        <v>7.13</v>
      </c>
      <c r="J236" t="s">
        <v>268</v>
      </c>
      <c r="K236" t="s">
        <v>102</v>
      </c>
      <c r="L236" s="78">
        <v>3.0800000000000001E-2</v>
      </c>
      <c r="M236" s="78">
        <v>3.2199999999999999E-2</v>
      </c>
      <c r="N236" s="77">
        <v>1144.31</v>
      </c>
      <c r="O236" s="77">
        <v>110.12</v>
      </c>
      <c r="P236" s="77">
        <v>1.260114172</v>
      </c>
      <c r="Q236" s="78">
        <v>2.5999999999999999E-3</v>
      </c>
      <c r="R236" s="78">
        <v>0</v>
      </c>
      <c r="W236" s="91"/>
    </row>
    <row r="237" spans="2:23">
      <c r="B237" t="s">
        <v>2179</v>
      </c>
      <c r="C237" t="s">
        <v>1447</v>
      </c>
      <c r="D237" s="101">
        <v>6720</v>
      </c>
      <c r="E237"/>
      <c r="F237" t="s">
        <v>1217</v>
      </c>
      <c r="G237" s="86">
        <v>43485</v>
      </c>
      <c r="H237" t="s">
        <v>149</v>
      </c>
      <c r="I237" s="77">
        <v>7.16</v>
      </c>
      <c r="J237" t="s">
        <v>268</v>
      </c>
      <c r="K237" t="s">
        <v>102</v>
      </c>
      <c r="L237" s="78">
        <v>3.0200000000000001E-2</v>
      </c>
      <c r="M237" s="78">
        <v>3.0599999999999999E-2</v>
      </c>
      <c r="N237" s="77">
        <v>1446.06</v>
      </c>
      <c r="O237" s="77">
        <v>111.13</v>
      </c>
      <c r="P237" s="77">
        <v>1.607006478</v>
      </c>
      <c r="Q237" s="78">
        <v>3.3999999999999998E-3</v>
      </c>
      <c r="R237" s="78">
        <v>0</v>
      </c>
      <c r="W237" s="91"/>
    </row>
    <row r="238" spans="2:23">
      <c r="B238" t="s">
        <v>2179</v>
      </c>
      <c r="C238" t="s">
        <v>1447</v>
      </c>
      <c r="D238" s="101">
        <v>6818</v>
      </c>
      <c r="E238"/>
      <c r="F238" t="s">
        <v>1217</v>
      </c>
      <c r="G238" s="86">
        <v>43541</v>
      </c>
      <c r="H238" t="s">
        <v>149</v>
      </c>
      <c r="I238" s="77">
        <v>7.19</v>
      </c>
      <c r="J238" t="s">
        <v>268</v>
      </c>
      <c r="K238" t="s">
        <v>102</v>
      </c>
      <c r="L238" s="78">
        <v>2.7300000000000001E-2</v>
      </c>
      <c r="M238" s="78">
        <v>3.1600000000000003E-2</v>
      </c>
      <c r="N238" s="77">
        <v>124.18</v>
      </c>
      <c r="O238" s="77">
        <v>108.13</v>
      </c>
      <c r="P238" s="77">
        <v>0.13427583400000001</v>
      </c>
      <c r="Q238" s="78">
        <v>2.9999999999999997E-4</v>
      </c>
      <c r="R238" s="78">
        <v>0</v>
      </c>
      <c r="W238" s="91"/>
    </row>
    <row r="239" spans="2:23">
      <c r="B239" t="s">
        <v>2179</v>
      </c>
      <c r="C239" t="s">
        <v>1447</v>
      </c>
      <c r="D239" s="101">
        <v>6925</v>
      </c>
      <c r="E239"/>
      <c r="F239" t="s">
        <v>1217</v>
      </c>
      <c r="G239" s="86">
        <v>43613</v>
      </c>
      <c r="H239" t="s">
        <v>149</v>
      </c>
      <c r="I239" s="77">
        <v>7.2</v>
      </c>
      <c r="J239" t="s">
        <v>268</v>
      </c>
      <c r="K239" t="s">
        <v>102</v>
      </c>
      <c r="L239" s="78">
        <v>2.52E-2</v>
      </c>
      <c r="M239" s="78">
        <v>3.27E-2</v>
      </c>
      <c r="N239" s="77">
        <v>381.67</v>
      </c>
      <c r="O239" s="77">
        <v>104.93</v>
      </c>
      <c r="P239" s="77">
        <v>0.40048633099999997</v>
      </c>
      <c r="Q239" s="78">
        <v>8.0000000000000004E-4</v>
      </c>
      <c r="R239" s="78">
        <v>0</v>
      </c>
      <c r="W239" s="91"/>
    </row>
    <row r="240" spans="2:23">
      <c r="B240" t="s">
        <v>2179</v>
      </c>
      <c r="C240" t="s">
        <v>1447</v>
      </c>
      <c r="D240" s="101">
        <v>70481</v>
      </c>
      <c r="E240"/>
      <c r="F240" t="s">
        <v>1217</v>
      </c>
      <c r="G240" s="86">
        <v>43657</v>
      </c>
      <c r="H240" t="s">
        <v>149</v>
      </c>
      <c r="I240" s="77">
        <v>7.12</v>
      </c>
      <c r="J240" t="s">
        <v>268</v>
      </c>
      <c r="K240" t="s">
        <v>102</v>
      </c>
      <c r="L240" s="78">
        <v>2.52E-2</v>
      </c>
      <c r="M240" s="78">
        <v>3.6700000000000003E-2</v>
      </c>
      <c r="N240" s="77">
        <v>376.55</v>
      </c>
      <c r="O240" s="77">
        <v>101.34</v>
      </c>
      <c r="P240" s="77">
        <v>0.38159577</v>
      </c>
      <c r="Q240" s="78">
        <v>8.0000000000000004E-4</v>
      </c>
      <c r="R240" s="78">
        <v>0</v>
      </c>
      <c r="W240" s="91"/>
    </row>
    <row r="241" spans="2:23">
      <c r="B241" t="s">
        <v>2172</v>
      </c>
      <c r="C241" t="s">
        <v>1444</v>
      </c>
      <c r="D241" s="101">
        <v>75611</v>
      </c>
      <c r="E241"/>
      <c r="F241" t="s">
        <v>1451</v>
      </c>
      <c r="G241" s="86">
        <v>43920</v>
      </c>
      <c r="H241" t="s">
        <v>149</v>
      </c>
      <c r="I241" s="77">
        <v>4.18</v>
      </c>
      <c r="J241" t="s">
        <v>132</v>
      </c>
      <c r="K241" t="s">
        <v>102</v>
      </c>
      <c r="L241" s="78">
        <v>4.8899999999999999E-2</v>
      </c>
      <c r="M241" s="78">
        <v>5.8700000000000002E-2</v>
      </c>
      <c r="N241" s="77">
        <v>149.91</v>
      </c>
      <c r="O241" s="77">
        <v>97.45</v>
      </c>
      <c r="P241" s="77">
        <v>0.14608729500000001</v>
      </c>
      <c r="Q241" s="78">
        <v>2.9999999999999997E-4</v>
      </c>
      <c r="R241" s="78">
        <v>0</v>
      </c>
      <c r="W241" s="91"/>
    </row>
    <row r="242" spans="2:23">
      <c r="B242" t="s">
        <v>2172</v>
      </c>
      <c r="C242" t="s">
        <v>1444</v>
      </c>
      <c r="D242" s="101">
        <v>8991</v>
      </c>
      <c r="E242"/>
      <c r="F242" t="s">
        <v>1451</v>
      </c>
      <c r="G242" s="86">
        <v>44636</v>
      </c>
      <c r="H242" t="s">
        <v>149</v>
      </c>
      <c r="I242" s="77">
        <v>4.49</v>
      </c>
      <c r="J242" t="s">
        <v>132</v>
      </c>
      <c r="K242" t="s">
        <v>102</v>
      </c>
      <c r="L242" s="78">
        <v>4.2799999999999998E-2</v>
      </c>
      <c r="M242" s="78">
        <v>7.5800000000000006E-2</v>
      </c>
      <c r="N242" s="77">
        <v>136.53</v>
      </c>
      <c r="O242" s="77">
        <v>87.77</v>
      </c>
      <c r="P242" s="77">
        <v>0.119832381</v>
      </c>
      <c r="Q242" s="78">
        <v>2.9999999999999997E-4</v>
      </c>
      <c r="R242" s="78">
        <v>0</v>
      </c>
      <c r="W242" s="91"/>
    </row>
    <row r="243" spans="2:23">
      <c r="B243" t="s">
        <v>2172</v>
      </c>
      <c r="C243" t="s">
        <v>1444</v>
      </c>
      <c r="D243" s="101">
        <v>9112</v>
      </c>
      <c r="E243"/>
      <c r="F243" t="s">
        <v>1451</v>
      </c>
      <c r="G243" s="86">
        <v>44722</v>
      </c>
      <c r="H243" t="s">
        <v>149</v>
      </c>
      <c r="I243" s="77">
        <v>4.4400000000000004</v>
      </c>
      <c r="J243" t="s">
        <v>132</v>
      </c>
      <c r="K243" t="s">
        <v>102</v>
      </c>
      <c r="L243" s="78">
        <v>5.28E-2</v>
      </c>
      <c r="M243" s="78">
        <v>7.0999999999999994E-2</v>
      </c>
      <c r="N243" s="77">
        <v>218.61</v>
      </c>
      <c r="O243" s="77">
        <v>93.99</v>
      </c>
      <c r="P243" s="77">
        <v>0.20547153900000001</v>
      </c>
      <c r="Q243" s="78">
        <v>4.0000000000000002E-4</v>
      </c>
      <c r="R243" s="78">
        <v>0</v>
      </c>
      <c r="W243" s="91"/>
    </row>
    <row r="244" spans="2:23">
      <c r="B244" t="s">
        <v>2172</v>
      </c>
      <c r="C244" t="s">
        <v>1444</v>
      </c>
      <c r="D244" s="101">
        <v>9247</v>
      </c>
      <c r="E244"/>
      <c r="F244" t="s">
        <v>1451</v>
      </c>
      <c r="G244" s="86">
        <v>44816</v>
      </c>
      <c r="H244" t="s">
        <v>149</v>
      </c>
      <c r="I244" s="77">
        <v>4.37</v>
      </c>
      <c r="J244" t="s">
        <v>132</v>
      </c>
      <c r="K244" t="s">
        <v>102</v>
      </c>
      <c r="L244" s="78">
        <v>5.6000000000000001E-2</v>
      </c>
      <c r="M244" s="78">
        <v>8.2199999999999995E-2</v>
      </c>
      <c r="N244" s="77">
        <v>270.33</v>
      </c>
      <c r="O244" s="77">
        <v>91.23</v>
      </c>
      <c r="P244" s="77">
        <v>0.246622059</v>
      </c>
      <c r="Q244" s="78">
        <v>5.0000000000000001E-4</v>
      </c>
      <c r="R244" s="78">
        <v>0</v>
      </c>
      <c r="W244" s="91"/>
    </row>
    <row r="245" spans="2:23">
      <c r="B245" t="s">
        <v>2172</v>
      </c>
      <c r="C245" t="s">
        <v>1444</v>
      </c>
      <c r="D245" s="101">
        <v>9486</v>
      </c>
      <c r="E245"/>
      <c r="F245" t="s">
        <v>1451</v>
      </c>
      <c r="G245" s="86">
        <v>44976</v>
      </c>
      <c r="H245" t="s">
        <v>149</v>
      </c>
      <c r="I245" s="77">
        <v>4.3899999999999997</v>
      </c>
      <c r="J245" t="s">
        <v>132</v>
      </c>
      <c r="K245" t="s">
        <v>102</v>
      </c>
      <c r="L245" s="78">
        <v>6.2E-2</v>
      </c>
      <c r="M245" s="78">
        <v>6.7599999999999993E-2</v>
      </c>
      <c r="N245" s="77">
        <v>264.44</v>
      </c>
      <c r="O245" s="77">
        <v>99.54</v>
      </c>
      <c r="P245" s="77">
        <v>0.26322357600000001</v>
      </c>
      <c r="Q245" s="78">
        <v>5.0000000000000001E-4</v>
      </c>
      <c r="R245" s="78">
        <v>0</v>
      </c>
      <c r="W245" s="91"/>
    </row>
    <row r="246" spans="2:23">
      <c r="B246" t="s">
        <v>2172</v>
      </c>
      <c r="C246" t="s">
        <v>1444</v>
      </c>
      <c r="D246" s="101">
        <v>9567</v>
      </c>
      <c r="E246"/>
      <c r="F246" t="s">
        <v>1451</v>
      </c>
      <c r="G246" s="86">
        <v>45056</v>
      </c>
      <c r="H246" t="s">
        <v>149</v>
      </c>
      <c r="I246" s="77">
        <v>4.38</v>
      </c>
      <c r="J246" t="s">
        <v>132</v>
      </c>
      <c r="K246" t="s">
        <v>102</v>
      </c>
      <c r="L246" s="78">
        <v>6.3399999999999998E-2</v>
      </c>
      <c r="M246" s="78">
        <v>6.7799999999999999E-2</v>
      </c>
      <c r="N246" s="77">
        <v>287.05</v>
      </c>
      <c r="O246" s="77">
        <v>100.08</v>
      </c>
      <c r="P246" s="77">
        <v>0.28727964</v>
      </c>
      <c r="Q246" s="78">
        <v>5.9999999999999995E-4</v>
      </c>
      <c r="R246" s="78">
        <v>0</v>
      </c>
      <c r="W246" s="91"/>
    </row>
    <row r="247" spans="2:23">
      <c r="B247" t="s">
        <v>2172</v>
      </c>
      <c r="C247" t="s">
        <v>1444</v>
      </c>
      <c r="D247" s="101">
        <v>7894</v>
      </c>
      <c r="E247"/>
      <c r="F247" t="s">
        <v>1451</v>
      </c>
      <c r="G247" s="86">
        <v>44068</v>
      </c>
      <c r="H247" t="s">
        <v>149</v>
      </c>
      <c r="I247" s="77">
        <v>4.13</v>
      </c>
      <c r="J247" t="s">
        <v>132</v>
      </c>
      <c r="K247" t="s">
        <v>102</v>
      </c>
      <c r="L247" s="78">
        <v>4.5100000000000001E-2</v>
      </c>
      <c r="M247" s="78">
        <v>6.8900000000000003E-2</v>
      </c>
      <c r="N247" s="77">
        <v>185.79</v>
      </c>
      <c r="O247" s="77">
        <v>92.06</v>
      </c>
      <c r="P247" s="77">
        <v>0.17103827399999999</v>
      </c>
      <c r="Q247" s="78">
        <v>4.0000000000000002E-4</v>
      </c>
      <c r="R247" s="78">
        <v>0</v>
      </c>
      <c r="W247" s="91"/>
    </row>
    <row r="248" spans="2:23">
      <c r="B248" t="s">
        <v>2172</v>
      </c>
      <c r="C248" t="s">
        <v>1444</v>
      </c>
      <c r="D248" s="101">
        <v>80760</v>
      </c>
      <c r="E248"/>
      <c r="F248" t="s">
        <v>1451</v>
      </c>
      <c r="G248" s="86">
        <v>44160</v>
      </c>
      <c r="H248" t="s">
        <v>149</v>
      </c>
      <c r="I248" s="77">
        <v>3.99</v>
      </c>
      <c r="J248" t="s">
        <v>132</v>
      </c>
      <c r="K248" t="s">
        <v>102</v>
      </c>
      <c r="L248" s="78">
        <v>4.5499999999999999E-2</v>
      </c>
      <c r="M248" s="78">
        <v>9.2899999999999996E-2</v>
      </c>
      <c r="N248" s="77">
        <v>170.64</v>
      </c>
      <c r="O248" s="77">
        <v>84.27</v>
      </c>
      <c r="P248" s="77">
        <v>0.143798328</v>
      </c>
      <c r="Q248" s="78">
        <v>2.9999999999999997E-4</v>
      </c>
      <c r="R248" s="78">
        <v>0</v>
      </c>
      <c r="W248" s="91"/>
    </row>
    <row r="249" spans="2:23">
      <c r="B249" t="s">
        <v>2172</v>
      </c>
      <c r="C249" t="s">
        <v>1444</v>
      </c>
      <c r="D249" s="101">
        <v>9311</v>
      </c>
      <c r="E249"/>
      <c r="F249" t="s">
        <v>1451</v>
      </c>
      <c r="G249" s="86">
        <v>44880</v>
      </c>
      <c r="H249" t="s">
        <v>149</v>
      </c>
      <c r="I249" s="77">
        <v>3.81</v>
      </c>
      <c r="J249" t="s">
        <v>132</v>
      </c>
      <c r="K249" t="s">
        <v>102</v>
      </c>
      <c r="L249" s="78">
        <v>7.2700000000000001E-2</v>
      </c>
      <c r="M249" s="78">
        <v>9.9000000000000005E-2</v>
      </c>
      <c r="N249" s="77">
        <v>151.32</v>
      </c>
      <c r="O249" s="77">
        <v>93.02</v>
      </c>
      <c r="P249" s="77">
        <v>0.14075786400000001</v>
      </c>
      <c r="Q249" s="78">
        <v>2.9999999999999997E-4</v>
      </c>
      <c r="R249" s="78">
        <v>0</v>
      </c>
      <c r="W249" s="91"/>
    </row>
    <row r="250" spans="2:23">
      <c r="B250" t="s">
        <v>2226</v>
      </c>
      <c r="C250" t="s">
        <v>1444</v>
      </c>
      <c r="D250" s="101">
        <v>8811</v>
      </c>
      <c r="E250"/>
      <c r="F250" t="s">
        <v>1452</v>
      </c>
      <c r="G250" s="86">
        <v>44550</v>
      </c>
      <c r="H250" t="s">
        <v>1228</v>
      </c>
      <c r="I250" s="77">
        <v>4.88</v>
      </c>
      <c r="J250" t="s">
        <v>347</v>
      </c>
      <c r="K250" t="s">
        <v>102</v>
      </c>
      <c r="L250" s="78">
        <v>7.85E-2</v>
      </c>
      <c r="M250" s="78">
        <v>7.8899999999999998E-2</v>
      </c>
      <c r="N250" s="77">
        <v>229.39</v>
      </c>
      <c r="O250" s="77">
        <v>102.61</v>
      </c>
      <c r="P250" s="77">
        <v>0.23537707899999999</v>
      </c>
      <c r="Q250" s="78">
        <v>5.0000000000000001E-4</v>
      </c>
      <c r="R250" s="78">
        <v>0</v>
      </c>
      <c r="W250" s="91"/>
    </row>
    <row r="251" spans="2:23">
      <c r="B251" t="s">
        <v>2227</v>
      </c>
      <c r="C251" t="s">
        <v>1447</v>
      </c>
      <c r="D251" s="101">
        <v>455954</v>
      </c>
      <c r="E251"/>
      <c r="F251" t="s">
        <v>1452</v>
      </c>
      <c r="G251" s="86">
        <v>42732</v>
      </c>
      <c r="H251" t="s">
        <v>1228</v>
      </c>
      <c r="I251" s="77">
        <v>2.0099999999999998</v>
      </c>
      <c r="J251" t="s">
        <v>127</v>
      </c>
      <c r="K251" t="s">
        <v>102</v>
      </c>
      <c r="L251" s="78">
        <v>2.1600000000000001E-2</v>
      </c>
      <c r="M251" s="78">
        <v>3.0300000000000001E-2</v>
      </c>
      <c r="N251" s="77">
        <v>1535.41</v>
      </c>
      <c r="O251" s="77">
        <v>110.78</v>
      </c>
      <c r="P251" s="77">
        <v>1.700927198</v>
      </c>
      <c r="Q251" s="78">
        <v>3.5000000000000001E-3</v>
      </c>
      <c r="R251" s="78">
        <v>0</v>
      </c>
      <c r="W251" s="91"/>
    </row>
    <row r="252" spans="2:23">
      <c r="B252" t="s">
        <v>2181</v>
      </c>
      <c r="C252" t="s">
        <v>1447</v>
      </c>
      <c r="D252" s="101">
        <v>9700</v>
      </c>
      <c r="E252"/>
      <c r="F252" t="s">
        <v>1451</v>
      </c>
      <c r="G252" s="86">
        <v>45195</v>
      </c>
      <c r="H252" t="s">
        <v>149</v>
      </c>
      <c r="I252" s="77">
        <v>1.96</v>
      </c>
      <c r="J252" t="s">
        <v>127</v>
      </c>
      <c r="K252" t="s">
        <v>102</v>
      </c>
      <c r="L252" s="78">
        <v>6.7500000000000004E-2</v>
      </c>
      <c r="M252" s="78">
        <v>7.1599999999999997E-2</v>
      </c>
      <c r="N252" s="77">
        <v>20.69</v>
      </c>
      <c r="O252" s="77">
        <v>99.58</v>
      </c>
      <c r="P252" s="77">
        <v>2.0603102000000002E-2</v>
      </c>
      <c r="Q252" s="78">
        <v>0</v>
      </c>
      <c r="R252" s="78">
        <v>0</v>
      </c>
      <c r="W252" s="91"/>
    </row>
    <row r="253" spans="2:23">
      <c r="B253" t="s">
        <v>2181</v>
      </c>
      <c r="C253" t="s">
        <v>1447</v>
      </c>
      <c r="D253" s="101">
        <v>9738</v>
      </c>
      <c r="E253"/>
      <c r="F253" t="s">
        <v>1451</v>
      </c>
      <c r="G253" s="86">
        <v>45195</v>
      </c>
      <c r="H253" t="s">
        <v>149</v>
      </c>
      <c r="I253" s="77">
        <v>1.96</v>
      </c>
      <c r="J253" t="s">
        <v>127</v>
      </c>
      <c r="K253" t="s">
        <v>102</v>
      </c>
      <c r="L253" s="78">
        <v>6.7500000000000004E-2</v>
      </c>
      <c r="M253" s="78">
        <v>7.1599999999999997E-2</v>
      </c>
      <c r="N253" s="77">
        <v>7.91</v>
      </c>
      <c r="O253" s="77">
        <v>99.85</v>
      </c>
      <c r="P253" s="77">
        <v>7.8981350000000006E-3</v>
      </c>
      <c r="Q253" s="78">
        <v>0</v>
      </c>
      <c r="R253" s="78">
        <v>0</v>
      </c>
      <c r="W253" s="91"/>
    </row>
    <row r="254" spans="2:23">
      <c r="B254" t="s">
        <v>2181</v>
      </c>
      <c r="C254" t="s">
        <v>1447</v>
      </c>
      <c r="D254" s="101">
        <v>9739</v>
      </c>
      <c r="E254"/>
      <c r="F254" t="s">
        <v>1451</v>
      </c>
      <c r="G254" s="86">
        <v>45169</v>
      </c>
      <c r="H254" t="s">
        <v>149</v>
      </c>
      <c r="I254" s="77">
        <v>2.08</v>
      </c>
      <c r="J254" t="s">
        <v>127</v>
      </c>
      <c r="K254" t="s">
        <v>102</v>
      </c>
      <c r="L254" s="78">
        <v>6.9500000000000006E-2</v>
      </c>
      <c r="M254" s="78">
        <v>7.2499999999999995E-2</v>
      </c>
      <c r="N254" s="77">
        <v>51.31</v>
      </c>
      <c r="O254" s="77">
        <v>99.79</v>
      </c>
      <c r="P254" s="77">
        <v>5.1202248999999998E-2</v>
      </c>
      <c r="Q254" s="78">
        <v>1E-4</v>
      </c>
      <c r="R254" s="78">
        <v>0</v>
      </c>
      <c r="W254" s="91"/>
    </row>
    <row r="255" spans="2:23">
      <c r="B255" t="s">
        <v>2181</v>
      </c>
      <c r="C255" t="s">
        <v>1447</v>
      </c>
      <c r="D255" s="101">
        <v>9791</v>
      </c>
      <c r="E255"/>
      <c r="F255" t="s">
        <v>1451</v>
      </c>
      <c r="G255" s="86">
        <v>45195</v>
      </c>
      <c r="H255" t="s">
        <v>149</v>
      </c>
      <c r="I255" s="77">
        <v>2.08</v>
      </c>
      <c r="J255" t="s">
        <v>127</v>
      </c>
      <c r="K255" t="s">
        <v>102</v>
      </c>
      <c r="L255" s="78">
        <v>6.9500000000000006E-2</v>
      </c>
      <c r="M255" s="78">
        <v>7.2400000000000006E-2</v>
      </c>
      <c r="N255" s="77">
        <v>27.06</v>
      </c>
      <c r="O255" s="77">
        <v>99.8</v>
      </c>
      <c r="P255" s="77">
        <v>2.7005879999999999E-2</v>
      </c>
      <c r="Q255" s="78">
        <v>1E-4</v>
      </c>
      <c r="R255" s="78">
        <v>0</v>
      </c>
      <c r="W255" s="91"/>
    </row>
    <row r="256" spans="2:23">
      <c r="B256" t="s">
        <v>2181</v>
      </c>
      <c r="C256" t="s">
        <v>1447</v>
      </c>
      <c r="D256" s="101">
        <v>9790</v>
      </c>
      <c r="E256"/>
      <c r="F256" t="s">
        <v>1451</v>
      </c>
      <c r="G256" s="86">
        <v>45195</v>
      </c>
      <c r="H256" t="s">
        <v>149</v>
      </c>
      <c r="I256" s="77">
        <v>1.96</v>
      </c>
      <c r="J256" t="s">
        <v>127</v>
      </c>
      <c r="K256" t="s">
        <v>102</v>
      </c>
      <c r="L256" s="78">
        <v>6.7500000000000004E-2</v>
      </c>
      <c r="M256" s="78">
        <v>7.1599999999999997E-2</v>
      </c>
      <c r="N256" s="77">
        <v>15.22</v>
      </c>
      <c r="O256" s="77">
        <v>99.58</v>
      </c>
      <c r="P256" s="77">
        <v>1.5156075999999999E-2</v>
      </c>
      <c r="Q256" s="78">
        <v>0</v>
      </c>
      <c r="R256" s="78">
        <v>0</v>
      </c>
      <c r="W256" s="91"/>
    </row>
    <row r="257" spans="2:23">
      <c r="B257" t="s">
        <v>2181</v>
      </c>
      <c r="C257" t="s">
        <v>1447</v>
      </c>
      <c r="D257" s="101">
        <v>9199</v>
      </c>
      <c r="E257"/>
      <c r="F257" t="s">
        <v>1451</v>
      </c>
      <c r="G257" s="86">
        <v>45195</v>
      </c>
      <c r="H257" t="s">
        <v>149</v>
      </c>
      <c r="I257" s="77">
        <v>1.96</v>
      </c>
      <c r="J257" t="s">
        <v>127</v>
      </c>
      <c r="K257" t="s">
        <v>102</v>
      </c>
      <c r="L257" s="78">
        <v>8.3500000000000005E-2</v>
      </c>
      <c r="M257" s="78">
        <v>7.1599999999999997E-2</v>
      </c>
      <c r="N257" s="77">
        <v>77.53</v>
      </c>
      <c r="O257" s="77">
        <v>99.58</v>
      </c>
      <c r="P257" s="77">
        <v>7.7204374000000006E-2</v>
      </c>
      <c r="Q257" s="78">
        <v>2.0000000000000001E-4</v>
      </c>
      <c r="R257" s="78">
        <v>0</v>
      </c>
      <c r="W257" s="91"/>
    </row>
    <row r="258" spans="2:23">
      <c r="B258" t="s">
        <v>2181</v>
      </c>
      <c r="C258" t="s">
        <v>1447</v>
      </c>
      <c r="D258" s="101">
        <v>8814</v>
      </c>
      <c r="E258"/>
      <c r="F258" t="s">
        <v>1451</v>
      </c>
      <c r="G258" s="86">
        <v>45195</v>
      </c>
      <c r="H258" t="s">
        <v>149</v>
      </c>
      <c r="I258" s="77">
        <v>1.96</v>
      </c>
      <c r="J258" t="s">
        <v>127</v>
      </c>
      <c r="K258" t="s">
        <v>102</v>
      </c>
      <c r="L258" s="78">
        <v>7.5300000000000006E-2</v>
      </c>
      <c r="M258" s="78">
        <v>7.1599999999999997E-2</v>
      </c>
      <c r="N258" s="77">
        <v>36.82</v>
      </c>
      <c r="O258" s="77">
        <v>99.58</v>
      </c>
      <c r="P258" s="77">
        <v>3.6665356000000003E-2</v>
      </c>
      <c r="Q258" s="78">
        <v>1E-4</v>
      </c>
      <c r="R258" s="78">
        <v>0</v>
      </c>
      <c r="W258" s="91"/>
    </row>
    <row r="259" spans="2:23">
      <c r="B259" t="s">
        <v>2181</v>
      </c>
      <c r="C259" t="s">
        <v>1447</v>
      </c>
      <c r="D259" s="101">
        <v>8776</v>
      </c>
      <c r="E259"/>
      <c r="F259" t="s">
        <v>1451</v>
      </c>
      <c r="G259" s="86">
        <v>45195</v>
      </c>
      <c r="H259" t="s">
        <v>149</v>
      </c>
      <c r="I259" s="77">
        <v>1.96</v>
      </c>
      <c r="J259" t="s">
        <v>127</v>
      </c>
      <c r="K259" t="s">
        <v>102</v>
      </c>
      <c r="L259" s="78">
        <v>7.1499999999999994E-2</v>
      </c>
      <c r="M259" s="78">
        <v>7.1599999999999997E-2</v>
      </c>
      <c r="N259" s="77">
        <v>135.44</v>
      </c>
      <c r="O259" s="77">
        <v>99.58</v>
      </c>
      <c r="P259" s="77">
        <v>0.13487115199999999</v>
      </c>
      <c r="Q259" s="78">
        <v>2.9999999999999997E-4</v>
      </c>
      <c r="R259" s="78">
        <v>0</v>
      </c>
      <c r="W259" s="91"/>
    </row>
    <row r="260" spans="2:23">
      <c r="B260" t="s">
        <v>2181</v>
      </c>
      <c r="C260" t="s">
        <v>1447</v>
      </c>
      <c r="D260" s="101">
        <v>90031</v>
      </c>
      <c r="E260"/>
      <c r="F260" t="s">
        <v>1451</v>
      </c>
      <c r="G260" s="86">
        <v>45195</v>
      </c>
      <c r="H260" t="s">
        <v>149</v>
      </c>
      <c r="I260" s="77">
        <v>1.96</v>
      </c>
      <c r="J260" t="s">
        <v>127</v>
      </c>
      <c r="K260" t="s">
        <v>102</v>
      </c>
      <c r="L260" s="78">
        <v>7.7499999999999999E-2</v>
      </c>
      <c r="M260" s="78">
        <v>7.1599999999999997E-2</v>
      </c>
      <c r="N260" s="77">
        <v>52.91</v>
      </c>
      <c r="O260" s="77">
        <v>99.58</v>
      </c>
      <c r="P260" s="77">
        <v>5.2687777999999998E-2</v>
      </c>
      <c r="Q260" s="78">
        <v>1E-4</v>
      </c>
      <c r="R260" s="78">
        <v>0</v>
      </c>
      <c r="W260" s="91"/>
    </row>
    <row r="261" spans="2:23">
      <c r="B261" t="s">
        <v>2181</v>
      </c>
      <c r="C261" t="s">
        <v>1447</v>
      </c>
      <c r="D261" s="101">
        <v>9096</v>
      </c>
      <c r="E261"/>
      <c r="F261" t="s">
        <v>1451</v>
      </c>
      <c r="G261" s="86">
        <v>45195</v>
      </c>
      <c r="H261" t="s">
        <v>149</v>
      </c>
      <c r="I261" s="77">
        <v>1.96</v>
      </c>
      <c r="J261" t="s">
        <v>127</v>
      </c>
      <c r="K261" t="s">
        <v>102</v>
      </c>
      <c r="L261" s="78">
        <v>8.3500000000000005E-2</v>
      </c>
      <c r="M261" s="78">
        <v>7.1599999999999997E-2</v>
      </c>
      <c r="N261" s="77">
        <v>53.57</v>
      </c>
      <c r="O261" s="77">
        <v>99.58</v>
      </c>
      <c r="P261" s="77">
        <v>5.3345006E-2</v>
      </c>
      <c r="Q261" s="78">
        <v>1E-4</v>
      </c>
      <c r="R261" s="78">
        <v>0</v>
      </c>
      <c r="W261" s="91"/>
    </row>
    <row r="262" spans="2:23">
      <c r="B262" t="s">
        <v>2181</v>
      </c>
      <c r="C262" t="s">
        <v>1447</v>
      </c>
      <c r="D262" s="101">
        <v>9127</v>
      </c>
      <c r="E262"/>
      <c r="F262" t="s">
        <v>1451</v>
      </c>
      <c r="G262" s="86">
        <v>45195</v>
      </c>
      <c r="H262" t="s">
        <v>149</v>
      </c>
      <c r="I262" s="77">
        <v>1.96</v>
      </c>
      <c r="J262" t="s">
        <v>127</v>
      </c>
      <c r="K262" t="s">
        <v>102</v>
      </c>
      <c r="L262" s="78">
        <v>8.3500000000000005E-2</v>
      </c>
      <c r="M262" s="78">
        <v>7.1599999999999997E-2</v>
      </c>
      <c r="N262" s="77">
        <v>31.42</v>
      </c>
      <c r="O262" s="77">
        <v>99.58</v>
      </c>
      <c r="P262" s="77">
        <v>3.1288035999999998E-2</v>
      </c>
      <c r="Q262" s="78">
        <v>1E-4</v>
      </c>
      <c r="R262" s="78">
        <v>0</v>
      </c>
      <c r="W262" s="91"/>
    </row>
    <row r="263" spans="2:23">
      <c r="B263" t="s">
        <v>2181</v>
      </c>
      <c r="C263" t="s">
        <v>1447</v>
      </c>
      <c r="D263" s="101">
        <v>9255</v>
      </c>
      <c r="E263"/>
      <c r="F263" t="s">
        <v>1451</v>
      </c>
      <c r="G263" s="86">
        <v>45195</v>
      </c>
      <c r="H263" t="s">
        <v>149</v>
      </c>
      <c r="I263" s="77">
        <v>1.96</v>
      </c>
      <c r="J263" t="s">
        <v>127</v>
      </c>
      <c r="K263" t="s">
        <v>102</v>
      </c>
      <c r="L263" s="78">
        <v>8.3500000000000005E-2</v>
      </c>
      <c r="M263" s="78">
        <v>7.1599999999999997E-2</v>
      </c>
      <c r="N263" s="77">
        <v>50.11</v>
      </c>
      <c r="O263" s="77">
        <v>99.58</v>
      </c>
      <c r="P263" s="77">
        <v>4.9899538E-2</v>
      </c>
      <c r="Q263" s="78">
        <v>1E-4</v>
      </c>
      <c r="R263" s="78">
        <v>0</v>
      </c>
      <c r="W263" s="91"/>
    </row>
    <row r="264" spans="2:23">
      <c r="B264" t="s">
        <v>2181</v>
      </c>
      <c r="C264" t="s">
        <v>1447</v>
      </c>
      <c r="D264" s="101">
        <v>9287</v>
      </c>
      <c r="E264"/>
      <c r="F264" t="s">
        <v>1451</v>
      </c>
      <c r="G264" s="86">
        <v>45195</v>
      </c>
      <c r="H264" t="s">
        <v>149</v>
      </c>
      <c r="I264" s="77">
        <v>1.96</v>
      </c>
      <c r="J264" t="s">
        <v>127</v>
      </c>
      <c r="K264" t="s">
        <v>102</v>
      </c>
      <c r="L264" s="78">
        <v>8.3500000000000005E-2</v>
      </c>
      <c r="M264" s="78">
        <v>7.1599999999999997E-2</v>
      </c>
      <c r="N264" s="77">
        <v>27.07</v>
      </c>
      <c r="O264" s="77">
        <v>99.58</v>
      </c>
      <c r="P264" s="77">
        <v>2.6956305999999999E-2</v>
      </c>
      <c r="Q264" s="78">
        <v>1E-4</v>
      </c>
      <c r="R264" s="78">
        <v>0</v>
      </c>
      <c r="W264" s="91"/>
    </row>
    <row r="265" spans="2:23">
      <c r="B265" t="s">
        <v>2181</v>
      </c>
      <c r="C265" t="s">
        <v>1447</v>
      </c>
      <c r="D265" s="101">
        <v>9339</v>
      </c>
      <c r="E265"/>
      <c r="F265" t="s">
        <v>1451</v>
      </c>
      <c r="G265" s="86">
        <v>45195</v>
      </c>
      <c r="H265" t="s">
        <v>149</v>
      </c>
      <c r="I265" s="77">
        <v>1.96</v>
      </c>
      <c r="J265" t="s">
        <v>127</v>
      </c>
      <c r="K265" t="s">
        <v>102</v>
      </c>
      <c r="L265" s="78">
        <v>8.3500000000000005E-2</v>
      </c>
      <c r="M265" s="78">
        <v>7.1599999999999997E-2</v>
      </c>
      <c r="N265" s="77">
        <v>37.53</v>
      </c>
      <c r="O265" s="77">
        <v>99.58</v>
      </c>
      <c r="P265" s="77">
        <v>3.7372374E-2</v>
      </c>
      <c r="Q265" s="78">
        <v>1E-4</v>
      </c>
      <c r="R265" s="78">
        <v>0</v>
      </c>
      <c r="W265" s="91"/>
    </row>
    <row r="266" spans="2:23">
      <c r="B266" t="s">
        <v>2181</v>
      </c>
      <c r="C266" t="s">
        <v>1447</v>
      </c>
      <c r="D266" s="101">
        <v>93881</v>
      </c>
      <c r="E266"/>
      <c r="F266" t="s">
        <v>1451</v>
      </c>
      <c r="G266" s="86">
        <v>45195</v>
      </c>
      <c r="H266" t="s">
        <v>149</v>
      </c>
      <c r="I266" s="77">
        <v>1.96</v>
      </c>
      <c r="J266" t="s">
        <v>127</v>
      </c>
      <c r="K266" t="s">
        <v>102</v>
      </c>
      <c r="L266" s="78">
        <v>8.3500000000000005E-2</v>
      </c>
      <c r="M266" s="78">
        <v>7.1599999999999997E-2</v>
      </c>
      <c r="N266" s="77">
        <v>70.27</v>
      </c>
      <c r="O266" s="77">
        <v>99.58</v>
      </c>
      <c r="P266" s="77">
        <v>6.9974865999999997E-2</v>
      </c>
      <c r="Q266" s="78">
        <v>1E-4</v>
      </c>
      <c r="R266" s="78">
        <v>0</v>
      </c>
      <c r="W266" s="91"/>
    </row>
    <row r="267" spans="2:23">
      <c r="B267" t="s">
        <v>2181</v>
      </c>
      <c r="C267" t="s">
        <v>1447</v>
      </c>
      <c r="D267" s="101">
        <v>9455</v>
      </c>
      <c r="E267"/>
      <c r="F267" t="s">
        <v>1451</v>
      </c>
      <c r="G267" s="86">
        <v>45195</v>
      </c>
      <c r="H267" t="s">
        <v>149</v>
      </c>
      <c r="I267" s="77">
        <v>1.96</v>
      </c>
      <c r="J267" t="s">
        <v>127</v>
      </c>
      <c r="K267" t="s">
        <v>102</v>
      </c>
      <c r="L267" s="78">
        <v>8.3500000000000005E-2</v>
      </c>
      <c r="M267" s="78">
        <v>7.1599999999999997E-2</v>
      </c>
      <c r="N267" s="77">
        <v>51.07</v>
      </c>
      <c r="O267" s="77">
        <v>99.58</v>
      </c>
      <c r="P267" s="77">
        <v>5.0855506000000002E-2</v>
      </c>
      <c r="Q267" s="78">
        <v>1E-4</v>
      </c>
      <c r="R267" s="78">
        <v>0</v>
      </c>
      <c r="W267" s="91"/>
    </row>
    <row r="268" spans="2:23">
      <c r="B268" t="s">
        <v>2181</v>
      </c>
      <c r="C268" t="s">
        <v>1447</v>
      </c>
      <c r="D268" s="101">
        <v>9553</v>
      </c>
      <c r="E268"/>
      <c r="F268" t="s">
        <v>1451</v>
      </c>
      <c r="G268" s="86">
        <v>45195</v>
      </c>
      <c r="H268" t="s">
        <v>149</v>
      </c>
      <c r="I268" s="77">
        <v>1.96</v>
      </c>
      <c r="J268" t="s">
        <v>127</v>
      </c>
      <c r="K268" t="s">
        <v>102</v>
      </c>
      <c r="L268" s="78">
        <v>8.3500000000000005E-2</v>
      </c>
      <c r="M268" s="78">
        <v>7.1599999999999997E-2</v>
      </c>
      <c r="N268" s="77">
        <v>35.840000000000003</v>
      </c>
      <c r="O268" s="77">
        <v>99.58</v>
      </c>
      <c r="P268" s="77">
        <v>3.5689472E-2</v>
      </c>
      <c r="Q268" s="78">
        <v>1E-4</v>
      </c>
      <c r="R268" s="78">
        <v>0</v>
      </c>
      <c r="W268" s="91"/>
    </row>
    <row r="269" spans="2:23">
      <c r="B269" t="s">
        <v>2181</v>
      </c>
      <c r="C269" t="s">
        <v>1447</v>
      </c>
      <c r="D269" s="101">
        <v>95930</v>
      </c>
      <c r="E269"/>
      <c r="F269" t="s">
        <v>1451</v>
      </c>
      <c r="G269" s="86">
        <v>45195</v>
      </c>
      <c r="H269" t="s">
        <v>149</v>
      </c>
      <c r="I269" s="77">
        <v>1.96</v>
      </c>
      <c r="J269" t="s">
        <v>127</v>
      </c>
      <c r="K269" t="s">
        <v>102</v>
      </c>
      <c r="L269" s="78">
        <v>8.3500000000000005E-2</v>
      </c>
      <c r="M269" s="78">
        <v>7.1599999999999997E-2</v>
      </c>
      <c r="N269" s="77">
        <v>54.29</v>
      </c>
      <c r="O269" s="77">
        <v>99.58</v>
      </c>
      <c r="P269" s="77">
        <v>5.4061982000000001E-2</v>
      </c>
      <c r="Q269" s="78">
        <v>1E-4</v>
      </c>
      <c r="R269" s="78">
        <v>0</v>
      </c>
      <c r="W269" s="91"/>
    </row>
    <row r="270" spans="2:23">
      <c r="B270" t="s">
        <v>2181</v>
      </c>
      <c r="C270" t="s">
        <v>1447</v>
      </c>
      <c r="D270" s="101">
        <v>9632</v>
      </c>
      <c r="E270"/>
      <c r="F270" t="s">
        <v>1451</v>
      </c>
      <c r="G270" s="86">
        <v>45195</v>
      </c>
      <c r="H270" t="s">
        <v>149</v>
      </c>
      <c r="I270" s="77">
        <v>1.96</v>
      </c>
      <c r="J270" t="s">
        <v>127</v>
      </c>
      <c r="K270" t="s">
        <v>102</v>
      </c>
      <c r="L270" s="78">
        <v>6.7500000000000004E-2</v>
      </c>
      <c r="M270" s="78">
        <v>7.1599999999999997E-2</v>
      </c>
      <c r="N270" s="77">
        <v>43.76</v>
      </c>
      <c r="O270" s="77">
        <v>99.58</v>
      </c>
      <c r="P270" s="77">
        <v>4.3576207999999998E-2</v>
      </c>
      <c r="Q270" s="78">
        <v>1E-4</v>
      </c>
      <c r="R270" s="78">
        <v>0</v>
      </c>
      <c r="W270" s="91"/>
    </row>
    <row r="271" spans="2:23">
      <c r="B271" s="83" t="s">
        <v>2228</v>
      </c>
      <c r="C271" t="s">
        <v>1444</v>
      </c>
      <c r="D271" s="101">
        <v>4647</v>
      </c>
      <c r="E271"/>
      <c r="F271" t="s">
        <v>1453</v>
      </c>
      <c r="G271" s="86">
        <v>42372</v>
      </c>
      <c r="H271" t="s">
        <v>149</v>
      </c>
      <c r="I271" s="77">
        <v>9.6199999999999992</v>
      </c>
      <c r="J271" t="s">
        <v>127</v>
      </c>
      <c r="K271" t="s">
        <v>102</v>
      </c>
      <c r="L271" s="78">
        <v>6.7000000000000004E-2</v>
      </c>
      <c r="M271" s="78">
        <v>3.4000000000000002E-2</v>
      </c>
      <c r="N271" s="77">
        <v>2241.41</v>
      </c>
      <c r="O271" s="77">
        <v>153.57</v>
      </c>
      <c r="P271" s="77">
        <v>3.442133337</v>
      </c>
      <c r="Q271" s="78">
        <v>7.1999999999999998E-3</v>
      </c>
      <c r="R271" s="78">
        <v>0</v>
      </c>
      <c r="W271" s="91"/>
    </row>
    <row r="272" spans="2:23">
      <c r="B272" t="s">
        <v>2178</v>
      </c>
      <c r="C272" t="s">
        <v>1447</v>
      </c>
      <c r="D272" s="101">
        <v>9280</v>
      </c>
      <c r="E272"/>
      <c r="F272" t="s">
        <v>1453</v>
      </c>
      <c r="G272" s="86">
        <v>44858</v>
      </c>
      <c r="H272" t="s">
        <v>149</v>
      </c>
      <c r="I272" s="77">
        <v>5.65</v>
      </c>
      <c r="J272" t="s">
        <v>268</v>
      </c>
      <c r="K272" t="s">
        <v>102</v>
      </c>
      <c r="L272" s="78">
        <v>3.49E-2</v>
      </c>
      <c r="M272" s="78">
        <v>4.5400000000000003E-2</v>
      </c>
      <c r="N272" s="77">
        <v>227.04</v>
      </c>
      <c r="O272" s="77">
        <v>98.34</v>
      </c>
      <c r="P272" s="77">
        <v>0.22327113600000001</v>
      </c>
      <c r="Q272" s="78">
        <v>5.0000000000000001E-4</v>
      </c>
      <c r="R272" s="78">
        <v>0</v>
      </c>
      <c r="W272" s="91"/>
    </row>
    <row r="273" spans="2:23">
      <c r="B273" t="s">
        <v>2178</v>
      </c>
      <c r="C273" t="s">
        <v>1447</v>
      </c>
      <c r="D273" s="101">
        <v>9281</v>
      </c>
      <c r="E273"/>
      <c r="F273" t="s">
        <v>1453</v>
      </c>
      <c r="G273" s="86">
        <v>44858</v>
      </c>
      <c r="H273" t="s">
        <v>149</v>
      </c>
      <c r="I273" s="77">
        <v>5.68</v>
      </c>
      <c r="J273" t="s">
        <v>268</v>
      </c>
      <c r="K273" t="s">
        <v>102</v>
      </c>
      <c r="L273" s="78">
        <v>3.49E-2</v>
      </c>
      <c r="M273" s="78">
        <v>4.53E-2</v>
      </c>
      <c r="N273" s="77">
        <v>187.98</v>
      </c>
      <c r="O273" s="77">
        <v>98.33</v>
      </c>
      <c r="P273" s="77">
        <v>0.18484073400000001</v>
      </c>
      <c r="Q273" s="78">
        <v>4.0000000000000002E-4</v>
      </c>
      <c r="R273" s="78">
        <v>0</v>
      </c>
      <c r="W273" s="91"/>
    </row>
    <row r="274" spans="2:23">
      <c r="B274" t="s">
        <v>2178</v>
      </c>
      <c r="C274" t="s">
        <v>1447</v>
      </c>
      <c r="D274" s="101">
        <v>9277</v>
      </c>
      <c r="E274"/>
      <c r="F274" t="s">
        <v>1453</v>
      </c>
      <c r="G274" s="86">
        <v>44858</v>
      </c>
      <c r="H274" t="s">
        <v>149</v>
      </c>
      <c r="I274" s="77">
        <v>5.57</v>
      </c>
      <c r="J274" t="s">
        <v>268</v>
      </c>
      <c r="K274" t="s">
        <v>102</v>
      </c>
      <c r="L274" s="78">
        <v>3.49E-2</v>
      </c>
      <c r="M274" s="78">
        <v>4.5499999999999999E-2</v>
      </c>
      <c r="N274" s="77">
        <v>235.1</v>
      </c>
      <c r="O274" s="77">
        <v>98.35</v>
      </c>
      <c r="P274" s="77">
        <v>0.23122085000000001</v>
      </c>
      <c r="Q274" s="78">
        <v>5.0000000000000001E-4</v>
      </c>
      <c r="R274" s="78">
        <v>0</v>
      </c>
      <c r="W274" s="91"/>
    </row>
    <row r="275" spans="2:23">
      <c r="B275" t="s">
        <v>2178</v>
      </c>
      <c r="C275" t="s">
        <v>1447</v>
      </c>
      <c r="D275" s="101">
        <v>9278</v>
      </c>
      <c r="E275"/>
      <c r="F275" t="s">
        <v>1453</v>
      </c>
      <c r="G275" s="86">
        <v>44858</v>
      </c>
      <c r="H275" t="s">
        <v>149</v>
      </c>
      <c r="I275" s="77">
        <v>5.6</v>
      </c>
      <c r="J275" t="s">
        <v>268</v>
      </c>
      <c r="K275" t="s">
        <v>102</v>
      </c>
      <c r="L275" s="78">
        <v>3.49E-2</v>
      </c>
      <c r="M275" s="78">
        <v>4.5400000000000003E-2</v>
      </c>
      <c r="N275" s="77">
        <v>286.06</v>
      </c>
      <c r="O275" s="77">
        <v>98.35</v>
      </c>
      <c r="P275" s="77">
        <v>0.28134000999999997</v>
      </c>
      <c r="Q275" s="78">
        <v>5.9999999999999995E-4</v>
      </c>
      <c r="R275" s="78">
        <v>0</v>
      </c>
      <c r="W275" s="91"/>
    </row>
    <row r="276" spans="2:23">
      <c r="B276" t="s">
        <v>2178</v>
      </c>
      <c r="C276" t="s">
        <v>1447</v>
      </c>
      <c r="D276" s="101">
        <v>9279</v>
      </c>
      <c r="E276"/>
      <c r="F276" t="s">
        <v>1453</v>
      </c>
      <c r="G276" s="86">
        <v>44858</v>
      </c>
      <c r="H276" t="s">
        <v>149</v>
      </c>
      <c r="I276" s="77">
        <v>5.77</v>
      </c>
      <c r="J276" t="s">
        <v>268</v>
      </c>
      <c r="K276" t="s">
        <v>102</v>
      </c>
      <c r="L276" s="78">
        <v>3.49E-2</v>
      </c>
      <c r="M276" s="78">
        <v>4.5199999999999997E-2</v>
      </c>
      <c r="N276" s="77">
        <v>170.14</v>
      </c>
      <c r="O276" s="77">
        <v>98.32</v>
      </c>
      <c r="P276" s="77">
        <v>0.16728164800000001</v>
      </c>
      <c r="Q276" s="78">
        <v>2.9999999999999997E-4</v>
      </c>
      <c r="R276" s="78">
        <v>0</v>
      </c>
      <c r="W276" s="91"/>
    </row>
    <row r="277" spans="2:23">
      <c r="B277" t="s">
        <v>2180</v>
      </c>
      <c r="C277" t="s">
        <v>1444</v>
      </c>
      <c r="D277" s="101">
        <v>9637</v>
      </c>
      <c r="E277"/>
      <c r="F277" t="s">
        <v>1453</v>
      </c>
      <c r="G277" s="86">
        <v>45104</v>
      </c>
      <c r="H277" t="s">
        <v>149</v>
      </c>
      <c r="I277" s="77">
        <v>2.4900000000000002</v>
      </c>
      <c r="J277" t="s">
        <v>347</v>
      </c>
      <c r="K277" t="s">
        <v>102</v>
      </c>
      <c r="L277" s="78">
        <v>5.2200000000000003E-2</v>
      </c>
      <c r="M277" s="78">
        <v>6.0600000000000001E-2</v>
      </c>
      <c r="N277" s="77">
        <v>1832.15</v>
      </c>
      <c r="O277" s="77">
        <v>100.32</v>
      </c>
      <c r="P277" s="77">
        <v>1.83801288</v>
      </c>
      <c r="Q277" s="78">
        <v>3.8E-3</v>
      </c>
      <c r="R277" s="78">
        <v>0</v>
      </c>
      <c r="W277" s="91"/>
    </row>
    <row r="278" spans="2:23">
      <c r="B278" t="s">
        <v>2184</v>
      </c>
      <c r="C278" t="s">
        <v>1444</v>
      </c>
      <c r="D278" s="101">
        <v>9577</v>
      </c>
      <c r="E278"/>
      <c r="F278" t="s">
        <v>1453</v>
      </c>
      <c r="G278" s="86">
        <v>45063</v>
      </c>
      <c r="H278" t="s">
        <v>149</v>
      </c>
      <c r="I278" s="77">
        <v>3.58</v>
      </c>
      <c r="J278" t="s">
        <v>347</v>
      </c>
      <c r="K278" t="s">
        <v>102</v>
      </c>
      <c r="L278" s="78">
        <v>4.4299999999999999E-2</v>
      </c>
      <c r="M278" s="78">
        <v>4.53E-2</v>
      </c>
      <c r="N278" s="77">
        <v>2748.23</v>
      </c>
      <c r="O278" s="77">
        <v>101.37</v>
      </c>
      <c r="P278" s="77">
        <v>2.7858807510000001</v>
      </c>
      <c r="Q278" s="78">
        <v>5.7999999999999996E-3</v>
      </c>
      <c r="R278" s="78">
        <v>0</v>
      </c>
      <c r="W278" s="91"/>
    </row>
    <row r="279" spans="2:23">
      <c r="B279" t="s">
        <v>2229</v>
      </c>
      <c r="C279" t="s">
        <v>1447</v>
      </c>
      <c r="D279" s="101">
        <v>508309</v>
      </c>
      <c r="E279"/>
      <c r="F279" t="s">
        <v>1454</v>
      </c>
      <c r="G279" s="86">
        <v>43185</v>
      </c>
      <c r="H279" t="s">
        <v>1607</v>
      </c>
      <c r="I279" s="77">
        <v>3.8</v>
      </c>
      <c r="J279" t="s">
        <v>810</v>
      </c>
      <c r="K279" t="s">
        <v>116</v>
      </c>
      <c r="L279" s="78">
        <v>4.2200000000000001E-2</v>
      </c>
      <c r="M279" s="78">
        <v>7.9600000000000004E-2</v>
      </c>
      <c r="N279" s="77">
        <v>27.28</v>
      </c>
      <c r="O279" s="77">
        <v>88.15</v>
      </c>
      <c r="P279" s="77">
        <v>6.8667122260000005E-2</v>
      </c>
      <c r="Q279" s="78">
        <v>1E-4</v>
      </c>
      <c r="R279" s="78">
        <v>0</v>
      </c>
      <c r="W279" s="91"/>
    </row>
    <row r="280" spans="2:23">
      <c r="B280" t="s">
        <v>2231</v>
      </c>
      <c r="C280" t="s">
        <v>1447</v>
      </c>
      <c r="D280" s="101">
        <v>6826</v>
      </c>
      <c r="E280"/>
      <c r="F280" t="s">
        <v>2255</v>
      </c>
      <c r="G280" s="86">
        <v>43550</v>
      </c>
      <c r="H280" t="s">
        <v>210</v>
      </c>
      <c r="I280" s="77">
        <v>1.93</v>
      </c>
      <c r="J280" t="s">
        <v>810</v>
      </c>
      <c r="K280" t="s">
        <v>106</v>
      </c>
      <c r="L280" s="78">
        <v>8.4199999999999997E-2</v>
      </c>
      <c r="M280" s="78">
        <v>8.5500000000000007E-2</v>
      </c>
      <c r="N280" s="77">
        <v>43.28</v>
      </c>
      <c r="O280" s="77">
        <v>102.75</v>
      </c>
      <c r="P280" s="77">
        <v>0.17116579979999999</v>
      </c>
      <c r="Q280" s="78">
        <v>4.0000000000000002E-4</v>
      </c>
      <c r="R280" s="78">
        <v>0</v>
      </c>
      <c r="W280" s="91"/>
    </row>
    <row r="281" spans="2:23">
      <c r="B281" t="s">
        <v>2230</v>
      </c>
      <c r="C281" t="s">
        <v>1447</v>
      </c>
      <c r="D281" s="101">
        <v>6528</v>
      </c>
      <c r="E281"/>
      <c r="F281" t="s">
        <v>2255</v>
      </c>
      <c r="G281" s="86">
        <v>43373</v>
      </c>
      <c r="H281" t="s">
        <v>210</v>
      </c>
      <c r="I281" s="77">
        <v>4.3</v>
      </c>
      <c r="J281" t="s">
        <v>810</v>
      </c>
      <c r="K281" t="s">
        <v>113</v>
      </c>
      <c r="L281" s="78">
        <v>3.0300000000000001E-2</v>
      </c>
      <c r="M281" s="78">
        <v>7.8600000000000003E-2</v>
      </c>
      <c r="N281" s="77">
        <v>74.14</v>
      </c>
      <c r="O281" s="77">
        <v>83.98</v>
      </c>
      <c r="P281" s="77">
        <v>0.2926537072316</v>
      </c>
      <c r="Q281" s="78">
        <v>5.9999999999999995E-4</v>
      </c>
      <c r="R281" s="78">
        <v>0</v>
      </c>
      <c r="W281" s="91"/>
    </row>
    <row r="282" spans="2:23">
      <c r="B282" t="s">
        <v>2232</v>
      </c>
      <c r="C282" t="s">
        <v>1447</v>
      </c>
      <c r="D282" s="101">
        <v>8860</v>
      </c>
      <c r="E282"/>
      <c r="F282" t="s">
        <v>2255</v>
      </c>
      <c r="G282" s="86">
        <v>44585</v>
      </c>
      <c r="H282" t="s">
        <v>210</v>
      </c>
      <c r="I282" s="77">
        <v>2.34</v>
      </c>
      <c r="J282" t="s">
        <v>1455</v>
      </c>
      <c r="K282" t="s">
        <v>110</v>
      </c>
      <c r="L282" s="78">
        <v>6.1100000000000002E-2</v>
      </c>
      <c r="M282" s="78">
        <v>7.0199999999999999E-2</v>
      </c>
      <c r="N282" s="77">
        <v>4.47</v>
      </c>
      <c r="O282" s="77">
        <v>102.2</v>
      </c>
      <c r="P282" s="77">
        <v>1.8536039550000001E-2</v>
      </c>
      <c r="Q282" s="78">
        <v>0</v>
      </c>
      <c r="R282" s="78">
        <v>0</v>
      </c>
      <c r="W282" s="91"/>
    </row>
    <row r="283" spans="2:23">
      <c r="B283" t="s">
        <v>2232</v>
      </c>
      <c r="C283" t="s">
        <v>1447</v>
      </c>
      <c r="D283" s="101">
        <v>8918</v>
      </c>
      <c r="E283"/>
      <c r="F283" t="s">
        <v>2255</v>
      </c>
      <c r="G283" s="86">
        <v>44553</v>
      </c>
      <c r="H283" t="s">
        <v>210</v>
      </c>
      <c r="I283" s="77">
        <v>2.34</v>
      </c>
      <c r="J283" t="s">
        <v>1455</v>
      </c>
      <c r="K283" t="s">
        <v>110</v>
      </c>
      <c r="L283" s="78">
        <v>6.1100000000000002E-2</v>
      </c>
      <c r="M283" s="78">
        <v>7.0400000000000004E-2</v>
      </c>
      <c r="N283" s="77">
        <v>0.56000000000000005</v>
      </c>
      <c r="O283" s="77">
        <v>102.15</v>
      </c>
      <c r="P283" s="77">
        <v>2.3210523000000002E-3</v>
      </c>
      <c r="Q283" s="78">
        <v>0</v>
      </c>
      <c r="R283" s="78">
        <v>0</v>
      </c>
      <c r="W283" s="91"/>
    </row>
    <row r="284" spans="2:23">
      <c r="B284" t="s">
        <v>2232</v>
      </c>
      <c r="C284" t="s">
        <v>1447</v>
      </c>
      <c r="D284" s="101">
        <v>9037</v>
      </c>
      <c r="E284"/>
      <c r="F284" t="s">
        <v>2255</v>
      </c>
      <c r="G284" s="86">
        <v>44671</v>
      </c>
      <c r="H284" t="s">
        <v>210</v>
      </c>
      <c r="I284" s="77">
        <v>2.34</v>
      </c>
      <c r="J284" t="s">
        <v>1455</v>
      </c>
      <c r="K284" t="s">
        <v>110</v>
      </c>
      <c r="L284" s="78">
        <v>6.1100000000000002E-2</v>
      </c>
      <c r="M284" s="78">
        <v>7.0199999999999999E-2</v>
      </c>
      <c r="N284" s="77">
        <v>0.35</v>
      </c>
      <c r="O284" s="77">
        <v>102.2</v>
      </c>
      <c r="P284" s="77">
        <v>1.4513677500000001E-3</v>
      </c>
      <c r="Q284" s="78">
        <v>0</v>
      </c>
      <c r="R284" s="78">
        <v>0</v>
      </c>
      <c r="W284" s="91"/>
    </row>
    <row r="285" spans="2:23">
      <c r="B285" t="s">
        <v>2232</v>
      </c>
      <c r="C285" t="s">
        <v>1447</v>
      </c>
      <c r="D285" s="101">
        <v>9130</v>
      </c>
      <c r="E285"/>
      <c r="F285" t="s">
        <v>2255</v>
      </c>
      <c r="G285" s="86">
        <v>44742</v>
      </c>
      <c r="H285" t="s">
        <v>210</v>
      </c>
      <c r="I285" s="77">
        <v>2.34</v>
      </c>
      <c r="J285" t="s">
        <v>1455</v>
      </c>
      <c r="K285" t="s">
        <v>110</v>
      </c>
      <c r="L285" s="78">
        <v>6.1100000000000002E-2</v>
      </c>
      <c r="M285" s="78">
        <v>7.0199999999999999E-2</v>
      </c>
      <c r="N285" s="77">
        <v>2.12</v>
      </c>
      <c r="O285" s="77">
        <v>102.2</v>
      </c>
      <c r="P285" s="77">
        <v>8.7911418000000009E-3</v>
      </c>
      <c r="Q285" s="78">
        <v>0</v>
      </c>
      <c r="R285" s="78">
        <v>0</v>
      </c>
      <c r="W285" s="91"/>
    </row>
    <row r="286" spans="2:23">
      <c r="B286" t="s">
        <v>2232</v>
      </c>
      <c r="C286" t="s">
        <v>1447</v>
      </c>
      <c r="D286" s="101">
        <v>8829</v>
      </c>
      <c r="E286"/>
      <c r="F286" t="s">
        <v>2255</v>
      </c>
      <c r="G286" s="86">
        <v>44553</v>
      </c>
      <c r="H286" t="s">
        <v>210</v>
      </c>
      <c r="I286" s="77">
        <v>2.34</v>
      </c>
      <c r="J286" t="s">
        <v>1455</v>
      </c>
      <c r="K286" t="s">
        <v>110</v>
      </c>
      <c r="L286" s="78">
        <v>6.1199999999999997E-2</v>
      </c>
      <c r="M286" s="78">
        <v>6.9900000000000004E-2</v>
      </c>
      <c r="N286" s="77">
        <v>42.71</v>
      </c>
      <c r="O286" s="77">
        <v>102.2</v>
      </c>
      <c r="P286" s="77">
        <v>0.17710833314999999</v>
      </c>
      <c r="Q286" s="78">
        <v>4.0000000000000002E-4</v>
      </c>
      <c r="R286" s="78">
        <v>0</v>
      </c>
      <c r="W286" s="91"/>
    </row>
    <row r="287" spans="2:23">
      <c r="B287" t="s">
        <v>2192</v>
      </c>
      <c r="C287" t="s">
        <v>1444</v>
      </c>
      <c r="D287" s="101">
        <v>597852</v>
      </c>
      <c r="E287"/>
      <c r="F287" t="s">
        <v>2255</v>
      </c>
      <c r="G287" s="86"/>
      <c r="H287" t="s">
        <v>210</v>
      </c>
      <c r="I287" s="77">
        <v>0.01</v>
      </c>
      <c r="J287" t="s">
        <v>123</v>
      </c>
      <c r="K287" t="s">
        <v>102</v>
      </c>
      <c r="L287" s="78">
        <v>0</v>
      </c>
      <c r="M287" s="78">
        <v>1E-4</v>
      </c>
      <c r="N287" s="77">
        <v>-12.76</v>
      </c>
      <c r="O287" s="77">
        <v>166.88372100000001</v>
      </c>
      <c r="P287" s="77">
        <v>-2.1294362799600002E-2</v>
      </c>
      <c r="Q287" s="78">
        <v>0</v>
      </c>
      <c r="R287" s="78">
        <v>0</v>
      </c>
    </row>
    <row r="288" spans="2:23">
      <c r="B288" t="s">
        <v>2174</v>
      </c>
      <c r="C288" t="s">
        <v>1447</v>
      </c>
      <c r="D288" s="101">
        <v>9295</v>
      </c>
      <c r="E288"/>
      <c r="F288" t="s">
        <v>2255</v>
      </c>
      <c r="G288" s="86">
        <v>44871</v>
      </c>
      <c r="H288" t="s">
        <v>210</v>
      </c>
      <c r="I288" s="77">
        <v>4.95</v>
      </c>
      <c r="J288" t="s">
        <v>347</v>
      </c>
      <c r="K288" t="s">
        <v>102</v>
      </c>
      <c r="L288" s="78">
        <v>0.05</v>
      </c>
      <c r="M288" s="78">
        <v>6.9900000000000004E-2</v>
      </c>
      <c r="N288" s="77">
        <v>2780.48</v>
      </c>
      <c r="O288" s="77">
        <v>95.31</v>
      </c>
      <c r="P288" s="77">
        <v>2.6500754880000001</v>
      </c>
      <c r="Q288" s="78">
        <v>5.4999999999999997E-3</v>
      </c>
      <c r="R288" s="78">
        <v>0</v>
      </c>
      <c r="W288" s="91"/>
    </row>
    <row r="289" spans="2:23">
      <c r="B289" t="s">
        <v>2174</v>
      </c>
      <c r="C289" t="s">
        <v>1447</v>
      </c>
      <c r="D289" s="101">
        <v>9475</v>
      </c>
      <c r="E289"/>
      <c r="F289" t="s">
        <v>2255</v>
      </c>
      <c r="G289" s="86">
        <v>44969</v>
      </c>
      <c r="H289" t="s">
        <v>210</v>
      </c>
      <c r="I289" s="77">
        <v>4.95</v>
      </c>
      <c r="J289" t="s">
        <v>347</v>
      </c>
      <c r="K289" t="s">
        <v>102</v>
      </c>
      <c r="L289" s="78">
        <v>0.05</v>
      </c>
      <c r="M289" s="78">
        <v>6.6600000000000006E-2</v>
      </c>
      <c r="N289" s="77">
        <v>1975.21</v>
      </c>
      <c r="O289" s="77">
        <v>96.02</v>
      </c>
      <c r="P289" s="77">
        <v>1.896596642</v>
      </c>
      <c r="Q289" s="78">
        <v>4.0000000000000001E-3</v>
      </c>
      <c r="R289" s="78">
        <v>0</v>
      </c>
      <c r="W289" s="91"/>
    </row>
    <row r="290" spans="2:23">
      <c r="B290" t="s">
        <v>2174</v>
      </c>
      <c r="C290" t="s">
        <v>1447</v>
      </c>
      <c r="D290" s="101">
        <v>9535</v>
      </c>
      <c r="E290"/>
      <c r="F290" t="s">
        <v>2255</v>
      </c>
      <c r="G290" s="86">
        <v>45018</v>
      </c>
      <c r="H290" t="s">
        <v>210</v>
      </c>
      <c r="I290" s="77">
        <v>4.95</v>
      </c>
      <c r="J290" t="s">
        <v>347</v>
      </c>
      <c r="K290" t="s">
        <v>102</v>
      </c>
      <c r="L290" s="78">
        <v>0.05</v>
      </c>
      <c r="M290" s="78">
        <v>4.2999999999999997E-2</v>
      </c>
      <c r="N290" s="77">
        <v>945.12</v>
      </c>
      <c r="O290" s="77">
        <v>106.38</v>
      </c>
      <c r="P290" s="77">
        <v>1.005418656</v>
      </c>
      <c r="Q290" s="78">
        <v>2.0999999999999999E-3</v>
      </c>
      <c r="R290" s="78">
        <v>0</v>
      </c>
      <c r="W290" s="91"/>
    </row>
    <row r="291" spans="2:23">
      <c r="B291" t="s">
        <v>2174</v>
      </c>
      <c r="C291" t="s">
        <v>1447</v>
      </c>
      <c r="D291" s="101">
        <v>9641</v>
      </c>
      <c r="E291"/>
      <c r="F291" t="s">
        <v>2255</v>
      </c>
      <c r="G291" s="86">
        <v>45109</v>
      </c>
      <c r="H291" t="s">
        <v>210</v>
      </c>
      <c r="I291" s="77">
        <v>4.95</v>
      </c>
      <c r="J291" t="s">
        <v>347</v>
      </c>
      <c r="K291" t="s">
        <v>102</v>
      </c>
      <c r="L291" s="78">
        <v>0.05</v>
      </c>
      <c r="M291" s="78">
        <v>5.2200000000000003E-2</v>
      </c>
      <c r="N291" s="77">
        <v>853.92</v>
      </c>
      <c r="O291" s="77">
        <v>100.42</v>
      </c>
      <c r="P291" s="77">
        <v>0.85750646399999997</v>
      </c>
      <c r="Q291" s="78">
        <v>1.8E-3</v>
      </c>
      <c r="R291" s="78">
        <v>0</v>
      </c>
      <c r="W291" s="91"/>
    </row>
    <row r="292" spans="2:23">
      <c r="B292" t="s">
        <v>2192</v>
      </c>
      <c r="C292" t="s">
        <v>1444</v>
      </c>
      <c r="D292" s="101">
        <v>7330</v>
      </c>
      <c r="E292"/>
      <c r="F292" t="s">
        <v>2255</v>
      </c>
      <c r="G292" s="86"/>
      <c r="H292" t="s">
        <v>210</v>
      </c>
      <c r="I292" s="77">
        <v>0.01</v>
      </c>
      <c r="J292" t="s">
        <v>123</v>
      </c>
      <c r="K292" t="s">
        <v>102</v>
      </c>
      <c r="L292" s="78">
        <v>0</v>
      </c>
      <c r="M292" s="78">
        <v>1E-4</v>
      </c>
      <c r="N292" s="77">
        <v>-0.02</v>
      </c>
      <c r="O292" s="77">
        <v>100</v>
      </c>
      <c r="P292" s="77">
        <v>-2.0000000000000002E-5</v>
      </c>
      <c r="Q292" s="78">
        <v>0</v>
      </c>
      <c r="R292" s="78">
        <v>0</v>
      </c>
    </row>
    <row r="293" spans="2:23">
      <c r="B293" t="s">
        <v>2192</v>
      </c>
      <c r="C293" t="s">
        <v>1444</v>
      </c>
      <c r="D293" s="101">
        <v>7329</v>
      </c>
      <c r="E293"/>
      <c r="F293" t="s">
        <v>2255</v>
      </c>
      <c r="G293" s="86"/>
      <c r="H293" t="s">
        <v>210</v>
      </c>
      <c r="I293" s="77">
        <v>0.01</v>
      </c>
      <c r="J293" t="s">
        <v>123</v>
      </c>
      <c r="K293" t="s">
        <v>102</v>
      </c>
      <c r="L293" s="78">
        <v>0</v>
      </c>
      <c r="M293" s="78">
        <v>1E-4</v>
      </c>
      <c r="N293" s="77">
        <v>-1.06</v>
      </c>
      <c r="O293" s="77">
        <v>100</v>
      </c>
      <c r="P293" s="77">
        <v>-1.06E-3</v>
      </c>
      <c r="Q293" s="78">
        <v>0</v>
      </c>
      <c r="R293" s="78">
        <v>0</v>
      </c>
    </row>
    <row r="294" spans="2:23">
      <c r="B294" t="s">
        <v>2173</v>
      </c>
      <c r="C294" t="s">
        <v>1447</v>
      </c>
      <c r="D294" s="101">
        <v>908395120</v>
      </c>
      <c r="E294"/>
      <c r="F294" t="s">
        <v>2255</v>
      </c>
      <c r="G294" s="86">
        <v>44712</v>
      </c>
      <c r="H294" t="s">
        <v>210</v>
      </c>
      <c r="I294" s="77">
        <v>5.68</v>
      </c>
      <c r="J294" t="s">
        <v>268</v>
      </c>
      <c r="K294" t="s">
        <v>102</v>
      </c>
      <c r="L294" s="78">
        <v>4.4999999999999998E-2</v>
      </c>
      <c r="M294" s="78">
        <v>8.7099999999999997E-2</v>
      </c>
      <c r="N294" s="77">
        <v>135.76</v>
      </c>
      <c r="O294" s="77">
        <v>87.97</v>
      </c>
      <c r="P294" s="77">
        <v>0.119428072</v>
      </c>
      <c r="Q294" s="78">
        <v>2.0000000000000001E-4</v>
      </c>
      <c r="R294" s="78">
        <v>0</v>
      </c>
    </row>
    <row r="295" spans="2:23">
      <c r="B295" t="s">
        <v>2173</v>
      </c>
      <c r="C295" t="s">
        <v>1447</v>
      </c>
      <c r="D295" s="101">
        <v>4314</v>
      </c>
      <c r="E295"/>
      <c r="F295" t="s">
        <v>2255</v>
      </c>
      <c r="G295" s="86">
        <v>42151</v>
      </c>
      <c r="H295" t="s">
        <v>210</v>
      </c>
      <c r="I295" s="77">
        <v>5.68</v>
      </c>
      <c r="J295" t="s">
        <v>268</v>
      </c>
      <c r="K295" t="s">
        <v>102</v>
      </c>
      <c r="L295" s="78">
        <v>4.4999999999999998E-2</v>
      </c>
      <c r="M295" s="78">
        <v>8.7099999999999997E-2</v>
      </c>
      <c r="N295" s="77">
        <v>497.17</v>
      </c>
      <c r="O295" s="77">
        <v>88.85</v>
      </c>
      <c r="P295" s="77">
        <v>0.44173554500000001</v>
      </c>
      <c r="Q295" s="78">
        <v>8.9999999999999998E-4</v>
      </c>
      <c r="R295" s="78">
        <v>0</v>
      </c>
      <c r="W295" s="91"/>
    </row>
    <row r="296" spans="2:23">
      <c r="B296" t="s">
        <v>2173</v>
      </c>
      <c r="C296" t="s">
        <v>1447</v>
      </c>
      <c r="D296" s="101">
        <v>443656</v>
      </c>
      <c r="E296"/>
      <c r="F296" t="s">
        <v>2255</v>
      </c>
      <c r="G296" s="86">
        <v>42625</v>
      </c>
      <c r="H296" t="s">
        <v>210</v>
      </c>
      <c r="I296" s="77">
        <v>5.68</v>
      </c>
      <c r="J296" t="s">
        <v>268</v>
      </c>
      <c r="K296" t="s">
        <v>102</v>
      </c>
      <c r="L296" s="78">
        <v>4.4999999999999998E-2</v>
      </c>
      <c r="M296" s="78">
        <v>8.7099999999999997E-2</v>
      </c>
      <c r="N296" s="77">
        <v>192.69</v>
      </c>
      <c r="O296" s="77">
        <v>88.75</v>
      </c>
      <c r="P296" s="77">
        <v>0.17101237499999999</v>
      </c>
      <c r="Q296" s="78">
        <v>4.0000000000000002E-4</v>
      </c>
      <c r="R296" s="78">
        <v>0</v>
      </c>
      <c r="W296" s="91"/>
    </row>
    <row r="297" spans="2:23">
      <c r="B297" t="s">
        <v>2173</v>
      </c>
      <c r="C297" t="s">
        <v>1447</v>
      </c>
      <c r="D297" s="101">
        <v>908395160</v>
      </c>
      <c r="E297"/>
      <c r="F297" t="s">
        <v>2255</v>
      </c>
      <c r="G297" s="86">
        <v>44712</v>
      </c>
      <c r="H297" t="s">
        <v>210</v>
      </c>
      <c r="I297" s="77">
        <v>5.68</v>
      </c>
      <c r="J297" t="s">
        <v>268</v>
      </c>
      <c r="K297" t="s">
        <v>102</v>
      </c>
      <c r="L297" s="78">
        <v>4.4999999999999998E-2</v>
      </c>
      <c r="M297" s="78">
        <v>8.7099999999999997E-2</v>
      </c>
      <c r="N297" s="77">
        <v>248.58</v>
      </c>
      <c r="O297" s="77">
        <v>88.22</v>
      </c>
      <c r="P297" s="77">
        <v>0.21929727600000001</v>
      </c>
      <c r="Q297" s="78">
        <v>5.0000000000000001E-4</v>
      </c>
      <c r="R297" s="78">
        <v>0</v>
      </c>
    </row>
    <row r="298" spans="2:23">
      <c r="B298" t="s">
        <v>2173</v>
      </c>
      <c r="C298" t="s">
        <v>1447</v>
      </c>
      <c r="D298" s="101">
        <v>384577</v>
      </c>
      <c r="E298"/>
      <c r="F298" t="s">
        <v>2255</v>
      </c>
      <c r="G298" s="86">
        <v>42166</v>
      </c>
      <c r="H298" t="s">
        <v>210</v>
      </c>
      <c r="I298" s="77">
        <v>5.68</v>
      </c>
      <c r="J298" t="s">
        <v>268</v>
      </c>
      <c r="K298" t="s">
        <v>102</v>
      </c>
      <c r="L298" s="78">
        <v>4.4999999999999998E-2</v>
      </c>
      <c r="M298" s="78">
        <v>8.7099999999999997E-2</v>
      </c>
      <c r="N298" s="77">
        <v>467.78</v>
      </c>
      <c r="O298" s="77">
        <v>88.85</v>
      </c>
      <c r="P298" s="77">
        <v>0.41562252999999999</v>
      </c>
      <c r="Q298" s="78">
        <v>8.9999999999999998E-4</v>
      </c>
      <c r="R298" s="78">
        <v>0</v>
      </c>
      <c r="W298" s="91"/>
    </row>
    <row r="299" spans="2:23">
      <c r="B299" t="s">
        <v>2173</v>
      </c>
      <c r="C299" t="s">
        <v>1447</v>
      </c>
      <c r="D299" s="101">
        <v>403836</v>
      </c>
      <c r="E299"/>
      <c r="F299" t="s">
        <v>2255</v>
      </c>
      <c r="G299" s="86">
        <v>42348</v>
      </c>
      <c r="H299" t="s">
        <v>210</v>
      </c>
      <c r="I299" s="77">
        <v>5.68</v>
      </c>
      <c r="J299" t="s">
        <v>268</v>
      </c>
      <c r="K299" t="s">
        <v>102</v>
      </c>
      <c r="L299" s="78">
        <v>4.4999999999999998E-2</v>
      </c>
      <c r="M299" s="78">
        <v>8.7099999999999997E-2</v>
      </c>
      <c r="N299" s="77">
        <v>430.46</v>
      </c>
      <c r="O299" s="77">
        <v>88.67</v>
      </c>
      <c r="P299" s="77">
        <v>0.38168888200000001</v>
      </c>
      <c r="Q299" s="78">
        <v>8.0000000000000004E-4</v>
      </c>
      <c r="R299" s="78">
        <v>0</v>
      </c>
      <c r="W299" s="91"/>
    </row>
    <row r="300" spans="2:23">
      <c r="B300" t="s">
        <v>2173</v>
      </c>
      <c r="C300" t="s">
        <v>1447</v>
      </c>
      <c r="D300" s="101">
        <v>415814</v>
      </c>
      <c r="E300"/>
      <c r="F300" t="s">
        <v>2255</v>
      </c>
      <c r="G300" s="86">
        <v>42439</v>
      </c>
      <c r="H300" t="s">
        <v>210</v>
      </c>
      <c r="I300" s="77">
        <v>5.68</v>
      </c>
      <c r="J300" t="s">
        <v>268</v>
      </c>
      <c r="K300" t="s">
        <v>102</v>
      </c>
      <c r="L300" s="78">
        <v>4.4999999999999998E-2</v>
      </c>
      <c r="M300" s="78">
        <v>8.7099999999999997E-2</v>
      </c>
      <c r="N300" s="77">
        <v>511.26</v>
      </c>
      <c r="O300" s="77">
        <v>89.57</v>
      </c>
      <c r="P300" s="77">
        <v>0.45793558200000001</v>
      </c>
      <c r="Q300" s="78">
        <v>1E-3</v>
      </c>
      <c r="R300" s="78">
        <v>0</v>
      </c>
      <c r="W300" s="91"/>
    </row>
    <row r="301" spans="2:23">
      <c r="B301" t="s">
        <v>2173</v>
      </c>
      <c r="C301" t="s">
        <v>1447</v>
      </c>
      <c r="D301" s="101">
        <v>433981</v>
      </c>
      <c r="E301"/>
      <c r="F301" t="s">
        <v>2255</v>
      </c>
      <c r="G301" s="86">
        <v>42549</v>
      </c>
      <c r="H301" t="s">
        <v>210</v>
      </c>
      <c r="I301" s="77">
        <v>5.69</v>
      </c>
      <c r="J301" t="s">
        <v>268</v>
      </c>
      <c r="K301" t="s">
        <v>102</v>
      </c>
      <c r="L301" s="78">
        <v>4.4999999999999998E-2</v>
      </c>
      <c r="M301" s="78">
        <v>8.5900000000000004E-2</v>
      </c>
      <c r="N301" s="77">
        <v>359.61</v>
      </c>
      <c r="O301" s="77">
        <v>89.95</v>
      </c>
      <c r="P301" s="77">
        <v>0.32346919499999999</v>
      </c>
      <c r="Q301" s="78">
        <v>6.9999999999999999E-4</v>
      </c>
      <c r="R301" s="78">
        <v>0</v>
      </c>
      <c r="W301" s="91"/>
    </row>
    <row r="302" spans="2:23">
      <c r="B302" t="s">
        <v>2173</v>
      </c>
      <c r="C302" t="s">
        <v>1447</v>
      </c>
      <c r="D302" s="101">
        <v>482977</v>
      </c>
      <c r="E302"/>
      <c r="F302" t="s">
        <v>2255</v>
      </c>
      <c r="G302" s="86">
        <v>42989</v>
      </c>
      <c r="H302" t="s">
        <v>210</v>
      </c>
      <c r="I302" s="77">
        <v>5.68</v>
      </c>
      <c r="J302" t="s">
        <v>268</v>
      </c>
      <c r="K302" t="s">
        <v>102</v>
      </c>
      <c r="L302" s="78">
        <v>4.4999999999999998E-2</v>
      </c>
      <c r="M302" s="78">
        <v>8.7099999999999997E-2</v>
      </c>
      <c r="N302" s="77">
        <v>221.42</v>
      </c>
      <c r="O302" s="77">
        <v>89.38</v>
      </c>
      <c r="P302" s="77">
        <v>0.19790519600000001</v>
      </c>
      <c r="Q302" s="78">
        <v>4.0000000000000002E-4</v>
      </c>
      <c r="R302" s="78">
        <v>0</v>
      </c>
      <c r="W302" s="91"/>
    </row>
    <row r="303" spans="2:23">
      <c r="B303" t="s">
        <v>2173</v>
      </c>
      <c r="C303" t="s">
        <v>1447</v>
      </c>
      <c r="D303" s="101">
        <v>491620</v>
      </c>
      <c r="E303"/>
      <c r="F303" t="s">
        <v>2255</v>
      </c>
      <c r="G303" s="86">
        <v>43080</v>
      </c>
      <c r="H303" t="s">
        <v>210</v>
      </c>
      <c r="I303" s="77">
        <v>5.68</v>
      </c>
      <c r="J303" t="s">
        <v>268</v>
      </c>
      <c r="K303" t="s">
        <v>102</v>
      </c>
      <c r="L303" s="78">
        <v>4.4999999999999998E-2</v>
      </c>
      <c r="M303" s="78">
        <v>8.7099999999999997E-2</v>
      </c>
      <c r="N303" s="77">
        <v>68.599999999999994</v>
      </c>
      <c r="O303" s="77">
        <v>88.76</v>
      </c>
      <c r="P303" s="77">
        <v>6.0889359999999997E-2</v>
      </c>
      <c r="Q303" s="78">
        <v>1E-4</v>
      </c>
      <c r="R303" s="78">
        <v>0</v>
      </c>
      <c r="W303" s="91"/>
    </row>
    <row r="304" spans="2:23">
      <c r="B304" t="s">
        <v>2173</v>
      </c>
      <c r="C304" t="s">
        <v>1447</v>
      </c>
      <c r="D304" s="101">
        <v>505821</v>
      </c>
      <c r="E304"/>
      <c r="F304" t="s">
        <v>2255</v>
      </c>
      <c r="G304" s="86">
        <v>43171</v>
      </c>
      <c r="H304" t="s">
        <v>210</v>
      </c>
      <c r="I304" s="77">
        <v>5.57</v>
      </c>
      <c r="J304" t="s">
        <v>268</v>
      </c>
      <c r="K304" t="s">
        <v>102</v>
      </c>
      <c r="L304" s="78">
        <v>4.4999999999999998E-2</v>
      </c>
      <c r="M304" s="78">
        <v>8.7999999999999995E-2</v>
      </c>
      <c r="N304" s="77">
        <v>51.26</v>
      </c>
      <c r="O304" s="77">
        <v>89.38</v>
      </c>
      <c r="P304" s="77">
        <v>4.5816188000000001E-2</v>
      </c>
      <c r="Q304" s="78">
        <v>1E-4</v>
      </c>
      <c r="R304" s="78">
        <v>0</v>
      </c>
      <c r="W304" s="91"/>
    </row>
    <row r="305" spans="2:23">
      <c r="B305" t="s">
        <v>2173</v>
      </c>
      <c r="C305" t="s">
        <v>1447</v>
      </c>
      <c r="D305" s="101">
        <v>524544</v>
      </c>
      <c r="E305"/>
      <c r="F305" t="s">
        <v>2255</v>
      </c>
      <c r="G305" s="86">
        <v>43341</v>
      </c>
      <c r="H305" t="s">
        <v>210</v>
      </c>
      <c r="I305" s="77">
        <v>5.71</v>
      </c>
      <c r="J305" t="s">
        <v>268</v>
      </c>
      <c r="K305" t="s">
        <v>102</v>
      </c>
      <c r="L305" s="78">
        <v>4.4999999999999998E-2</v>
      </c>
      <c r="M305" s="78">
        <v>8.4500000000000006E-2</v>
      </c>
      <c r="N305" s="77">
        <v>128.6</v>
      </c>
      <c r="O305" s="77">
        <v>89.38</v>
      </c>
      <c r="P305" s="77">
        <v>0.11494268000000001</v>
      </c>
      <c r="Q305" s="78">
        <v>2.0000000000000001E-4</v>
      </c>
      <c r="R305" s="78">
        <v>0</v>
      </c>
      <c r="W305" s="91"/>
    </row>
    <row r="306" spans="2:23">
      <c r="B306" t="s">
        <v>2173</v>
      </c>
      <c r="C306" t="s">
        <v>1447</v>
      </c>
      <c r="D306" s="101">
        <v>77390</v>
      </c>
      <c r="E306"/>
      <c r="F306" t="s">
        <v>2255</v>
      </c>
      <c r="G306" s="86">
        <v>43990</v>
      </c>
      <c r="H306" t="s">
        <v>210</v>
      </c>
      <c r="I306" s="77">
        <v>5.68</v>
      </c>
      <c r="J306" t="s">
        <v>268</v>
      </c>
      <c r="K306" t="s">
        <v>102</v>
      </c>
      <c r="L306" s="78">
        <v>4.4999999999999998E-2</v>
      </c>
      <c r="M306" s="78">
        <v>8.7099999999999997E-2</v>
      </c>
      <c r="N306" s="77">
        <v>132.63</v>
      </c>
      <c r="O306" s="77">
        <v>88.06</v>
      </c>
      <c r="P306" s="77">
        <v>0.11679397800000001</v>
      </c>
      <c r="Q306" s="78">
        <v>2.0000000000000001E-4</v>
      </c>
      <c r="R306" s="78">
        <v>0</v>
      </c>
      <c r="W306" s="91"/>
    </row>
    <row r="307" spans="2:23">
      <c r="B307" t="s">
        <v>2173</v>
      </c>
      <c r="C307" t="s">
        <v>1447</v>
      </c>
      <c r="D307" s="101">
        <v>463236</v>
      </c>
      <c r="E307"/>
      <c r="F307" t="s">
        <v>2255</v>
      </c>
      <c r="G307" s="86">
        <v>42803</v>
      </c>
      <c r="H307" t="s">
        <v>210</v>
      </c>
      <c r="I307" s="77">
        <v>5.68</v>
      </c>
      <c r="J307" t="s">
        <v>268</v>
      </c>
      <c r="K307" t="s">
        <v>102</v>
      </c>
      <c r="L307" s="78">
        <v>4.4999999999999998E-2</v>
      </c>
      <c r="M307" s="78">
        <v>8.7099999999999997E-2</v>
      </c>
      <c r="N307" s="77">
        <v>934.26</v>
      </c>
      <c r="O307" s="77">
        <v>89.48</v>
      </c>
      <c r="P307" s="77">
        <v>0.83597584800000002</v>
      </c>
      <c r="Q307" s="78">
        <v>1.6999999999999999E-3</v>
      </c>
      <c r="R307" s="78">
        <v>0</v>
      </c>
      <c r="W307" s="91"/>
    </row>
    <row r="308" spans="2:23">
      <c r="B308" t="s">
        <v>2173</v>
      </c>
      <c r="C308" t="s">
        <v>1447</v>
      </c>
      <c r="D308" s="101">
        <v>455012</v>
      </c>
      <c r="E308"/>
      <c r="F308" t="s">
        <v>2255</v>
      </c>
      <c r="G308" s="86">
        <v>42716</v>
      </c>
      <c r="H308" t="s">
        <v>210</v>
      </c>
      <c r="I308" s="77">
        <v>5.68</v>
      </c>
      <c r="J308" t="s">
        <v>268</v>
      </c>
      <c r="K308" t="s">
        <v>102</v>
      </c>
      <c r="L308" s="78">
        <v>4.4999999999999998E-2</v>
      </c>
      <c r="M308" s="78">
        <v>8.7099999999999997E-2</v>
      </c>
      <c r="N308" s="77">
        <v>145.78</v>
      </c>
      <c r="O308" s="77">
        <v>88.94</v>
      </c>
      <c r="P308" s="77">
        <v>0.129656732</v>
      </c>
      <c r="Q308" s="78">
        <v>2.9999999999999997E-4</v>
      </c>
      <c r="R308" s="78">
        <v>0</v>
      </c>
      <c r="W308" s="91"/>
    </row>
    <row r="309" spans="2:23">
      <c r="B309" t="s">
        <v>2173</v>
      </c>
      <c r="C309" t="s">
        <v>1447</v>
      </c>
      <c r="D309" s="101">
        <v>472334</v>
      </c>
      <c r="E309"/>
      <c r="F309" t="s">
        <v>2255</v>
      </c>
      <c r="G309" s="86">
        <v>42898</v>
      </c>
      <c r="H309" t="s">
        <v>210</v>
      </c>
      <c r="I309" s="77">
        <v>5.68</v>
      </c>
      <c r="J309" t="s">
        <v>268</v>
      </c>
      <c r="K309" t="s">
        <v>102</v>
      </c>
      <c r="L309" s="78">
        <v>4.4999999999999998E-2</v>
      </c>
      <c r="M309" s="78">
        <v>8.7099999999999997E-2</v>
      </c>
      <c r="N309" s="77">
        <v>175.71</v>
      </c>
      <c r="O309" s="77">
        <v>89.03</v>
      </c>
      <c r="P309" s="77">
        <v>0.156434613</v>
      </c>
      <c r="Q309" s="78">
        <v>2.9999999999999997E-4</v>
      </c>
      <c r="R309" s="78">
        <v>0</v>
      </c>
      <c r="W309" s="91"/>
    </row>
    <row r="310" spans="2:23">
      <c r="B310" t="s">
        <v>2173</v>
      </c>
      <c r="C310" t="s">
        <v>1447</v>
      </c>
      <c r="D310" s="101">
        <v>440022</v>
      </c>
      <c r="E310"/>
      <c r="F310" t="s">
        <v>2255</v>
      </c>
      <c r="G310" s="86">
        <v>42604</v>
      </c>
      <c r="H310" t="s">
        <v>210</v>
      </c>
      <c r="I310" s="77">
        <v>5.68</v>
      </c>
      <c r="J310" t="s">
        <v>268</v>
      </c>
      <c r="K310" t="s">
        <v>102</v>
      </c>
      <c r="L310" s="78">
        <v>4.4999999999999998E-2</v>
      </c>
      <c r="M310" s="78">
        <v>8.7099999999999997E-2</v>
      </c>
      <c r="N310" s="77">
        <v>470.26</v>
      </c>
      <c r="O310" s="77">
        <v>88.75</v>
      </c>
      <c r="P310" s="77">
        <v>0.41735575000000003</v>
      </c>
      <c r="Q310" s="78">
        <v>8.9999999999999998E-4</v>
      </c>
      <c r="R310" s="78">
        <v>0</v>
      </c>
      <c r="W310" s="91"/>
    </row>
    <row r="311" spans="2:23">
      <c r="B311" t="s">
        <v>2173</v>
      </c>
      <c r="C311" t="s">
        <v>1447</v>
      </c>
      <c r="D311" s="101">
        <v>345369</v>
      </c>
      <c r="E311"/>
      <c r="F311" t="s">
        <v>2255</v>
      </c>
      <c r="G311" s="86">
        <v>41816</v>
      </c>
      <c r="H311" t="s">
        <v>210</v>
      </c>
      <c r="I311" s="77">
        <v>5.68</v>
      </c>
      <c r="J311" t="s">
        <v>268</v>
      </c>
      <c r="K311" t="s">
        <v>102</v>
      </c>
      <c r="L311" s="78">
        <v>4.4999999999999998E-2</v>
      </c>
      <c r="M311" s="78">
        <v>8.7099999999999997E-2</v>
      </c>
      <c r="N311" s="77">
        <v>691.97</v>
      </c>
      <c r="O311" s="77">
        <v>88.31</v>
      </c>
      <c r="P311" s="77">
        <v>0.611078707</v>
      </c>
      <c r="Q311" s="78">
        <v>1.2999999999999999E-3</v>
      </c>
      <c r="R311" s="78">
        <v>0</v>
      </c>
      <c r="W311" s="91"/>
    </row>
    <row r="312" spans="2:23">
      <c r="B312" s="79" t="s">
        <v>1456</v>
      </c>
      <c r="I312" s="81">
        <v>0</v>
      </c>
      <c r="M312" s="80">
        <v>0</v>
      </c>
      <c r="N312" s="81">
        <v>0</v>
      </c>
      <c r="P312" s="81">
        <v>0</v>
      </c>
      <c r="Q312" s="80">
        <v>0</v>
      </c>
      <c r="R312" s="80">
        <v>0</v>
      </c>
    </row>
    <row r="313" spans="2:23">
      <c r="B313" t="s">
        <v>209</v>
      </c>
      <c r="D313" s="101">
        <v>0</v>
      </c>
      <c r="F313" t="s">
        <v>209</v>
      </c>
      <c r="I313" s="77">
        <v>0</v>
      </c>
      <c r="J313" t="s">
        <v>209</v>
      </c>
      <c r="K313" t="s">
        <v>209</v>
      </c>
      <c r="L313" s="78">
        <v>0</v>
      </c>
      <c r="M313" s="78">
        <v>0</v>
      </c>
      <c r="N313" s="77">
        <v>0</v>
      </c>
      <c r="O313" s="77">
        <v>0</v>
      </c>
      <c r="P313" s="77">
        <v>0</v>
      </c>
      <c r="Q313" s="78">
        <v>0</v>
      </c>
      <c r="R313" s="78">
        <v>0</v>
      </c>
    </row>
    <row r="314" spans="2:23">
      <c r="B314" s="79" t="s">
        <v>1457</v>
      </c>
      <c r="I314" s="81">
        <v>0</v>
      </c>
      <c r="M314" s="80">
        <v>0</v>
      </c>
      <c r="N314" s="81">
        <v>0</v>
      </c>
      <c r="P314" s="81">
        <v>0</v>
      </c>
      <c r="Q314" s="80">
        <v>0</v>
      </c>
      <c r="R314" s="80">
        <v>0</v>
      </c>
    </row>
    <row r="315" spans="2:23">
      <c r="B315" s="79" t="s">
        <v>1458</v>
      </c>
      <c r="I315" s="81">
        <v>0</v>
      </c>
      <c r="M315" s="80">
        <v>0</v>
      </c>
      <c r="N315" s="81">
        <v>0</v>
      </c>
      <c r="P315" s="81">
        <v>0</v>
      </c>
      <c r="Q315" s="80">
        <v>0</v>
      </c>
      <c r="R315" s="80">
        <v>0</v>
      </c>
    </row>
    <row r="316" spans="2:23">
      <c r="B316" t="s">
        <v>209</v>
      </c>
      <c r="D316" s="101">
        <v>0</v>
      </c>
      <c r="F316" t="s">
        <v>209</v>
      </c>
      <c r="I316" s="77">
        <v>0</v>
      </c>
      <c r="J316" t="s">
        <v>209</v>
      </c>
      <c r="K316" t="s">
        <v>209</v>
      </c>
      <c r="L316" s="78">
        <v>0</v>
      </c>
      <c r="M316" s="78">
        <v>0</v>
      </c>
      <c r="N316" s="77">
        <v>0</v>
      </c>
      <c r="O316" s="77">
        <v>0</v>
      </c>
      <c r="P316" s="77">
        <v>0</v>
      </c>
      <c r="Q316" s="78">
        <v>0</v>
      </c>
      <c r="R316" s="78">
        <v>0</v>
      </c>
    </row>
    <row r="317" spans="2:23">
      <c r="B317" s="79" t="s">
        <v>1459</v>
      </c>
      <c r="I317" s="81">
        <v>0</v>
      </c>
      <c r="M317" s="80">
        <v>0</v>
      </c>
      <c r="N317" s="81">
        <v>0</v>
      </c>
      <c r="P317" s="81">
        <v>0</v>
      </c>
      <c r="Q317" s="80">
        <v>0</v>
      </c>
      <c r="R317" s="80">
        <v>0</v>
      </c>
    </row>
    <row r="318" spans="2:23">
      <c r="B318" t="s">
        <v>209</v>
      </c>
      <c r="D318" s="101">
        <v>0</v>
      </c>
      <c r="F318" t="s">
        <v>209</v>
      </c>
      <c r="I318" s="77">
        <v>0</v>
      </c>
      <c r="J318" t="s">
        <v>209</v>
      </c>
      <c r="K318" t="s">
        <v>209</v>
      </c>
      <c r="L318" s="78">
        <v>0</v>
      </c>
      <c r="M318" s="78">
        <v>0</v>
      </c>
      <c r="N318" s="77">
        <v>0</v>
      </c>
      <c r="O318" s="77">
        <v>0</v>
      </c>
      <c r="P318" s="77">
        <v>0</v>
      </c>
      <c r="Q318" s="78">
        <v>0</v>
      </c>
      <c r="R318" s="78">
        <v>0</v>
      </c>
    </row>
    <row r="319" spans="2:23">
      <c r="B319" s="79" t="s">
        <v>1460</v>
      </c>
      <c r="I319" s="81">
        <v>0</v>
      </c>
      <c r="M319" s="80">
        <v>0</v>
      </c>
      <c r="N319" s="81">
        <v>0</v>
      </c>
      <c r="P319" s="81">
        <v>0</v>
      </c>
      <c r="Q319" s="80">
        <v>0</v>
      </c>
      <c r="R319" s="80">
        <v>0</v>
      </c>
    </row>
    <row r="320" spans="2:23">
      <c r="B320" t="s">
        <v>209</v>
      </c>
      <c r="D320" s="101">
        <v>0</v>
      </c>
      <c r="F320" t="s">
        <v>209</v>
      </c>
      <c r="I320" s="77">
        <v>0</v>
      </c>
      <c r="J320" t="s">
        <v>209</v>
      </c>
      <c r="K320" t="s">
        <v>209</v>
      </c>
      <c r="L320" s="78">
        <v>0</v>
      </c>
      <c r="M320" s="78">
        <v>0</v>
      </c>
      <c r="N320" s="77">
        <v>0</v>
      </c>
      <c r="O320" s="77">
        <v>0</v>
      </c>
      <c r="P320" s="77">
        <v>0</v>
      </c>
      <c r="Q320" s="78">
        <v>0</v>
      </c>
      <c r="R320" s="78">
        <v>0</v>
      </c>
    </row>
    <row r="321" spans="2:23">
      <c r="B321" s="79" t="s">
        <v>1461</v>
      </c>
      <c r="I321" s="81">
        <v>0</v>
      </c>
      <c r="M321" s="80">
        <v>0</v>
      </c>
      <c r="N321" s="81">
        <v>0</v>
      </c>
      <c r="P321" s="81">
        <v>0</v>
      </c>
      <c r="Q321" s="80">
        <v>0</v>
      </c>
      <c r="R321" s="80">
        <v>0</v>
      </c>
    </row>
    <row r="322" spans="2:23">
      <c r="B322" t="s">
        <v>209</v>
      </c>
      <c r="D322" s="101">
        <v>0</v>
      </c>
      <c r="F322" t="s">
        <v>209</v>
      </c>
      <c r="I322" s="77">
        <v>0</v>
      </c>
      <c r="J322" t="s">
        <v>209</v>
      </c>
      <c r="K322" t="s">
        <v>209</v>
      </c>
      <c r="L322" s="78">
        <v>0</v>
      </c>
      <c r="M322" s="78">
        <v>0</v>
      </c>
      <c r="N322" s="77">
        <v>0</v>
      </c>
      <c r="O322" s="77">
        <v>0</v>
      </c>
      <c r="P322" s="77">
        <v>0</v>
      </c>
      <c r="Q322" s="78">
        <v>0</v>
      </c>
      <c r="R322" s="78">
        <v>0</v>
      </c>
    </row>
    <row r="323" spans="2:23">
      <c r="B323" s="79" t="s">
        <v>220</v>
      </c>
      <c r="I323" s="81">
        <v>4.05</v>
      </c>
      <c r="M323" s="80">
        <v>6.6600000000000006E-2</v>
      </c>
      <c r="N323" s="81">
        <v>57060.28</v>
      </c>
      <c r="P323" s="81">
        <v>225.90531831077124</v>
      </c>
      <c r="Q323" s="80">
        <v>0.4713</v>
      </c>
      <c r="R323" s="80">
        <v>2.7000000000000001E-3</v>
      </c>
    </row>
    <row r="324" spans="2:23">
      <c r="B324" s="79" t="s">
        <v>1462</v>
      </c>
      <c r="I324" s="81">
        <v>0</v>
      </c>
      <c r="M324" s="80">
        <v>0</v>
      </c>
      <c r="N324" s="81">
        <v>0</v>
      </c>
      <c r="P324" s="81">
        <v>0</v>
      </c>
      <c r="Q324" s="80">
        <v>0</v>
      </c>
      <c r="R324" s="80">
        <v>0</v>
      </c>
    </row>
    <row r="325" spans="2:23">
      <c r="B325" t="s">
        <v>209</v>
      </c>
      <c r="D325" s="101">
        <v>0</v>
      </c>
      <c r="F325" t="s">
        <v>209</v>
      </c>
      <c r="I325" s="77">
        <v>0</v>
      </c>
      <c r="J325" t="s">
        <v>209</v>
      </c>
      <c r="K325" t="s">
        <v>209</v>
      </c>
      <c r="L325" s="78">
        <v>0</v>
      </c>
      <c r="M325" s="78">
        <v>0</v>
      </c>
      <c r="N325" s="77">
        <v>0</v>
      </c>
      <c r="O325" s="77">
        <v>0</v>
      </c>
      <c r="P325" s="77">
        <v>0</v>
      </c>
      <c r="Q325" s="78">
        <v>0</v>
      </c>
      <c r="R325" s="78">
        <v>0</v>
      </c>
    </row>
    <row r="326" spans="2:23">
      <c r="B326" s="79" t="s">
        <v>1445</v>
      </c>
      <c r="I326" s="81">
        <v>0</v>
      </c>
      <c r="M326" s="80">
        <v>0</v>
      </c>
      <c r="N326" s="81">
        <v>0</v>
      </c>
      <c r="P326" s="81">
        <v>0</v>
      </c>
      <c r="Q326" s="80">
        <v>0</v>
      </c>
      <c r="R326" s="80">
        <v>0</v>
      </c>
    </row>
    <row r="327" spans="2:23">
      <c r="B327" t="s">
        <v>209</v>
      </c>
      <c r="D327" s="101">
        <v>0</v>
      </c>
      <c r="F327" t="s">
        <v>209</v>
      </c>
      <c r="I327" s="77">
        <v>0</v>
      </c>
      <c r="J327" t="s">
        <v>209</v>
      </c>
      <c r="K327" t="s">
        <v>209</v>
      </c>
      <c r="L327" s="78">
        <v>0</v>
      </c>
      <c r="M327" s="78">
        <v>0</v>
      </c>
      <c r="N327" s="77">
        <v>0</v>
      </c>
      <c r="O327" s="77">
        <v>0</v>
      </c>
      <c r="P327" s="77">
        <v>0</v>
      </c>
      <c r="Q327" s="78">
        <v>0</v>
      </c>
      <c r="R327" s="78">
        <v>0</v>
      </c>
    </row>
    <row r="328" spans="2:23">
      <c r="B328" s="79" t="s">
        <v>1446</v>
      </c>
      <c r="I328" s="81">
        <v>4.05</v>
      </c>
      <c r="M328" s="80">
        <v>6.6600000000000006E-2</v>
      </c>
      <c r="N328" s="81">
        <v>57060.28</v>
      </c>
      <c r="P328" s="81">
        <v>225.90531831077124</v>
      </c>
      <c r="Q328" s="80">
        <v>0.4713</v>
      </c>
      <c r="R328" s="80">
        <v>2.7000000000000001E-3</v>
      </c>
    </row>
    <row r="329" spans="2:23">
      <c r="B329" s="26" t="s">
        <v>2253</v>
      </c>
      <c r="C329" t="s">
        <v>1444</v>
      </c>
      <c r="D329" s="101">
        <v>6831</v>
      </c>
      <c r="E329"/>
      <c r="F329" t="s">
        <v>1192</v>
      </c>
      <c r="G329" s="86">
        <v>43552</v>
      </c>
      <c r="H329" t="s">
        <v>207</v>
      </c>
      <c r="I329" s="77">
        <v>3.57</v>
      </c>
      <c r="J329" t="s">
        <v>268</v>
      </c>
      <c r="K329" t="s">
        <v>106</v>
      </c>
      <c r="L329" s="78">
        <v>4.5999999999999999E-2</v>
      </c>
      <c r="M329" s="78">
        <v>6.8099999999999994E-2</v>
      </c>
      <c r="N329" s="77">
        <v>55.27</v>
      </c>
      <c r="O329" s="77">
        <v>93.03</v>
      </c>
      <c r="P329" s="77">
        <v>0.197906654169</v>
      </c>
      <c r="Q329" s="78">
        <v>4.0000000000000002E-4</v>
      </c>
      <c r="R329" s="78">
        <v>0</v>
      </c>
      <c r="W329" s="91"/>
    </row>
    <row r="330" spans="2:23">
      <c r="B330" s="26" t="s">
        <v>2253</v>
      </c>
      <c r="C330" t="s">
        <v>1444</v>
      </c>
      <c r="D330" s="101">
        <v>508506</v>
      </c>
      <c r="E330"/>
      <c r="F330" t="s">
        <v>1192</v>
      </c>
      <c r="G330" s="86">
        <v>43186</v>
      </c>
      <c r="H330" t="s">
        <v>207</v>
      </c>
      <c r="I330" s="77">
        <v>3.58</v>
      </c>
      <c r="J330" t="s">
        <v>268</v>
      </c>
      <c r="K330" t="s">
        <v>106</v>
      </c>
      <c r="L330" s="78">
        <v>4.8000000000000001E-2</v>
      </c>
      <c r="M330" s="78">
        <v>6.3700000000000007E-2</v>
      </c>
      <c r="N330" s="77">
        <v>110.83</v>
      </c>
      <c r="O330" s="77">
        <v>95.11</v>
      </c>
      <c r="P330" s="77">
        <v>0.40572467963699999</v>
      </c>
      <c r="Q330" s="78">
        <v>8.0000000000000004E-4</v>
      </c>
      <c r="R330" s="78">
        <v>0</v>
      </c>
      <c r="W330" s="91"/>
    </row>
    <row r="331" spans="2:23">
      <c r="B331" s="26" t="s">
        <v>2253</v>
      </c>
      <c r="C331" t="s">
        <v>1444</v>
      </c>
      <c r="D331" s="101">
        <v>75980</v>
      </c>
      <c r="E331"/>
      <c r="F331" t="s">
        <v>1192</v>
      </c>
      <c r="G331" s="86">
        <v>43942</v>
      </c>
      <c r="H331" t="s">
        <v>207</v>
      </c>
      <c r="I331" s="77">
        <v>3.5</v>
      </c>
      <c r="J331" t="s">
        <v>268</v>
      </c>
      <c r="K331" t="s">
        <v>106</v>
      </c>
      <c r="L331" s="78">
        <v>5.4399999999999997E-2</v>
      </c>
      <c r="M331" s="78">
        <v>7.9600000000000004E-2</v>
      </c>
      <c r="N331" s="77">
        <v>56.17</v>
      </c>
      <c r="O331" s="77">
        <v>92.36</v>
      </c>
      <c r="P331" s="77">
        <v>0.19968077758800001</v>
      </c>
      <c r="Q331" s="78">
        <v>4.0000000000000002E-4</v>
      </c>
      <c r="R331" s="78">
        <v>0</v>
      </c>
      <c r="W331" s="91"/>
    </row>
    <row r="332" spans="2:23">
      <c r="B332" s="88" t="s">
        <v>2254</v>
      </c>
      <c r="C332" t="s">
        <v>1447</v>
      </c>
      <c r="D332" s="101">
        <v>9645</v>
      </c>
      <c r="E332"/>
      <c r="F332" t="s">
        <v>1449</v>
      </c>
      <c r="G332" s="86">
        <v>45114</v>
      </c>
      <c r="H332" t="s">
        <v>1228</v>
      </c>
      <c r="I332" s="77">
        <v>2.57</v>
      </c>
      <c r="J332" t="s">
        <v>1455</v>
      </c>
      <c r="K332" t="s">
        <v>202</v>
      </c>
      <c r="L332" s="78">
        <v>7.5800000000000006E-2</v>
      </c>
      <c r="M332" s="78">
        <v>8.3199999999999996E-2</v>
      </c>
      <c r="N332" s="77">
        <v>44.21</v>
      </c>
      <c r="O332" s="77">
        <v>100.63</v>
      </c>
      <c r="P332" s="77">
        <v>1.5949135495499998E-2</v>
      </c>
      <c r="Q332" s="78">
        <v>0</v>
      </c>
      <c r="R332" s="78">
        <v>0</v>
      </c>
      <c r="W332" s="91"/>
    </row>
    <row r="333" spans="2:23">
      <c r="B333" s="88" t="s">
        <v>2254</v>
      </c>
      <c r="C333" t="s">
        <v>1447</v>
      </c>
      <c r="D333" s="101">
        <v>9722</v>
      </c>
      <c r="E333"/>
      <c r="F333" t="s">
        <v>1449</v>
      </c>
      <c r="G333" s="86">
        <v>45169</v>
      </c>
      <c r="H333" t="s">
        <v>1228</v>
      </c>
      <c r="I333" s="77">
        <v>2.59</v>
      </c>
      <c r="J333" t="s">
        <v>1455</v>
      </c>
      <c r="K333" t="s">
        <v>202</v>
      </c>
      <c r="L333" s="78">
        <v>7.7299999999999994E-2</v>
      </c>
      <c r="M333" s="78">
        <v>8.1500000000000003E-2</v>
      </c>
      <c r="N333" s="77">
        <v>18.71</v>
      </c>
      <c r="O333" s="77">
        <v>100.41</v>
      </c>
      <c r="P333" s="77">
        <v>6.7350358935E-3</v>
      </c>
      <c r="Q333" s="78">
        <v>0</v>
      </c>
      <c r="R333" s="78">
        <v>0</v>
      </c>
      <c r="W333" s="91"/>
    </row>
    <row r="334" spans="2:23">
      <c r="B334" t="s">
        <v>2235</v>
      </c>
      <c r="C334" t="s">
        <v>1447</v>
      </c>
      <c r="D334" s="101">
        <v>8763</v>
      </c>
      <c r="E334"/>
      <c r="F334" t="s">
        <v>1449</v>
      </c>
      <c r="G334" s="86">
        <v>44529</v>
      </c>
      <c r="H334" t="s">
        <v>1228</v>
      </c>
      <c r="I334" s="77">
        <v>2.57</v>
      </c>
      <c r="J334" t="s">
        <v>1455</v>
      </c>
      <c r="K334" t="s">
        <v>202</v>
      </c>
      <c r="L334" s="78">
        <v>7.6300000000000007E-2</v>
      </c>
      <c r="M334" s="78">
        <v>8.0799999999999997E-2</v>
      </c>
      <c r="N334" s="77">
        <v>427.41</v>
      </c>
      <c r="O334" s="77">
        <v>101.22</v>
      </c>
      <c r="P334" s="77">
        <v>0.155095848117</v>
      </c>
      <c r="Q334" s="78">
        <v>2.9999999999999997E-4</v>
      </c>
      <c r="R334" s="78">
        <v>0</v>
      </c>
      <c r="W334" s="91"/>
    </row>
    <row r="335" spans="2:23">
      <c r="B335" t="s">
        <v>2235</v>
      </c>
      <c r="C335" t="s">
        <v>1447</v>
      </c>
      <c r="D335" s="101">
        <v>9327</v>
      </c>
      <c r="E335"/>
      <c r="F335" t="s">
        <v>1449</v>
      </c>
      <c r="G335" s="86">
        <v>44880</v>
      </c>
      <c r="H335" t="s">
        <v>1228</v>
      </c>
      <c r="I335" s="77">
        <v>2.59</v>
      </c>
      <c r="J335" t="s">
        <v>1455</v>
      </c>
      <c r="K335" t="s">
        <v>200</v>
      </c>
      <c r="L335" s="78">
        <v>6.9500000000000006E-2</v>
      </c>
      <c r="M335" s="78">
        <v>7.3200000000000001E-2</v>
      </c>
      <c r="N335" s="77">
        <v>11.72</v>
      </c>
      <c r="O335" s="77">
        <v>102.26436860068259</v>
      </c>
      <c r="P335" s="77">
        <v>4.1900902463999998E-3</v>
      </c>
      <c r="Q335" s="78">
        <v>0</v>
      </c>
      <c r="R335" s="78">
        <v>0</v>
      </c>
      <c r="W335" s="91"/>
    </row>
    <row r="336" spans="2:23">
      <c r="B336" t="s">
        <v>2235</v>
      </c>
      <c r="C336" t="s">
        <v>1447</v>
      </c>
      <c r="D336" s="101">
        <v>9474</v>
      </c>
      <c r="E336"/>
      <c r="F336" t="s">
        <v>1449</v>
      </c>
      <c r="G336" s="86">
        <v>44977</v>
      </c>
      <c r="H336" t="s">
        <v>1228</v>
      </c>
      <c r="I336" s="77">
        <v>2.59</v>
      </c>
      <c r="J336" t="s">
        <v>1455</v>
      </c>
      <c r="K336" t="s">
        <v>200</v>
      </c>
      <c r="L336" s="78">
        <v>6.9500000000000006E-2</v>
      </c>
      <c r="M336" s="78">
        <v>7.3200000000000001E-2</v>
      </c>
      <c r="N336" s="77">
        <v>4.54</v>
      </c>
      <c r="O336" s="77">
        <v>100.53</v>
      </c>
      <c r="P336" s="77">
        <v>1.5955960752E-3</v>
      </c>
      <c r="Q336" s="78">
        <v>0</v>
      </c>
      <c r="R336" s="78">
        <v>0</v>
      </c>
      <c r="W336" s="91"/>
    </row>
    <row r="337" spans="2:23">
      <c r="B337" t="s">
        <v>2235</v>
      </c>
      <c r="C337" t="s">
        <v>1447</v>
      </c>
      <c r="D337" s="101">
        <v>9571</v>
      </c>
      <c r="E337"/>
      <c r="F337" t="s">
        <v>1449</v>
      </c>
      <c r="G337" s="86">
        <v>45069</v>
      </c>
      <c r="H337" t="s">
        <v>1228</v>
      </c>
      <c r="I337" s="77">
        <v>2.59</v>
      </c>
      <c r="J337" t="s">
        <v>1455</v>
      </c>
      <c r="K337" t="s">
        <v>200</v>
      </c>
      <c r="L337" s="78">
        <v>6.9500000000000006E-2</v>
      </c>
      <c r="M337" s="78">
        <v>7.3200000000000001E-2</v>
      </c>
      <c r="N337" s="77">
        <v>7.44</v>
      </c>
      <c r="O337" s="77">
        <v>101.22</v>
      </c>
      <c r="P337" s="77">
        <v>2.6327564928E-3</v>
      </c>
      <c r="Q337" s="78">
        <v>0</v>
      </c>
      <c r="R337" s="78">
        <v>0</v>
      </c>
      <c r="W337" s="91"/>
    </row>
    <row r="338" spans="2:23">
      <c r="B338" t="s">
        <v>2234</v>
      </c>
      <c r="C338" t="s">
        <v>1447</v>
      </c>
      <c r="D338" s="101">
        <v>93821</v>
      </c>
      <c r="E338"/>
      <c r="F338" t="s">
        <v>1449</v>
      </c>
      <c r="G338" s="86">
        <v>44341</v>
      </c>
      <c r="H338" t="s">
        <v>1228</v>
      </c>
      <c r="I338" s="77">
        <v>0.48</v>
      </c>
      <c r="J338" t="s">
        <v>1455</v>
      </c>
      <c r="K338" t="s">
        <v>106</v>
      </c>
      <c r="L338" s="78">
        <v>7.9399999999999998E-2</v>
      </c>
      <c r="M338" s="78">
        <v>8.9700000000000002E-2</v>
      </c>
      <c r="N338" s="77">
        <v>43.93</v>
      </c>
      <c r="O338" s="77">
        <v>99.9</v>
      </c>
      <c r="P338" s="77">
        <v>0.16891748342999999</v>
      </c>
      <c r="Q338" s="78">
        <v>4.0000000000000002E-4</v>
      </c>
      <c r="R338" s="78">
        <v>0</v>
      </c>
      <c r="W338" s="91"/>
    </row>
    <row r="339" spans="2:23">
      <c r="B339" t="s">
        <v>2234</v>
      </c>
      <c r="C339" t="s">
        <v>1447</v>
      </c>
      <c r="D339" s="101">
        <v>9410</v>
      </c>
      <c r="E339"/>
      <c r="F339" t="s">
        <v>1449</v>
      </c>
      <c r="G339" s="86">
        <v>44946</v>
      </c>
      <c r="H339" t="s">
        <v>1228</v>
      </c>
      <c r="I339" s="77">
        <v>0.48</v>
      </c>
      <c r="J339" t="s">
        <v>1455</v>
      </c>
      <c r="K339" t="s">
        <v>106</v>
      </c>
      <c r="L339" s="78">
        <v>7.9399999999999998E-2</v>
      </c>
      <c r="M339" s="78">
        <v>8.9700000000000002E-2</v>
      </c>
      <c r="N339" s="77">
        <v>0.12</v>
      </c>
      <c r="O339" s="77">
        <v>101.86333333333333</v>
      </c>
      <c r="P339" s="77">
        <v>4.70486364E-4</v>
      </c>
      <c r="Q339" s="78">
        <v>0</v>
      </c>
      <c r="R339" s="78">
        <v>0</v>
      </c>
      <c r="W339" s="91"/>
    </row>
    <row r="340" spans="2:23">
      <c r="B340" t="s">
        <v>2234</v>
      </c>
      <c r="C340" t="s">
        <v>1447</v>
      </c>
      <c r="D340" s="101">
        <v>9460</v>
      </c>
      <c r="E340"/>
      <c r="F340" t="s">
        <v>1449</v>
      </c>
      <c r="G340" s="86">
        <v>44978</v>
      </c>
      <c r="H340" t="s">
        <v>1228</v>
      </c>
      <c r="I340" s="77">
        <v>0.48</v>
      </c>
      <c r="J340" t="s">
        <v>1455</v>
      </c>
      <c r="K340" t="s">
        <v>106</v>
      </c>
      <c r="L340" s="78">
        <v>7.9399999999999998E-2</v>
      </c>
      <c r="M340" s="78">
        <v>8.9700000000000002E-2</v>
      </c>
      <c r="N340" s="77">
        <v>0.17</v>
      </c>
      <c r="O340" s="77">
        <v>100.03</v>
      </c>
      <c r="P340" s="77">
        <v>6.54526299E-4</v>
      </c>
      <c r="Q340" s="78">
        <v>0</v>
      </c>
      <c r="R340" s="78">
        <v>0</v>
      </c>
      <c r="W340" s="91"/>
    </row>
    <row r="341" spans="2:23">
      <c r="B341" t="s">
        <v>2234</v>
      </c>
      <c r="C341" t="s">
        <v>1447</v>
      </c>
      <c r="D341" s="101">
        <v>9511</v>
      </c>
      <c r="E341"/>
      <c r="F341" t="s">
        <v>1449</v>
      </c>
      <c r="G341" s="86">
        <v>45005</v>
      </c>
      <c r="H341" t="s">
        <v>1228</v>
      </c>
      <c r="I341" s="77">
        <v>0.48</v>
      </c>
      <c r="J341" t="s">
        <v>1455</v>
      </c>
      <c r="K341" t="s">
        <v>106</v>
      </c>
      <c r="L341" s="78">
        <v>7.9299999999999995E-2</v>
      </c>
      <c r="M341" s="78">
        <v>8.9599999999999999E-2</v>
      </c>
      <c r="N341" s="77">
        <v>0.09</v>
      </c>
      <c r="O341" s="77">
        <v>100.03</v>
      </c>
      <c r="P341" s="77">
        <v>3.4651392300000001E-4</v>
      </c>
      <c r="Q341" s="78">
        <v>0</v>
      </c>
      <c r="R341" s="78">
        <v>0</v>
      </c>
      <c r="W341" s="91"/>
    </row>
    <row r="342" spans="2:23">
      <c r="B342" t="s">
        <v>2234</v>
      </c>
      <c r="C342" t="s">
        <v>1447</v>
      </c>
      <c r="D342" s="101">
        <v>9540</v>
      </c>
      <c r="E342"/>
      <c r="F342" t="s">
        <v>1449</v>
      </c>
      <c r="G342" s="86">
        <v>45036</v>
      </c>
      <c r="H342" t="s">
        <v>1228</v>
      </c>
      <c r="I342" s="77">
        <v>0.48</v>
      </c>
      <c r="J342" t="s">
        <v>1455</v>
      </c>
      <c r="K342" t="s">
        <v>106</v>
      </c>
      <c r="L342" s="78">
        <v>7.9399999999999998E-2</v>
      </c>
      <c r="M342" s="78">
        <v>8.9700000000000002E-2</v>
      </c>
      <c r="N342" s="77">
        <v>0.32</v>
      </c>
      <c r="O342" s="77">
        <v>100.03</v>
      </c>
      <c r="P342" s="77">
        <v>1.232049504E-3</v>
      </c>
      <c r="Q342" s="78">
        <v>0</v>
      </c>
      <c r="R342" s="78">
        <v>0</v>
      </c>
      <c r="W342" s="91"/>
    </row>
    <row r="343" spans="2:23">
      <c r="B343" t="s">
        <v>2234</v>
      </c>
      <c r="C343" t="s">
        <v>1447</v>
      </c>
      <c r="D343" s="101">
        <v>9562</v>
      </c>
      <c r="E343"/>
      <c r="F343" t="s">
        <v>1449</v>
      </c>
      <c r="G343" s="86">
        <v>45068</v>
      </c>
      <c r="H343" t="s">
        <v>1228</v>
      </c>
      <c r="I343" s="77">
        <v>0.48</v>
      </c>
      <c r="J343" t="s">
        <v>1455</v>
      </c>
      <c r="K343" t="s">
        <v>106</v>
      </c>
      <c r="L343" s="78">
        <v>7.9399999999999998E-2</v>
      </c>
      <c r="M343" s="78">
        <v>8.9700000000000002E-2</v>
      </c>
      <c r="N343" s="77">
        <v>0.17</v>
      </c>
      <c r="O343" s="77">
        <v>100.03</v>
      </c>
      <c r="P343" s="77">
        <v>6.54526299E-4</v>
      </c>
      <c r="Q343" s="78">
        <v>0</v>
      </c>
      <c r="R343" s="78">
        <v>0</v>
      </c>
      <c r="W343" s="91"/>
    </row>
    <row r="344" spans="2:23">
      <c r="B344" t="s">
        <v>2234</v>
      </c>
      <c r="C344" t="s">
        <v>1447</v>
      </c>
      <c r="D344" s="101">
        <v>9603</v>
      </c>
      <c r="E344"/>
      <c r="F344" t="s">
        <v>1449</v>
      </c>
      <c r="G344" s="86">
        <v>45097</v>
      </c>
      <c r="H344" t="s">
        <v>1228</v>
      </c>
      <c r="I344" s="77">
        <v>0.48</v>
      </c>
      <c r="J344" t="s">
        <v>1455</v>
      </c>
      <c r="K344" t="s">
        <v>106</v>
      </c>
      <c r="L344" s="78">
        <v>7.9399999999999998E-2</v>
      </c>
      <c r="M344" s="78">
        <v>8.9700000000000002E-2</v>
      </c>
      <c r="N344" s="77">
        <v>0.13</v>
      </c>
      <c r="O344" s="77">
        <v>100.53</v>
      </c>
      <c r="P344" s="77">
        <v>5.0302196100000004E-4</v>
      </c>
      <c r="Q344" s="78">
        <v>0</v>
      </c>
      <c r="R344" s="78">
        <v>0</v>
      </c>
      <c r="W344" s="91"/>
    </row>
    <row r="345" spans="2:23">
      <c r="B345" t="s">
        <v>2234</v>
      </c>
      <c r="C345" t="s">
        <v>1447</v>
      </c>
      <c r="D345" s="101">
        <v>9659</v>
      </c>
      <c r="E345"/>
      <c r="F345" t="s">
        <v>1449</v>
      </c>
      <c r="G345" s="86">
        <v>45159</v>
      </c>
      <c r="H345" t="s">
        <v>1228</v>
      </c>
      <c r="I345" s="77">
        <v>0.48</v>
      </c>
      <c r="J345" t="s">
        <v>1455</v>
      </c>
      <c r="K345" t="s">
        <v>106</v>
      </c>
      <c r="L345" s="78">
        <v>7.9399999999999998E-2</v>
      </c>
      <c r="M345" s="78">
        <v>8.9700000000000002E-2</v>
      </c>
      <c r="N345" s="77">
        <v>0.33</v>
      </c>
      <c r="O345" s="77">
        <v>100.02</v>
      </c>
      <c r="P345" s="77">
        <v>1.2704240339999999E-3</v>
      </c>
      <c r="Q345" s="78">
        <v>0</v>
      </c>
      <c r="R345" s="78">
        <v>0</v>
      </c>
      <c r="W345" s="91"/>
    </row>
    <row r="346" spans="2:23">
      <c r="B346" t="s">
        <v>2234</v>
      </c>
      <c r="C346" t="s">
        <v>1447</v>
      </c>
      <c r="D346" s="101">
        <v>9749</v>
      </c>
      <c r="E346"/>
      <c r="F346" t="s">
        <v>1449</v>
      </c>
      <c r="G346" s="86">
        <v>45189</v>
      </c>
      <c r="H346" t="s">
        <v>1228</v>
      </c>
      <c r="I346" s="77">
        <v>0.48</v>
      </c>
      <c r="J346" t="s">
        <v>1455</v>
      </c>
      <c r="K346" t="s">
        <v>106</v>
      </c>
      <c r="L346" s="78">
        <v>7.9399999999999998E-2</v>
      </c>
      <c r="M346" s="78">
        <v>8.9700000000000002E-2</v>
      </c>
      <c r="N346" s="77">
        <v>0.17</v>
      </c>
      <c r="O346" s="77">
        <v>99.9</v>
      </c>
      <c r="P346" s="77">
        <v>6.5367566999999997E-4</v>
      </c>
      <c r="Q346" s="78">
        <v>0</v>
      </c>
      <c r="R346" s="78">
        <v>0</v>
      </c>
      <c r="W346" s="91"/>
    </row>
    <row r="347" spans="2:23">
      <c r="B347" t="s">
        <v>2186</v>
      </c>
      <c r="C347" t="s">
        <v>1447</v>
      </c>
      <c r="D347" s="101">
        <v>9459</v>
      </c>
      <c r="E347"/>
      <c r="F347" t="s">
        <v>1450</v>
      </c>
      <c r="G347" s="86">
        <v>44195</v>
      </c>
      <c r="H347" t="s">
        <v>1228</v>
      </c>
      <c r="I347" s="77">
        <v>2.79</v>
      </c>
      <c r="J347" t="s">
        <v>1455</v>
      </c>
      <c r="K347" t="s">
        <v>113</v>
      </c>
      <c r="L347" s="78">
        <v>7.5300000000000006E-2</v>
      </c>
      <c r="M347" s="78">
        <v>7.5499999999999998E-2</v>
      </c>
      <c r="N347" s="77">
        <v>4390.41</v>
      </c>
      <c r="O347" s="77">
        <v>100.6</v>
      </c>
      <c r="P347" s="77">
        <v>20.760061587738001</v>
      </c>
      <c r="Q347" s="78">
        <v>4.3299999999999998E-2</v>
      </c>
      <c r="R347" s="78">
        <v>2.9999999999999997E-4</v>
      </c>
      <c r="W347" s="91"/>
    </row>
    <row r="348" spans="2:23">
      <c r="B348" t="s">
        <v>2186</v>
      </c>
      <c r="C348" t="s">
        <v>1447</v>
      </c>
      <c r="D348" s="101">
        <v>9448</v>
      </c>
      <c r="E348"/>
      <c r="F348" t="s">
        <v>1450</v>
      </c>
      <c r="G348" s="86">
        <v>43788</v>
      </c>
      <c r="H348" t="s">
        <v>1228</v>
      </c>
      <c r="I348" s="77">
        <v>2.85</v>
      </c>
      <c r="J348" t="s">
        <v>1455</v>
      </c>
      <c r="K348" t="s">
        <v>110</v>
      </c>
      <c r="L348" s="78">
        <v>5.8200000000000002E-2</v>
      </c>
      <c r="M348" s="78">
        <v>5.8900000000000001E-2</v>
      </c>
      <c r="N348" s="77">
        <v>15776.31</v>
      </c>
      <c r="O348" s="77">
        <v>101.81</v>
      </c>
      <c r="P348" s="77">
        <v>65.171001863632497</v>
      </c>
      <c r="Q348" s="78">
        <v>0.13600000000000001</v>
      </c>
      <c r="R348" s="78">
        <v>8.0000000000000004E-4</v>
      </c>
      <c r="W348" s="91"/>
    </row>
    <row r="349" spans="2:23">
      <c r="B349" t="s">
        <v>2186</v>
      </c>
      <c r="C349" t="s">
        <v>1447</v>
      </c>
      <c r="D349" s="101">
        <v>9617</v>
      </c>
      <c r="E349"/>
      <c r="F349" t="s">
        <v>1450</v>
      </c>
      <c r="G349" s="86">
        <v>45099</v>
      </c>
      <c r="H349" t="s">
        <v>1228</v>
      </c>
      <c r="I349" s="77">
        <v>2.85</v>
      </c>
      <c r="J349" t="s">
        <v>1455</v>
      </c>
      <c r="K349" t="s">
        <v>110</v>
      </c>
      <c r="L349" s="78">
        <v>5.8200000000000002E-2</v>
      </c>
      <c r="M349" s="78">
        <v>5.9299999999999999E-2</v>
      </c>
      <c r="N349" s="77">
        <v>263.97000000000003</v>
      </c>
      <c r="O349" s="77">
        <v>100</v>
      </c>
      <c r="P349" s="77">
        <v>1.0710582749999999</v>
      </c>
      <c r="Q349" s="78">
        <v>2.2000000000000001E-3</v>
      </c>
      <c r="R349" s="78">
        <v>0</v>
      </c>
      <c r="W349" s="91"/>
    </row>
    <row r="350" spans="2:23">
      <c r="B350" t="s">
        <v>2187</v>
      </c>
      <c r="C350" t="s">
        <v>1447</v>
      </c>
      <c r="D350" s="101">
        <v>9047</v>
      </c>
      <c r="E350"/>
      <c r="F350" t="s">
        <v>1450</v>
      </c>
      <c r="G350" s="86">
        <v>44677</v>
      </c>
      <c r="H350" t="s">
        <v>1228</v>
      </c>
      <c r="I350" s="77">
        <v>2.74</v>
      </c>
      <c r="J350" t="s">
        <v>1455</v>
      </c>
      <c r="K350" t="s">
        <v>202</v>
      </c>
      <c r="L350" s="78">
        <v>0.1149</v>
      </c>
      <c r="M350" s="78">
        <v>0.1217</v>
      </c>
      <c r="N350" s="77">
        <v>130.32</v>
      </c>
      <c r="O350" s="77">
        <v>102.82</v>
      </c>
      <c r="P350" s="77">
        <v>4.8037216103999997E-2</v>
      </c>
      <c r="Q350" s="78">
        <v>1E-4</v>
      </c>
      <c r="R350" s="78">
        <v>0</v>
      </c>
      <c r="W350" s="91"/>
    </row>
    <row r="351" spans="2:23">
      <c r="B351" t="s">
        <v>2187</v>
      </c>
      <c r="C351" t="s">
        <v>1447</v>
      </c>
      <c r="D351" s="101">
        <v>9048</v>
      </c>
      <c r="E351"/>
      <c r="F351" t="s">
        <v>1450</v>
      </c>
      <c r="G351" s="86">
        <v>44677</v>
      </c>
      <c r="H351" t="s">
        <v>1228</v>
      </c>
      <c r="I351" s="77">
        <v>2.93</v>
      </c>
      <c r="J351" t="s">
        <v>1455</v>
      </c>
      <c r="K351" t="s">
        <v>202</v>
      </c>
      <c r="L351" s="78">
        <v>7.5700000000000003E-2</v>
      </c>
      <c r="M351" s="78">
        <v>7.8899999999999998E-2</v>
      </c>
      <c r="N351" s="77">
        <v>418.38</v>
      </c>
      <c r="O351" s="77">
        <v>101.86</v>
      </c>
      <c r="P351" s="77">
        <v>0.152779029678</v>
      </c>
      <c r="Q351" s="78">
        <v>2.9999999999999997E-4</v>
      </c>
      <c r="R351" s="78">
        <v>0</v>
      </c>
      <c r="W351" s="91"/>
    </row>
    <row r="352" spans="2:23">
      <c r="B352" t="s">
        <v>2187</v>
      </c>
      <c r="C352" t="s">
        <v>1447</v>
      </c>
      <c r="D352" s="101">
        <v>9074</v>
      </c>
      <c r="E352"/>
      <c r="F352" t="s">
        <v>1450</v>
      </c>
      <c r="G352" s="86">
        <v>44684</v>
      </c>
      <c r="H352" t="s">
        <v>1228</v>
      </c>
      <c r="I352" s="77">
        <v>2.92</v>
      </c>
      <c r="J352" t="s">
        <v>1455</v>
      </c>
      <c r="K352" t="s">
        <v>202</v>
      </c>
      <c r="L352" s="78">
        <v>7.7700000000000005E-2</v>
      </c>
      <c r="M352" s="78">
        <v>8.8700000000000001E-2</v>
      </c>
      <c r="N352" s="77">
        <v>21.16</v>
      </c>
      <c r="O352" s="77">
        <v>101.96</v>
      </c>
      <c r="P352" s="77">
        <v>7.7345428559999997E-3</v>
      </c>
      <c r="Q352" s="78">
        <v>0</v>
      </c>
      <c r="R352" s="78">
        <v>0</v>
      </c>
      <c r="W352" s="91"/>
    </row>
    <row r="353" spans="2:23">
      <c r="B353" t="s">
        <v>2187</v>
      </c>
      <c r="C353" t="s">
        <v>1447</v>
      </c>
      <c r="D353" s="101">
        <v>9220</v>
      </c>
      <c r="E353"/>
      <c r="F353" t="s">
        <v>1450</v>
      </c>
      <c r="G353" s="86">
        <v>44811</v>
      </c>
      <c r="H353" t="s">
        <v>1228</v>
      </c>
      <c r="I353" s="77">
        <v>2.95</v>
      </c>
      <c r="J353" t="s">
        <v>1455</v>
      </c>
      <c r="K353" t="s">
        <v>202</v>
      </c>
      <c r="L353" s="78">
        <v>7.9600000000000004E-2</v>
      </c>
      <c r="M353" s="78">
        <v>7.9899999999999999E-2</v>
      </c>
      <c r="N353" s="77">
        <v>31.32</v>
      </c>
      <c r="O353" s="77">
        <v>101.42</v>
      </c>
      <c r="P353" s="77">
        <v>1.1387660724E-2</v>
      </c>
      <c r="Q353" s="78">
        <v>0</v>
      </c>
      <c r="R353" s="78">
        <v>0</v>
      </c>
      <c r="W353" s="91"/>
    </row>
    <row r="354" spans="2:23">
      <c r="B354" t="s">
        <v>2187</v>
      </c>
      <c r="C354" t="s">
        <v>1447</v>
      </c>
      <c r="D354" s="101">
        <v>9599</v>
      </c>
      <c r="E354"/>
      <c r="F354" t="s">
        <v>1450</v>
      </c>
      <c r="G354" s="86">
        <v>45089</v>
      </c>
      <c r="H354" t="s">
        <v>1228</v>
      </c>
      <c r="I354" s="77">
        <v>2.95</v>
      </c>
      <c r="J354" t="s">
        <v>1455</v>
      </c>
      <c r="K354" t="s">
        <v>202</v>
      </c>
      <c r="L354" s="78">
        <v>0.08</v>
      </c>
      <c r="M354" s="78">
        <v>8.3099999999999993E-2</v>
      </c>
      <c r="N354" s="77">
        <v>29.84</v>
      </c>
      <c r="O354" s="77">
        <v>100.45</v>
      </c>
      <c r="P354" s="77">
        <v>1.0745779380000001E-2</v>
      </c>
      <c r="Q354" s="78">
        <v>0</v>
      </c>
      <c r="R354" s="78">
        <v>0</v>
      </c>
      <c r="W354" s="91"/>
    </row>
    <row r="355" spans="2:23">
      <c r="B355" t="s">
        <v>2187</v>
      </c>
      <c r="C355" t="s">
        <v>1447</v>
      </c>
      <c r="D355" s="101">
        <v>9748</v>
      </c>
      <c r="E355"/>
      <c r="F355" t="s">
        <v>1450</v>
      </c>
      <c r="G355" s="86">
        <v>45180</v>
      </c>
      <c r="H355" t="s">
        <v>1228</v>
      </c>
      <c r="I355" s="77">
        <v>2.95</v>
      </c>
      <c r="J355" t="s">
        <v>1455</v>
      </c>
      <c r="K355" t="s">
        <v>202</v>
      </c>
      <c r="L355" s="78">
        <v>0.08</v>
      </c>
      <c r="M355" s="78">
        <v>8.3699999999999997E-2</v>
      </c>
      <c r="N355" s="77">
        <v>43.22</v>
      </c>
      <c r="O355" s="77">
        <v>100.3</v>
      </c>
      <c r="P355" s="77">
        <v>1.5540853110000001E-2</v>
      </c>
      <c r="Q355" s="78">
        <v>0</v>
      </c>
      <c r="R355" s="78">
        <v>0</v>
      </c>
      <c r="W355" s="91"/>
    </row>
    <row r="356" spans="2:23">
      <c r="B356" t="s">
        <v>2236</v>
      </c>
      <c r="C356" t="s">
        <v>1447</v>
      </c>
      <c r="D356" s="101">
        <v>7088</v>
      </c>
      <c r="E356"/>
      <c r="F356" t="s">
        <v>1463</v>
      </c>
      <c r="G356" s="86">
        <v>43684</v>
      </c>
      <c r="H356" t="s">
        <v>211</v>
      </c>
      <c r="I356" s="77">
        <v>7.21</v>
      </c>
      <c r="J356" t="s">
        <v>810</v>
      </c>
      <c r="K356" t="s">
        <v>106</v>
      </c>
      <c r="L356" s="78">
        <v>4.36E-2</v>
      </c>
      <c r="M356" s="78">
        <v>3.7900000000000003E-2</v>
      </c>
      <c r="N356" s="77">
        <v>11780.53</v>
      </c>
      <c r="O356" s="77">
        <v>105.35</v>
      </c>
      <c r="P356" s="77">
        <v>47.769124378394999</v>
      </c>
      <c r="Q356" s="78">
        <v>9.9699999999999997E-2</v>
      </c>
      <c r="R356" s="78">
        <v>5.9999999999999995E-4</v>
      </c>
      <c r="W356" s="91"/>
    </row>
    <row r="357" spans="2:23">
      <c r="B357" t="s">
        <v>2237</v>
      </c>
      <c r="C357" t="s">
        <v>1447</v>
      </c>
      <c r="D357" s="101">
        <v>7310</v>
      </c>
      <c r="E357"/>
      <c r="F357" t="s">
        <v>1223</v>
      </c>
      <c r="G357" s="86">
        <v>43811</v>
      </c>
      <c r="H357" t="s">
        <v>1224</v>
      </c>
      <c r="I357" s="77">
        <v>7.07</v>
      </c>
      <c r="J357" t="s">
        <v>810</v>
      </c>
      <c r="K357" t="s">
        <v>106</v>
      </c>
      <c r="L357" s="78">
        <v>4.48E-2</v>
      </c>
      <c r="M357" s="78">
        <v>7.0499999999999993E-2</v>
      </c>
      <c r="N357" s="77">
        <v>3853.02</v>
      </c>
      <c r="O357" s="77">
        <v>87</v>
      </c>
      <c r="P357" s="77">
        <v>12.9023383626</v>
      </c>
      <c r="Q357" s="78">
        <v>2.69E-2</v>
      </c>
      <c r="R357" s="78">
        <v>2.0000000000000001E-4</v>
      </c>
      <c r="W357" s="91"/>
    </row>
    <row r="358" spans="2:23">
      <c r="B358" t="s">
        <v>2233</v>
      </c>
      <c r="C358" t="s">
        <v>1447</v>
      </c>
      <c r="D358" s="101">
        <v>6932</v>
      </c>
      <c r="E358"/>
      <c r="F358" t="s">
        <v>2255</v>
      </c>
      <c r="G358" s="86">
        <v>43098</v>
      </c>
      <c r="H358" t="s">
        <v>210</v>
      </c>
      <c r="I358" s="77">
        <v>1.49</v>
      </c>
      <c r="J358" t="s">
        <v>810</v>
      </c>
      <c r="K358" t="s">
        <v>106</v>
      </c>
      <c r="L358" s="78">
        <v>8.1699999999999995E-2</v>
      </c>
      <c r="M358" s="78">
        <v>7.0699999999999999E-2</v>
      </c>
      <c r="N358" s="77">
        <v>31.99</v>
      </c>
      <c r="O358" s="77">
        <v>103.71</v>
      </c>
      <c r="P358" s="77">
        <v>0.12769761482100001</v>
      </c>
      <c r="Q358" s="78">
        <v>2.9999999999999997E-4</v>
      </c>
      <c r="R358" s="78">
        <v>0</v>
      </c>
      <c r="W358" s="91"/>
    </row>
    <row r="359" spans="2:23">
      <c r="B359" t="s">
        <v>2233</v>
      </c>
      <c r="C359" t="s">
        <v>1447</v>
      </c>
      <c r="D359" s="101">
        <v>7291</v>
      </c>
      <c r="E359"/>
      <c r="F359" t="s">
        <v>2255</v>
      </c>
      <c r="G359" s="86">
        <v>43798</v>
      </c>
      <c r="H359" t="s">
        <v>210</v>
      </c>
      <c r="I359" s="77">
        <v>1.49</v>
      </c>
      <c r="J359" t="s">
        <v>810</v>
      </c>
      <c r="K359" t="s">
        <v>106</v>
      </c>
      <c r="L359" s="78">
        <v>8.1699999999999995E-2</v>
      </c>
      <c r="M359" s="78">
        <v>7.9399999999999998E-2</v>
      </c>
      <c r="N359" s="77">
        <v>1.88</v>
      </c>
      <c r="O359" s="77">
        <v>103.6</v>
      </c>
      <c r="P359" s="77">
        <v>7.4966203200000003E-3</v>
      </c>
      <c r="Q359" s="78">
        <v>0</v>
      </c>
      <c r="R359" s="78">
        <v>0</v>
      </c>
      <c r="W359" s="91"/>
    </row>
    <row r="360" spans="2:23">
      <c r="B360" t="s">
        <v>2243</v>
      </c>
      <c r="C360" t="s">
        <v>1447</v>
      </c>
      <c r="D360" s="101">
        <v>6872</v>
      </c>
      <c r="E360"/>
      <c r="F360" t="s">
        <v>2255</v>
      </c>
      <c r="G360" s="86">
        <v>43570</v>
      </c>
      <c r="H360" t="s">
        <v>210</v>
      </c>
      <c r="I360" s="77">
        <v>2.42</v>
      </c>
      <c r="J360" t="s">
        <v>810</v>
      </c>
      <c r="K360" t="s">
        <v>106</v>
      </c>
      <c r="L360" s="78">
        <v>7.6700000000000004E-2</v>
      </c>
      <c r="M360" s="78">
        <v>7.4899999999999994E-2</v>
      </c>
      <c r="N360" s="77">
        <v>19.25</v>
      </c>
      <c r="O360" s="77">
        <v>102.3</v>
      </c>
      <c r="P360" s="77">
        <v>7.5797394749999997E-2</v>
      </c>
      <c r="Q360" s="78">
        <v>2.0000000000000001E-4</v>
      </c>
      <c r="R360" s="78">
        <v>0</v>
      </c>
      <c r="W360" s="91"/>
    </row>
    <row r="361" spans="2:23">
      <c r="B361" t="s">
        <v>2243</v>
      </c>
      <c r="C361" t="s">
        <v>1447</v>
      </c>
      <c r="D361" s="101">
        <v>6812</v>
      </c>
      <c r="E361"/>
      <c r="F361" t="s">
        <v>2255</v>
      </c>
      <c r="G361" s="86">
        <v>43536</v>
      </c>
      <c r="H361" t="s">
        <v>210</v>
      </c>
      <c r="I361" s="77">
        <v>2.42</v>
      </c>
      <c r="J361" t="s">
        <v>810</v>
      </c>
      <c r="K361" t="s">
        <v>106</v>
      </c>
      <c r="L361" s="78">
        <v>7.6700000000000004E-2</v>
      </c>
      <c r="M361" s="78">
        <v>7.4899999999999994E-2</v>
      </c>
      <c r="N361" s="77">
        <v>23.85</v>
      </c>
      <c r="O361" s="77">
        <v>102.29</v>
      </c>
      <c r="P361" s="77">
        <v>9.3900839085000007E-2</v>
      </c>
      <c r="Q361" s="78">
        <v>2.0000000000000001E-4</v>
      </c>
      <c r="R361" s="78">
        <v>0</v>
      </c>
      <c r="W361" s="91"/>
    </row>
    <row r="362" spans="2:23">
      <c r="B362" t="s">
        <v>2243</v>
      </c>
      <c r="C362" t="s">
        <v>1447</v>
      </c>
      <c r="D362" s="101">
        <v>7258</v>
      </c>
      <c r="E362"/>
      <c r="F362" t="s">
        <v>2255</v>
      </c>
      <c r="G362" s="86">
        <v>43774</v>
      </c>
      <c r="H362" t="s">
        <v>210</v>
      </c>
      <c r="I362" s="77">
        <v>2.42</v>
      </c>
      <c r="J362" t="s">
        <v>810</v>
      </c>
      <c r="K362" t="s">
        <v>106</v>
      </c>
      <c r="L362" s="78">
        <v>7.6700000000000004E-2</v>
      </c>
      <c r="M362" s="78">
        <v>7.3099999999999998E-2</v>
      </c>
      <c r="N362" s="77">
        <v>17.579999999999998</v>
      </c>
      <c r="O362" s="77">
        <v>102.3</v>
      </c>
      <c r="P362" s="77">
        <v>6.9221724659999997E-2</v>
      </c>
      <c r="Q362" s="78">
        <v>1E-4</v>
      </c>
      <c r="R362" s="78">
        <v>0</v>
      </c>
      <c r="W362" s="91"/>
    </row>
    <row r="363" spans="2:23">
      <c r="B363" t="s">
        <v>2246</v>
      </c>
      <c r="C363" t="s">
        <v>1447</v>
      </c>
      <c r="D363" s="101">
        <v>6861</v>
      </c>
      <c r="E363"/>
      <c r="F363" t="s">
        <v>2255</v>
      </c>
      <c r="G363" s="86">
        <v>43563</v>
      </c>
      <c r="H363" t="s">
        <v>210</v>
      </c>
      <c r="I363" s="77">
        <v>0.52</v>
      </c>
      <c r="J363" t="s">
        <v>953</v>
      </c>
      <c r="K363" t="s">
        <v>106</v>
      </c>
      <c r="L363" s="78">
        <v>8.0299999999999996E-2</v>
      </c>
      <c r="M363" s="78">
        <v>8.9899999999999994E-2</v>
      </c>
      <c r="N363" s="77">
        <v>130.26</v>
      </c>
      <c r="O363" s="77">
        <v>100.34</v>
      </c>
      <c r="P363" s="77">
        <v>0.50307540051599997</v>
      </c>
      <c r="Q363" s="78">
        <v>1E-3</v>
      </c>
      <c r="R363" s="78">
        <v>0</v>
      </c>
      <c r="W363" s="91"/>
    </row>
    <row r="364" spans="2:23">
      <c r="B364" t="s">
        <v>2233</v>
      </c>
      <c r="C364" t="s">
        <v>1447</v>
      </c>
      <c r="D364" s="101">
        <v>9335</v>
      </c>
      <c r="E364"/>
      <c r="F364" t="s">
        <v>2255</v>
      </c>
      <c r="G364" s="86">
        <v>44064</v>
      </c>
      <c r="H364" t="s">
        <v>210</v>
      </c>
      <c r="I364" s="77">
        <v>2.4300000000000002</v>
      </c>
      <c r="J364" t="s">
        <v>810</v>
      </c>
      <c r="K364" t="s">
        <v>106</v>
      </c>
      <c r="L364" s="78">
        <v>8.9200000000000002E-2</v>
      </c>
      <c r="M364" s="78">
        <v>0.1023</v>
      </c>
      <c r="N364" s="77">
        <v>111.14</v>
      </c>
      <c r="O364" s="77">
        <v>98.9</v>
      </c>
      <c r="P364" s="77">
        <v>0.42307230354000003</v>
      </c>
      <c r="Q364" s="78">
        <v>8.9999999999999998E-4</v>
      </c>
      <c r="R364" s="78">
        <v>0</v>
      </c>
      <c r="W364" s="91"/>
    </row>
    <row r="365" spans="2:23">
      <c r="B365" t="s">
        <v>2233</v>
      </c>
      <c r="C365" t="s">
        <v>1447</v>
      </c>
      <c r="D365" s="101">
        <v>464740</v>
      </c>
      <c r="E365"/>
      <c r="F365" t="s">
        <v>2255</v>
      </c>
      <c r="G365" s="86">
        <v>42817</v>
      </c>
      <c r="H365" t="s">
        <v>210</v>
      </c>
      <c r="I365" s="77">
        <v>1.59</v>
      </c>
      <c r="J365" t="s">
        <v>810</v>
      </c>
      <c r="K365" t="s">
        <v>106</v>
      </c>
      <c r="L365" s="78">
        <v>5.7799999999999997E-2</v>
      </c>
      <c r="M365" s="78">
        <v>8.6400000000000005E-2</v>
      </c>
      <c r="N365" s="77">
        <v>11.81</v>
      </c>
      <c r="O365" s="77">
        <v>97.41</v>
      </c>
      <c r="P365" s="77">
        <v>4.4279361729000002E-2</v>
      </c>
      <c r="Q365" s="78">
        <v>1E-4</v>
      </c>
      <c r="R365" s="78">
        <v>0</v>
      </c>
      <c r="W365" s="91"/>
    </row>
    <row r="366" spans="2:23">
      <c r="B366" t="s">
        <v>2240</v>
      </c>
      <c r="C366" t="s">
        <v>1447</v>
      </c>
      <c r="D366" s="101">
        <v>491862</v>
      </c>
      <c r="E366"/>
      <c r="F366" t="s">
        <v>2255</v>
      </c>
      <c r="G366" s="86">
        <v>43083</v>
      </c>
      <c r="H366" t="s">
        <v>210</v>
      </c>
      <c r="I366" s="77">
        <v>0.53</v>
      </c>
      <c r="J366" t="s">
        <v>810</v>
      </c>
      <c r="K366" t="s">
        <v>116</v>
      </c>
      <c r="L366" s="78">
        <v>7.0499999999999993E-2</v>
      </c>
      <c r="M366" s="78">
        <v>7.8E-2</v>
      </c>
      <c r="N366" s="77">
        <v>3.19</v>
      </c>
      <c r="O366" s="77">
        <v>101.57</v>
      </c>
      <c r="P366" s="77">
        <v>9.2520570064999995E-3</v>
      </c>
      <c r="Q366" s="78">
        <v>0</v>
      </c>
      <c r="R366" s="78">
        <v>0</v>
      </c>
      <c r="W366" s="91"/>
    </row>
    <row r="367" spans="2:23">
      <c r="B367" t="s">
        <v>2240</v>
      </c>
      <c r="C367" t="s">
        <v>1447</v>
      </c>
      <c r="D367" s="101">
        <v>491863</v>
      </c>
      <c r="E367"/>
      <c r="F367" t="s">
        <v>2255</v>
      </c>
      <c r="G367" s="86">
        <v>43083</v>
      </c>
      <c r="H367" t="s">
        <v>210</v>
      </c>
      <c r="I367" s="77">
        <v>5.04</v>
      </c>
      <c r="J367" t="s">
        <v>810</v>
      </c>
      <c r="K367" t="s">
        <v>116</v>
      </c>
      <c r="L367" s="78">
        <v>7.1999999999999995E-2</v>
      </c>
      <c r="M367" s="78">
        <v>7.4700000000000003E-2</v>
      </c>
      <c r="N367" s="77">
        <v>6.92</v>
      </c>
      <c r="O367" s="77">
        <v>101.98</v>
      </c>
      <c r="P367" s="77">
        <v>2.0151309188E-2</v>
      </c>
      <c r="Q367" s="78">
        <v>0</v>
      </c>
      <c r="R367" s="78">
        <v>0</v>
      </c>
      <c r="W367" s="91"/>
    </row>
    <row r="368" spans="2:23">
      <c r="B368" t="s">
        <v>2240</v>
      </c>
      <c r="C368" t="s">
        <v>1447</v>
      </c>
      <c r="D368" s="101">
        <v>491864</v>
      </c>
      <c r="E368"/>
      <c r="F368" t="s">
        <v>2255</v>
      </c>
      <c r="G368" s="86">
        <v>43083</v>
      </c>
      <c r="H368" t="s">
        <v>210</v>
      </c>
      <c r="I368" s="77">
        <v>5.22</v>
      </c>
      <c r="J368" t="s">
        <v>810</v>
      </c>
      <c r="K368" t="s">
        <v>116</v>
      </c>
      <c r="L368" s="78">
        <v>4.4999999999999998E-2</v>
      </c>
      <c r="M368" s="78">
        <v>7.51E-2</v>
      </c>
      <c r="N368" s="77">
        <v>27.67</v>
      </c>
      <c r="O368" s="77">
        <v>87.21</v>
      </c>
      <c r="P368" s="77">
        <v>6.8906090488499994E-2</v>
      </c>
      <c r="Q368" s="78">
        <v>1E-4</v>
      </c>
      <c r="R368" s="78">
        <v>0</v>
      </c>
      <c r="W368" s="91"/>
    </row>
    <row r="369" spans="2:23">
      <c r="B369" t="s">
        <v>2252</v>
      </c>
      <c r="C369" t="s">
        <v>1447</v>
      </c>
      <c r="D369" s="101">
        <v>9186</v>
      </c>
      <c r="E369"/>
      <c r="F369" t="s">
        <v>2255</v>
      </c>
      <c r="G369" s="86">
        <v>44778</v>
      </c>
      <c r="H369" t="s">
        <v>210</v>
      </c>
      <c r="I369" s="77">
        <v>3.39</v>
      </c>
      <c r="J369" t="s">
        <v>1464</v>
      </c>
      <c r="K369" t="s">
        <v>110</v>
      </c>
      <c r="L369" s="78">
        <v>7.1900000000000006E-2</v>
      </c>
      <c r="M369" s="78">
        <v>7.3099999999999998E-2</v>
      </c>
      <c r="N369" s="77">
        <v>46.5</v>
      </c>
      <c r="O369" s="77">
        <v>104.35</v>
      </c>
      <c r="P369" s="77">
        <v>0.19688105812500001</v>
      </c>
      <c r="Q369" s="78">
        <v>4.0000000000000002E-4</v>
      </c>
      <c r="R369" s="78">
        <v>0</v>
      </c>
      <c r="W369" s="91"/>
    </row>
    <row r="370" spans="2:23">
      <c r="B370" t="s">
        <v>2252</v>
      </c>
      <c r="C370" t="s">
        <v>1447</v>
      </c>
      <c r="D370" s="101">
        <v>9187</v>
      </c>
      <c r="E370"/>
      <c r="F370" t="s">
        <v>2255</v>
      </c>
      <c r="G370" s="86">
        <v>44778</v>
      </c>
      <c r="H370" t="s">
        <v>210</v>
      </c>
      <c r="I370" s="77">
        <v>3.3</v>
      </c>
      <c r="J370" t="s">
        <v>1464</v>
      </c>
      <c r="K370" t="s">
        <v>106</v>
      </c>
      <c r="L370" s="78">
        <v>8.2699999999999996E-2</v>
      </c>
      <c r="M370" s="78">
        <v>8.9099999999999999E-2</v>
      </c>
      <c r="N370" s="77">
        <v>128.06</v>
      </c>
      <c r="O370" s="77">
        <v>103.9</v>
      </c>
      <c r="P370" s="77">
        <v>0.51212615466</v>
      </c>
      <c r="Q370" s="78">
        <v>1.1000000000000001E-3</v>
      </c>
      <c r="R370" s="78">
        <v>0</v>
      </c>
      <c r="W370" s="91"/>
    </row>
    <row r="371" spans="2:23">
      <c r="B371" t="s">
        <v>2238</v>
      </c>
      <c r="C371" t="s">
        <v>1447</v>
      </c>
      <c r="D371" s="101">
        <v>469140</v>
      </c>
      <c r="E371"/>
      <c r="F371" t="s">
        <v>2255</v>
      </c>
      <c r="G371" s="86">
        <v>45116</v>
      </c>
      <c r="H371" t="s">
        <v>210</v>
      </c>
      <c r="I371" s="77">
        <v>0.73</v>
      </c>
      <c r="J371" t="s">
        <v>810</v>
      </c>
      <c r="K371" t="s">
        <v>106</v>
      </c>
      <c r="L371" s="78">
        <v>8.1600000000000006E-2</v>
      </c>
      <c r="M371" s="78">
        <v>8.3599999999999994E-2</v>
      </c>
      <c r="N371" s="77">
        <v>8.4</v>
      </c>
      <c r="O371" s="77">
        <v>100.28</v>
      </c>
      <c r="P371" s="77">
        <v>3.242212848E-2</v>
      </c>
      <c r="Q371" s="78">
        <v>1E-4</v>
      </c>
      <c r="R371" s="78">
        <v>0</v>
      </c>
      <c r="W371" s="91"/>
    </row>
    <row r="372" spans="2:23">
      <c r="B372" t="s">
        <v>2238</v>
      </c>
      <c r="C372" t="s">
        <v>1447</v>
      </c>
      <c r="D372" s="101">
        <v>9657</v>
      </c>
      <c r="E372"/>
      <c r="F372" t="s">
        <v>2255</v>
      </c>
      <c r="G372" s="86">
        <v>45116</v>
      </c>
      <c r="H372" t="s">
        <v>210</v>
      </c>
      <c r="I372" s="77">
        <v>0.55000000000000004</v>
      </c>
      <c r="J372" t="s">
        <v>810</v>
      </c>
      <c r="K372" t="s">
        <v>106</v>
      </c>
      <c r="L372" s="78">
        <v>8.1600000000000006E-2</v>
      </c>
      <c r="M372" s="78">
        <v>8.3599999999999994E-2</v>
      </c>
      <c r="N372" s="77">
        <v>7.0000000000000007E-2</v>
      </c>
      <c r="O372" s="77">
        <v>99</v>
      </c>
      <c r="P372" s="77">
        <v>2.6673570000000001E-4</v>
      </c>
      <c r="Q372" s="78">
        <v>0</v>
      </c>
      <c r="R372" s="78">
        <v>0</v>
      </c>
      <c r="W372" s="91"/>
    </row>
    <row r="373" spans="2:23">
      <c r="B373" t="s">
        <v>2248</v>
      </c>
      <c r="C373" t="s">
        <v>1447</v>
      </c>
      <c r="D373" s="101">
        <v>8706</v>
      </c>
      <c r="E373"/>
      <c r="F373" t="s">
        <v>2255</v>
      </c>
      <c r="G373" s="86">
        <v>44498</v>
      </c>
      <c r="H373" t="s">
        <v>210</v>
      </c>
      <c r="I373" s="77">
        <v>3.09</v>
      </c>
      <c r="J373" t="s">
        <v>810</v>
      </c>
      <c r="K373" t="s">
        <v>106</v>
      </c>
      <c r="L373" s="78">
        <v>8.6400000000000005E-2</v>
      </c>
      <c r="M373" s="78">
        <v>8.9200000000000002E-2</v>
      </c>
      <c r="N373" s="77">
        <v>17848.27</v>
      </c>
      <c r="O373" s="77">
        <v>102.59</v>
      </c>
      <c r="P373" s="77">
        <v>70.477269202857002</v>
      </c>
      <c r="Q373" s="78">
        <v>0.14699999999999999</v>
      </c>
      <c r="R373" s="78">
        <v>8.9999999999999998E-4</v>
      </c>
      <c r="W373" s="91"/>
    </row>
    <row r="374" spans="2:23">
      <c r="B374" t="s">
        <v>2241</v>
      </c>
      <c r="C374" t="s">
        <v>1447</v>
      </c>
      <c r="D374" s="101">
        <v>8702</v>
      </c>
      <c r="E374"/>
      <c r="F374" t="s">
        <v>2255</v>
      </c>
      <c r="G374" s="86">
        <v>44497</v>
      </c>
      <c r="H374" t="s">
        <v>210</v>
      </c>
      <c r="I374" s="77">
        <v>0.12</v>
      </c>
      <c r="J374" t="s">
        <v>953</v>
      </c>
      <c r="K374" t="s">
        <v>106</v>
      </c>
      <c r="L374" s="78">
        <v>7.2700000000000001E-2</v>
      </c>
      <c r="M374" s="78">
        <v>7.9299999999999995E-2</v>
      </c>
      <c r="N374" s="77">
        <v>0.1</v>
      </c>
      <c r="O374" s="77">
        <v>100.23</v>
      </c>
      <c r="P374" s="77">
        <v>3.8578526999999999E-4</v>
      </c>
      <c r="Q374" s="78">
        <v>0</v>
      </c>
      <c r="R374" s="78">
        <v>0</v>
      </c>
      <c r="W374" s="91"/>
    </row>
    <row r="375" spans="2:23">
      <c r="B375" t="s">
        <v>2241</v>
      </c>
      <c r="C375" t="s">
        <v>1447</v>
      </c>
      <c r="D375" s="101">
        <v>9118</v>
      </c>
      <c r="E375"/>
      <c r="F375" t="s">
        <v>2255</v>
      </c>
      <c r="G375" s="86">
        <v>44733</v>
      </c>
      <c r="H375" t="s">
        <v>210</v>
      </c>
      <c r="I375" s="77">
        <v>0.12</v>
      </c>
      <c r="J375" t="s">
        <v>953</v>
      </c>
      <c r="K375" t="s">
        <v>106</v>
      </c>
      <c r="L375" s="78">
        <v>7.2700000000000001E-2</v>
      </c>
      <c r="M375" s="78">
        <v>7.9299999999999995E-2</v>
      </c>
      <c r="N375" s="77">
        <v>0.41</v>
      </c>
      <c r="O375" s="77">
        <v>100.23</v>
      </c>
      <c r="P375" s="77">
        <v>1.5817196070000001E-3</v>
      </c>
      <c r="Q375" s="78">
        <v>0</v>
      </c>
      <c r="R375" s="78">
        <v>0</v>
      </c>
      <c r="W375" s="91"/>
    </row>
    <row r="376" spans="2:23">
      <c r="B376" t="s">
        <v>2241</v>
      </c>
      <c r="C376" t="s">
        <v>1447</v>
      </c>
      <c r="D376" s="101">
        <v>9233</v>
      </c>
      <c r="E376"/>
      <c r="F376" t="s">
        <v>2255</v>
      </c>
      <c r="G376" s="86">
        <v>44819</v>
      </c>
      <c r="H376" t="s">
        <v>210</v>
      </c>
      <c r="I376" s="77">
        <v>0.12</v>
      </c>
      <c r="J376" t="s">
        <v>953</v>
      </c>
      <c r="K376" t="s">
        <v>106</v>
      </c>
      <c r="L376" s="78">
        <v>7.2700000000000001E-2</v>
      </c>
      <c r="M376" s="78">
        <v>7.9299999999999995E-2</v>
      </c>
      <c r="N376" s="77">
        <v>0.08</v>
      </c>
      <c r="O376" s="77">
        <v>100.62</v>
      </c>
      <c r="P376" s="77">
        <v>3.0982910399999998E-4</v>
      </c>
      <c r="Q376" s="78">
        <v>0</v>
      </c>
      <c r="R376" s="78">
        <v>0</v>
      </c>
      <c r="W376" s="91"/>
    </row>
    <row r="377" spans="2:23">
      <c r="B377" t="s">
        <v>2241</v>
      </c>
      <c r="C377" t="s">
        <v>1447</v>
      </c>
      <c r="D377" s="101">
        <v>9276</v>
      </c>
      <c r="E377"/>
      <c r="F377" t="s">
        <v>2255</v>
      </c>
      <c r="G377" s="86">
        <v>44854</v>
      </c>
      <c r="H377" t="s">
        <v>210</v>
      </c>
      <c r="I377" s="77">
        <v>0.12</v>
      </c>
      <c r="J377" t="s">
        <v>953</v>
      </c>
      <c r="K377" t="s">
        <v>106</v>
      </c>
      <c r="L377" s="78">
        <v>7.2700000000000001E-2</v>
      </c>
      <c r="M377" s="78">
        <v>7.9299999999999995E-2</v>
      </c>
      <c r="N377" s="77">
        <v>0.02</v>
      </c>
      <c r="O377" s="77">
        <v>100.62</v>
      </c>
      <c r="P377" s="77">
        <v>7.7457275999999995E-5</v>
      </c>
      <c r="Q377" s="78">
        <v>0</v>
      </c>
      <c r="R377" s="78">
        <v>0</v>
      </c>
      <c r="W377" s="91"/>
    </row>
    <row r="378" spans="2:23">
      <c r="B378" t="s">
        <v>2241</v>
      </c>
      <c r="C378" t="s">
        <v>1447</v>
      </c>
      <c r="D378" s="101">
        <v>9430</v>
      </c>
      <c r="E378"/>
      <c r="F378" t="s">
        <v>2255</v>
      </c>
      <c r="G378" s="86">
        <v>44950</v>
      </c>
      <c r="H378" t="s">
        <v>210</v>
      </c>
      <c r="I378" s="77">
        <v>0.12</v>
      </c>
      <c r="J378" t="s">
        <v>953</v>
      </c>
      <c r="K378" t="s">
        <v>106</v>
      </c>
      <c r="L378" s="78">
        <v>7.2700000000000001E-2</v>
      </c>
      <c r="M378" s="78">
        <v>7.9299999999999995E-2</v>
      </c>
      <c r="N378" s="77">
        <v>0.11</v>
      </c>
      <c r="O378" s="77">
        <v>100.62</v>
      </c>
      <c r="P378" s="77">
        <v>4.26015018E-4</v>
      </c>
      <c r="Q378" s="78">
        <v>0</v>
      </c>
      <c r="R378" s="78">
        <v>0</v>
      </c>
      <c r="W378" s="91"/>
    </row>
    <row r="379" spans="2:23">
      <c r="B379" t="s">
        <v>2241</v>
      </c>
      <c r="C379" t="s">
        <v>1447</v>
      </c>
      <c r="D379" s="101">
        <v>9539</v>
      </c>
      <c r="E379"/>
      <c r="F379" t="s">
        <v>2255</v>
      </c>
      <c r="G379" s="86">
        <v>45029</v>
      </c>
      <c r="H379" t="s">
        <v>210</v>
      </c>
      <c r="I379" s="77">
        <v>0.12</v>
      </c>
      <c r="J379" t="s">
        <v>953</v>
      </c>
      <c r="K379" t="s">
        <v>106</v>
      </c>
      <c r="L379" s="78">
        <v>7.2700000000000001E-2</v>
      </c>
      <c r="M379" s="78">
        <v>7.9299999999999995E-2</v>
      </c>
      <c r="N379" s="77">
        <v>0.04</v>
      </c>
      <c r="O379" s="77">
        <v>100.62</v>
      </c>
      <c r="P379" s="77">
        <v>1.5491455199999999E-4</v>
      </c>
      <c r="Q379" s="78">
        <v>0</v>
      </c>
      <c r="R379" s="78">
        <v>0</v>
      </c>
      <c r="W379" s="91"/>
    </row>
    <row r="380" spans="2:23">
      <c r="B380" t="s">
        <v>2241</v>
      </c>
      <c r="C380" t="s">
        <v>1447</v>
      </c>
      <c r="D380" s="101">
        <v>8119</v>
      </c>
      <c r="E380"/>
      <c r="F380" t="s">
        <v>2255</v>
      </c>
      <c r="G380" s="86">
        <v>44169</v>
      </c>
      <c r="H380" t="s">
        <v>210</v>
      </c>
      <c r="I380" s="77">
        <v>0.12</v>
      </c>
      <c r="J380" t="s">
        <v>953</v>
      </c>
      <c r="K380" t="s">
        <v>106</v>
      </c>
      <c r="L380" s="78">
        <v>7.2700000000000001E-2</v>
      </c>
      <c r="M380" s="78">
        <v>7.9299999999999995E-2</v>
      </c>
      <c r="N380" s="77">
        <v>0.33</v>
      </c>
      <c r="O380" s="77">
        <v>100.9</v>
      </c>
      <c r="P380" s="77">
        <v>1.2816015300000001E-3</v>
      </c>
      <c r="Q380" s="78">
        <v>0</v>
      </c>
      <c r="R380" s="78">
        <v>0</v>
      </c>
      <c r="W380" s="91"/>
    </row>
    <row r="381" spans="2:23">
      <c r="B381" t="s">
        <v>2241</v>
      </c>
      <c r="C381" t="s">
        <v>1447</v>
      </c>
      <c r="D381" s="101">
        <v>8418</v>
      </c>
      <c r="E381"/>
      <c r="F381" t="s">
        <v>2255</v>
      </c>
      <c r="G381" s="86">
        <v>44326</v>
      </c>
      <c r="H381" t="s">
        <v>210</v>
      </c>
      <c r="I381" s="77">
        <v>0.12</v>
      </c>
      <c r="J381" t="s">
        <v>953</v>
      </c>
      <c r="K381" t="s">
        <v>106</v>
      </c>
      <c r="L381" s="78">
        <v>7.2700000000000001E-2</v>
      </c>
      <c r="M381" s="78">
        <v>7.9299999999999995E-2</v>
      </c>
      <c r="N381" s="77">
        <v>7.0000000000000007E-2</v>
      </c>
      <c r="O381" s="77">
        <v>100.62</v>
      </c>
      <c r="P381" s="77">
        <v>2.7110046600000001E-4</v>
      </c>
      <c r="Q381" s="78">
        <v>0</v>
      </c>
      <c r="R381" s="78">
        <v>0</v>
      </c>
      <c r="W381" s="91"/>
    </row>
    <row r="382" spans="2:23">
      <c r="B382" t="s">
        <v>2241</v>
      </c>
      <c r="C382" t="s">
        <v>1447</v>
      </c>
      <c r="D382" s="101">
        <v>8060</v>
      </c>
      <c r="E382"/>
      <c r="F382" t="s">
        <v>2255</v>
      </c>
      <c r="G382" s="86">
        <v>44150</v>
      </c>
      <c r="H382" t="s">
        <v>210</v>
      </c>
      <c r="I382" s="77">
        <v>0.12</v>
      </c>
      <c r="J382" t="s">
        <v>953</v>
      </c>
      <c r="K382" t="s">
        <v>106</v>
      </c>
      <c r="L382" s="78">
        <v>7.2700000000000001E-2</v>
      </c>
      <c r="M382" s="78">
        <v>7.9299999999999995E-2</v>
      </c>
      <c r="N382" s="77">
        <v>138.36000000000001</v>
      </c>
      <c r="O382" s="77">
        <v>100.23</v>
      </c>
      <c r="P382" s="77">
        <v>0.53377249957200001</v>
      </c>
      <c r="Q382" s="78">
        <v>1.1000000000000001E-3</v>
      </c>
      <c r="R382" s="78">
        <v>0</v>
      </c>
      <c r="W382" s="91"/>
    </row>
    <row r="383" spans="2:23">
      <c r="B383" t="s">
        <v>2245</v>
      </c>
      <c r="C383" t="s">
        <v>1447</v>
      </c>
      <c r="D383" s="101">
        <v>8718</v>
      </c>
      <c r="E383"/>
      <c r="F383" t="s">
        <v>2255</v>
      </c>
      <c r="G383" s="86">
        <v>44508</v>
      </c>
      <c r="H383" t="s">
        <v>210</v>
      </c>
      <c r="I383" s="77">
        <v>3.02</v>
      </c>
      <c r="J383" t="s">
        <v>810</v>
      </c>
      <c r="K383" t="s">
        <v>106</v>
      </c>
      <c r="L383" s="78">
        <v>8.7900000000000006E-2</v>
      </c>
      <c r="M383" s="78">
        <v>9.0200000000000002E-2</v>
      </c>
      <c r="N383" s="77">
        <v>114.77</v>
      </c>
      <c r="O383" s="77">
        <v>100.57</v>
      </c>
      <c r="P383" s="77">
        <v>0.44426770346099997</v>
      </c>
      <c r="Q383" s="78">
        <v>8.9999999999999998E-4</v>
      </c>
      <c r="R383" s="78">
        <v>0</v>
      </c>
      <c r="W383" s="91"/>
    </row>
    <row r="384" spans="2:23">
      <c r="B384" t="s">
        <v>2188</v>
      </c>
      <c r="C384" t="s">
        <v>1447</v>
      </c>
      <c r="D384" s="101">
        <v>8806</v>
      </c>
      <c r="E384"/>
      <c r="F384" t="s">
        <v>2255</v>
      </c>
      <c r="G384" s="86">
        <v>44137</v>
      </c>
      <c r="H384" t="s">
        <v>210</v>
      </c>
      <c r="I384" s="77">
        <v>0.94</v>
      </c>
      <c r="J384" t="s">
        <v>953</v>
      </c>
      <c r="K384" t="s">
        <v>106</v>
      </c>
      <c r="L384" s="78">
        <v>7.4399999999999994E-2</v>
      </c>
      <c r="M384" s="78">
        <v>8.8300000000000003E-2</v>
      </c>
      <c r="N384" s="77">
        <v>158.81</v>
      </c>
      <c r="O384" s="77">
        <v>99.67</v>
      </c>
      <c r="P384" s="77">
        <v>0.60924253302300002</v>
      </c>
      <c r="Q384" s="78">
        <v>1.2999999999999999E-3</v>
      </c>
      <c r="R384" s="78">
        <v>0</v>
      </c>
      <c r="W384" s="91"/>
    </row>
    <row r="385" spans="2:23">
      <c r="B385" t="s">
        <v>2188</v>
      </c>
      <c r="C385" t="s">
        <v>1447</v>
      </c>
      <c r="D385" s="101">
        <v>9044</v>
      </c>
      <c r="E385"/>
      <c r="F385" t="s">
        <v>2255</v>
      </c>
      <c r="G385" s="86">
        <v>44679</v>
      </c>
      <c r="H385" t="s">
        <v>210</v>
      </c>
      <c r="I385" s="77">
        <v>0.94</v>
      </c>
      <c r="J385" t="s">
        <v>953</v>
      </c>
      <c r="K385" t="s">
        <v>106</v>
      </c>
      <c r="L385" s="78">
        <v>7.4499999999999997E-2</v>
      </c>
      <c r="M385" s="78">
        <v>8.8300000000000003E-2</v>
      </c>
      <c r="N385" s="77">
        <v>1.37</v>
      </c>
      <c r="O385" s="77">
        <v>99.67</v>
      </c>
      <c r="P385" s="77">
        <v>5.2557286709999998E-3</v>
      </c>
      <c r="Q385" s="78">
        <v>0</v>
      </c>
      <c r="R385" s="78">
        <v>0</v>
      </c>
      <c r="W385" s="91"/>
    </row>
    <row r="386" spans="2:23">
      <c r="B386" t="s">
        <v>2188</v>
      </c>
      <c r="C386" t="s">
        <v>1447</v>
      </c>
      <c r="D386" s="101">
        <v>9224</v>
      </c>
      <c r="E386"/>
      <c r="F386" t="s">
        <v>2255</v>
      </c>
      <c r="G386" s="86">
        <v>44810</v>
      </c>
      <c r="H386" t="s">
        <v>210</v>
      </c>
      <c r="I386" s="77">
        <v>0.94</v>
      </c>
      <c r="J386" t="s">
        <v>953</v>
      </c>
      <c r="K386" t="s">
        <v>106</v>
      </c>
      <c r="L386" s="78">
        <v>7.4499999999999997E-2</v>
      </c>
      <c r="M386" s="78">
        <v>8.8300000000000003E-2</v>
      </c>
      <c r="N386" s="77">
        <v>2.4700000000000002</v>
      </c>
      <c r="O386" s="77">
        <v>99.67</v>
      </c>
      <c r="P386" s="77">
        <v>9.4756568009999997E-3</v>
      </c>
      <c r="Q386" s="78">
        <v>0</v>
      </c>
      <c r="R386" s="78">
        <v>0</v>
      </c>
      <c r="W386" s="91"/>
    </row>
    <row r="387" spans="2:23">
      <c r="B387" t="s">
        <v>2239</v>
      </c>
      <c r="C387" t="s">
        <v>1447</v>
      </c>
      <c r="D387" s="101">
        <v>475042</v>
      </c>
      <c r="E387"/>
      <c r="F387" t="s">
        <v>2255</v>
      </c>
      <c r="G387" s="86">
        <v>42921</v>
      </c>
      <c r="H387" t="s">
        <v>210</v>
      </c>
      <c r="I387" s="77">
        <v>5.39</v>
      </c>
      <c r="J387" t="s">
        <v>810</v>
      </c>
      <c r="K387" t="s">
        <v>106</v>
      </c>
      <c r="L387" s="78">
        <v>7.8899999999999998E-2</v>
      </c>
      <c r="M387" s="78">
        <v>7.9799999999999996E-2</v>
      </c>
      <c r="N387" s="77">
        <v>17.73</v>
      </c>
      <c r="O387" s="77">
        <v>14.656955999999999</v>
      </c>
      <c r="P387" s="77">
        <v>1.00023127720812E-2</v>
      </c>
      <c r="Q387" s="78">
        <v>0</v>
      </c>
      <c r="R387" s="78">
        <v>0</v>
      </c>
      <c r="W387" s="91"/>
    </row>
    <row r="388" spans="2:23">
      <c r="B388" t="s">
        <v>2239</v>
      </c>
      <c r="C388" t="s">
        <v>1447</v>
      </c>
      <c r="D388" s="101">
        <v>524763</v>
      </c>
      <c r="E388"/>
      <c r="F388" t="s">
        <v>2255</v>
      </c>
      <c r="G388" s="86">
        <v>43342</v>
      </c>
      <c r="H388" t="s">
        <v>210</v>
      </c>
      <c r="I388" s="77">
        <v>1.05</v>
      </c>
      <c r="J388" t="s">
        <v>810</v>
      </c>
      <c r="K388" t="s">
        <v>106</v>
      </c>
      <c r="L388" s="78">
        <v>7.8899999999999998E-2</v>
      </c>
      <c r="M388" s="78">
        <v>7.1199999999999999E-2</v>
      </c>
      <c r="N388" s="77">
        <v>3.37</v>
      </c>
      <c r="O388" s="77">
        <v>14.558923999999999</v>
      </c>
      <c r="P388" s="77">
        <v>1.8884569586412E-3</v>
      </c>
      <c r="Q388" s="78">
        <v>0</v>
      </c>
      <c r="R388" s="78">
        <v>0</v>
      </c>
      <c r="W388" s="91"/>
    </row>
    <row r="389" spans="2:23">
      <c r="B389" t="s">
        <v>2189</v>
      </c>
      <c r="C389" t="s">
        <v>1447</v>
      </c>
      <c r="D389" s="101">
        <v>9405</v>
      </c>
      <c r="E389"/>
      <c r="F389" t="s">
        <v>2255</v>
      </c>
      <c r="G389" s="86">
        <v>43866</v>
      </c>
      <c r="H389" t="s">
        <v>210</v>
      </c>
      <c r="I389" s="77">
        <v>1.06</v>
      </c>
      <c r="J389" t="s">
        <v>953</v>
      </c>
      <c r="K389" t="s">
        <v>106</v>
      </c>
      <c r="L389" s="78">
        <v>7.6899999999999996E-2</v>
      </c>
      <c r="M389" s="78">
        <v>9.5899999999999999E-2</v>
      </c>
      <c r="N389" s="77">
        <v>135.28</v>
      </c>
      <c r="O389" s="77">
        <v>98.93</v>
      </c>
      <c r="P389" s="77">
        <v>0.51512130789599997</v>
      </c>
      <c r="Q389" s="78">
        <v>1.1000000000000001E-3</v>
      </c>
      <c r="R389" s="78">
        <v>0</v>
      </c>
      <c r="W389" s="91"/>
    </row>
    <row r="390" spans="2:23">
      <c r="B390" t="s">
        <v>2189</v>
      </c>
      <c r="C390" t="s">
        <v>1447</v>
      </c>
      <c r="D390" s="101">
        <v>9439</v>
      </c>
      <c r="E390"/>
      <c r="F390" t="s">
        <v>2255</v>
      </c>
      <c r="G390" s="86">
        <v>44953</v>
      </c>
      <c r="H390" t="s">
        <v>210</v>
      </c>
      <c r="I390" s="77">
        <v>1.06</v>
      </c>
      <c r="J390" t="s">
        <v>953</v>
      </c>
      <c r="K390" t="s">
        <v>106</v>
      </c>
      <c r="L390" s="78">
        <v>7.6899999999999996E-2</v>
      </c>
      <c r="M390" s="78">
        <v>9.5899999999999999E-2</v>
      </c>
      <c r="N390" s="77">
        <v>0.39</v>
      </c>
      <c r="O390" s="77">
        <v>99.77</v>
      </c>
      <c r="P390" s="77">
        <v>1.4976574470000001E-3</v>
      </c>
      <c r="Q390" s="78">
        <v>0</v>
      </c>
      <c r="R390" s="78">
        <v>0</v>
      </c>
      <c r="W390" s="91"/>
    </row>
    <row r="391" spans="2:23">
      <c r="B391" t="s">
        <v>2189</v>
      </c>
      <c r="C391" t="s">
        <v>1447</v>
      </c>
      <c r="D391" s="101">
        <v>9447</v>
      </c>
      <c r="E391"/>
      <c r="F391" t="s">
        <v>2255</v>
      </c>
      <c r="G391" s="86">
        <v>44959</v>
      </c>
      <c r="H391" t="s">
        <v>210</v>
      </c>
      <c r="I391" s="77">
        <v>1.06</v>
      </c>
      <c r="J391" t="s">
        <v>953</v>
      </c>
      <c r="K391" t="s">
        <v>106</v>
      </c>
      <c r="L391" s="78">
        <v>7.6899999999999996E-2</v>
      </c>
      <c r="M391" s="78">
        <v>9.5899999999999999E-2</v>
      </c>
      <c r="N391" s="77">
        <v>0.22</v>
      </c>
      <c r="O391" s="77">
        <v>99.77</v>
      </c>
      <c r="P391" s="77">
        <v>8.4483240600000001E-4</v>
      </c>
      <c r="Q391" s="78">
        <v>0</v>
      </c>
      <c r="R391" s="78">
        <v>0</v>
      </c>
      <c r="W391" s="91"/>
    </row>
    <row r="392" spans="2:23">
      <c r="B392" t="s">
        <v>2189</v>
      </c>
      <c r="C392" t="s">
        <v>1447</v>
      </c>
      <c r="D392" s="101">
        <v>9467</v>
      </c>
      <c r="E392"/>
      <c r="F392" t="s">
        <v>2255</v>
      </c>
      <c r="G392" s="86">
        <v>44966</v>
      </c>
      <c r="H392" t="s">
        <v>210</v>
      </c>
      <c r="I392" s="77">
        <v>1.06</v>
      </c>
      <c r="J392" t="s">
        <v>953</v>
      </c>
      <c r="K392" t="s">
        <v>106</v>
      </c>
      <c r="L392" s="78">
        <v>7.6899999999999996E-2</v>
      </c>
      <c r="M392" s="78">
        <v>9.6699999999999994E-2</v>
      </c>
      <c r="N392" s="77">
        <v>0.33</v>
      </c>
      <c r="O392" s="77">
        <v>99.7</v>
      </c>
      <c r="P392" s="77">
        <v>1.2663594900000001E-3</v>
      </c>
      <c r="Q392" s="78">
        <v>0</v>
      </c>
      <c r="R392" s="78">
        <v>0</v>
      </c>
      <c r="W392" s="91"/>
    </row>
    <row r="393" spans="2:23">
      <c r="B393" t="s">
        <v>2189</v>
      </c>
      <c r="C393" t="s">
        <v>1447</v>
      </c>
      <c r="D393" s="101">
        <v>9491</v>
      </c>
      <c r="E393"/>
      <c r="F393" t="s">
        <v>2255</v>
      </c>
      <c r="G393" s="86">
        <v>44986</v>
      </c>
      <c r="H393" t="s">
        <v>210</v>
      </c>
      <c r="I393" s="77">
        <v>1.06</v>
      </c>
      <c r="J393" t="s">
        <v>953</v>
      </c>
      <c r="K393" t="s">
        <v>106</v>
      </c>
      <c r="L393" s="78">
        <v>7.6899999999999996E-2</v>
      </c>
      <c r="M393" s="78">
        <v>9.6699999999999994E-2</v>
      </c>
      <c r="N393" s="77">
        <v>1.27</v>
      </c>
      <c r="O393" s="77">
        <v>98.86</v>
      </c>
      <c r="P393" s="77">
        <v>4.8325041779999998E-3</v>
      </c>
      <c r="Q393" s="78">
        <v>0</v>
      </c>
      <c r="R393" s="78">
        <v>0</v>
      </c>
      <c r="W393" s="91"/>
    </row>
    <row r="394" spans="2:23">
      <c r="B394" t="s">
        <v>2189</v>
      </c>
      <c r="C394" t="s">
        <v>1447</v>
      </c>
      <c r="D394" s="101">
        <v>9510</v>
      </c>
      <c r="E394"/>
      <c r="F394" t="s">
        <v>2255</v>
      </c>
      <c r="G394" s="86">
        <v>44994</v>
      </c>
      <c r="H394" t="s">
        <v>210</v>
      </c>
      <c r="I394" s="77">
        <v>1.06</v>
      </c>
      <c r="J394" t="s">
        <v>953</v>
      </c>
      <c r="K394" t="s">
        <v>106</v>
      </c>
      <c r="L394" s="78">
        <v>7.6899999999999996E-2</v>
      </c>
      <c r="M394" s="78">
        <v>9.6600000000000005E-2</v>
      </c>
      <c r="N394" s="77">
        <v>0.25</v>
      </c>
      <c r="O394" s="77">
        <v>99.7</v>
      </c>
      <c r="P394" s="77">
        <v>9.5936324999999995E-4</v>
      </c>
      <c r="Q394" s="78">
        <v>0</v>
      </c>
      <c r="R394" s="78">
        <v>0</v>
      </c>
      <c r="W394" s="91"/>
    </row>
    <row r="395" spans="2:23">
      <c r="B395" t="s">
        <v>2189</v>
      </c>
      <c r="C395" t="s">
        <v>1447</v>
      </c>
      <c r="D395" s="101">
        <v>9560</v>
      </c>
      <c r="E395"/>
      <c r="F395" t="s">
        <v>2255</v>
      </c>
      <c r="G395" s="86">
        <v>45058</v>
      </c>
      <c r="H395" t="s">
        <v>210</v>
      </c>
      <c r="I395" s="77">
        <v>1.06</v>
      </c>
      <c r="J395" t="s">
        <v>953</v>
      </c>
      <c r="K395" t="s">
        <v>106</v>
      </c>
      <c r="L395" s="78">
        <v>7.6899999999999996E-2</v>
      </c>
      <c r="M395" s="78">
        <v>9.6699999999999994E-2</v>
      </c>
      <c r="N395" s="77">
        <v>1.34</v>
      </c>
      <c r="O395" s="77">
        <v>98.86</v>
      </c>
      <c r="P395" s="77">
        <v>5.0988626759999999E-3</v>
      </c>
      <c r="Q395" s="78">
        <v>0</v>
      </c>
      <c r="R395" s="78">
        <v>0</v>
      </c>
      <c r="W395" s="91"/>
    </row>
    <row r="396" spans="2:23">
      <c r="B396" t="s">
        <v>2247</v>
      </c>
      <c r="C396" t="s">
        <v>1447</v>
      </c>
      <c r="D396" s="101">
        <v>9606</v>
      </c>
      <c r="E396"/>
      <c r="F396" t="s">
        <v>2255</v>
      </c>
      <c r="G396" s="86">
        <v>44136</v>
      </c>
      <c r="H396" t="s">
        <v>210</v>
      </c>
      <c r="I396" s="77">
        <v>0.09</v>
      </c>
      <c r="J396" t="s">
        <v>953</v>
      </c>
      <c r="K396" t="s">
        <v>106</v>
      </c>
      <c r="L396" s="78">
        <v>7.0099999999999996E-2</v>
      </c>
      <c r="M396" s="78">
        <v>9.9000000000000008E-3</v>
      </c>
      <c r="N396" s="77">
        <v>92.32</v>
      </c>
      <c r="O396" s="77">
        <v>86.502416000000053</v>
      </c>
      <c r="P396" s="77">
        <v>0.30737740820666898</v>
      </c>
      <c r="Q396" s="78">
        <v>5.9999999999999995E-4</v>
      </c>
      <c r="R396" s="78">
        <v>0</v>
      </c>
      <c r="W396" s="91"/>
    </row>
    <row r="397" spans="2:23">
      <c r="B397" t="s">
        <v>2242</v>
      </c>
      <c r="C397" t="s">
        <v>1447</v>
      </c>
      <c r="D397" s="101">
        <v>6588</v>
      </c>
      <c r="E397"/>
      <c r="F397" t="s">
        <v>2255</v>
      </c>
      <c r="G397" s="86">
        <v>43397</v>
      </c>
      <c r="H397" t="s">
        <v>210</v>
      </c>
      <c r="I397" s="77">
        <v>0.76</v>
      </c>
      <c r="J397" t="s">
        <v>953</v>
      </c>
      <c r="K397" t="s">
        <v>106</v>
      </c>
      <c r="L397" s="78">
        <v>7.6899999999999996E-2</v>
      </c>
      <c r="M397" s="78">
        <v>8.8300000000000003E-2</v>
      </c>
      <c r="N397" s="77">
        <v>83.89</v>
      </c>
      <c r="O397" s="77">
        <v>99.88</v>
      </c>
      <c r="P397" s="77">
        <v>0.32250513886799997</v>
      </c>
      <c r="Q397" s="78">
        <v>6.9999999999999999E-4</v>
      </c>
      <c r="R397" s="78">
        <v>0</v>
      </c>
      <c r="W397" s="91"/>
    </row>
    <row r="398" spans="2:23">
      <c r="B398" t="s">
        <v>2244</v>
      </c>
      <c r="C398" t="s">
        <v>1447</v>
      </c>
      <c r="D398" s="101">
        <v>9299</v>
      </c>
      <c r="E398"/>
      <c r="F398" t="s">
        <v>2255</v>
      </c>
      <c r="G398" s="86">
        <v>44144</v>
      </c>
      <c r="H398" t="s">
        <v>210</v>
      </c>
      <c r="I398" s="77">
        <v>0.25</v>
      </c>
      <c r="J398" t="s">
        <v>953</v>
      </c>
      <c r="K398" t="s">
        <v>106</v>
      </c>
      <c r="L398" s="78">
        <v>7.8799999999999995E-2</v>
      </c>
      <c r="M398" s="78">
        <v>1E-4</v>
      </c>
      <c r="N398" s="77">
        <v>104.45</v>
      </c>
      <c r="O398" s="77">
        <v>76.690120999999877</v>
      </c>
      <c r="P398" s="77">
        <v>0.30831579799893999</v>
      </c>
      <c r="Q398" s="78">
        <v>5.9999999999999995E-4</v>
      </c>
      <c r="R398" s="78">
        <v>0</v>
      </c>
      <c r="W398" s="91"/>
    </row>
    <row r="399" spans="2:23">
      <c r="B399" t="s">
        <v>2232</v>
      </c>
      <c r="C399" t="s">
        <v>1447</v>
      </c>
      <c r="D399" s="101">
        <v>8977</v>
      </c>
      <c r="E399"/>
      <c r="F399" t="s">
        <v>2255</v>
      </c>
      <c r="G399" s="86">
        <v>44553</v>
      </c>
      <c r="H399" t="s">
        <v>210</v>
      </c>
      <c r="I399" s="77">
        <v>2.34</v>
      </c>
      <c r="J399" t="s">
        <v>1455</v>
      </c>
      <c r="K399" t="s">
        <v>110</v>
      </c>
      <c r="L399" s="78">
        <v>6.1100000000000002E-2</v>
      </c>
      <c r="M399" s="78">
        <v>7.0400000000000004E-2</v>
      </c>
      <c r="N399" s="77">
        <v>0.66</v>
      </c>
      <c r="O399" s="77">
        <v>101.7</v>
      </c>
      <c r="P399" s="77">
        <v>2.7234751500000002E-3</v>
      </c>
      <c r="Q399" s="78">
        <v>0</v>
      </c>
      <c r="R399" s="78">
        <v>0</v>
      </c>
      <c r="W399" s="91"/>
    </row>
    <row r="400" spans="2:23">
      <c r="B400" t="s">
        <v>2232</v>
      </c>
      <c r="C400" t="s">
        <v>1447</v>
      </c>
      <c r="D400" s="101">
        <v>8978</v>
      </c>
      <c r="E400"/>
      <c r="F400" t="s">
        <v>2255</v>
      </c>
      <c r="G400" s="86">
        <v>44553</v>
      </c>
      <c r="H400" t="s">
        <v>210</v>
      </c>
      <c r="I400" s="77">
        <v>2.34</v>
      </c>
      <c r="J400" t="s">
        <v>1455</v>
      </c>
      <c r="K400" t="s">
        <v>110</v>
      </c>
      <c r="L400" s="78">
        <v>6.1100000000000002E-2</v>
      </c>
      <c r="M400" s="78">
        <v>7.1400000000000005E-2</v>
      </c>
      <c r="N400" s="77">
        <v>0.85</v>
      </c>
      <c r="O400" s="77">
        <v>101.93</v>
      </c>
      <c r="P400" s="77">
        <v>3.5154382875E-3</v>
      </c>
      <c r="Q400" s="78">
        <v>0</v>
      </c>
      <c r="R400" s="78">
        <v>0</v>
      </c>
      <c r="W400" s="91"/>
    </row>
    <row r="401" spans="2:23">
      <c r="B401" t="s">
        <v>2232</v>
      </c>
      <c r="C401" t="s">
        <v>1447</v>
      </c>
      <c r="D401" s="101">
        <v>8979</v>
      </c>
      <c r="E401"/>
      <c r="F401" t="s">
        <v>2255</v>
      </c>
      <c r="G401" s="86">
        <v>44553</v>
      </c>
      <c r="H401" t="s">
        <v>210</v>
      </c>
      <c r="I401" s="77">
        <v>2.34</v>
      </c>
      <c r="J401" t="s">
        <v>1455</v>
      </c>
      <c r="K401" t="s">
        <v>110</v>
      </c>
      <c r="L401" s="78">
        <v>6.1100000000000002E-2</v>
      </c>
      <c r="M401" s="78">
        <v>7.0300000000000001E-2</v>
      </c>
      <c r="N401" s="77">
        <v>3.95</v>
      </c>
      <c r="O401" s="77">
        <v>102.17</v>
      </c>
      <c r="P401" s="77">
        <v>1.63749136125E-2</v>
      </c>
      <c r="Q401" s="78">
        <v>0</v>
      </c>
      <c r="R401" s="78">
        <v>0</v>
      </c>
      <c r="W401" s="91"/>
    </row>
    <row r="402" spans="2:23">
      <c r="B402" t="s">
        <v>2232</v>
      </c>
      <c r="C402" t="s">
        <v>1447</v>
      </c>
      <c r="D402" s="101">
        <v>9313</v>
      </c>
      <c r="E402"/>
      <c r="F402" t="s">
        <v>2255</v>
      </c>
      <c r="G402" s="86">
        <v>44886</v>
      </c>
      <c r="H402" t="s">
        <v>210</v>
      </c>
      <c r="I402" s="77">
        <v>2.34</v>
      </c>
      <c r="J402" t="s">
        <v>1455</v>
      </c>
      <c r="K402" t="s">
        <v>110</v>
      </c>
      <c r="L402" s="78">
        <v>6.1100000000000002E-2</v>
      </c>
      <c r="M402" s="78">
        <v>7.0199999999999999E-2</v>
      </c>
      <c r="N402" s="77">
        <v>0.96</v>
      </c>
      <c r="O402" s="77">
        <v>102.2</v>
      </c>
      <c r="P402" s="77">
        <v>3.9808943999999997E-3</v>
      </c>
      <c r="Q402" s="78">
        <v>0</v>
      </c>
      <c r="R402" s="78">
        <v>0</v>
      </c>
      <c r="W402" s="91"/>
    </row>
    <row r="403" spans="2:23">
      <c r="B403" t="s">
        <v>2232</v>
      </c>
      <c r="C403" t="s">
        <v>1447</v>
      </c>
      <c r="D403" s="101">
        <v>9496</v>
      </c>
      <c r="E403"/>
      <c r="F403" t="s">
        <v>2255</v>
      </c>
      <c r="G403" s="86">
        <v>44985</v>
      </c>
      <c r="H403" t="s">
        <v>210</v>
      </c>
      <c r="I403" s="77">
        <v>2.34</v>
      </c>
      <c r="J403" t="s">
        <v>1455</v>
      </c>
      <c r="K403" t="s">
        <v>110</v>
      </c>
      <c r="L403" s="78">
        <v>6.1100000000000002E-2</v>
      </c>
      <c r="M403" s="78">
        <v>7.0199999999999999E-2</v>
      </c>
      <c r="N403" s="77">
        <v>1.51</v>
      </c>
      <c r="O403" s="77">
        <v>102.2</v>
      </c>
      <c r="P403" s="77">
        <v>6.2616151500000002E-3</v>
      </c>
      <c r="Q403" s="78">
        <v>0</v>
      </c>
      <c r="R403" s="78">
        <v>0</v>
      </c>
      <c r="W403" s="91"/>
    </row>
    <row r="404" spans="2:23">
      <c r="B404" t="s">
        <v>2232</v>
      </c>
      <c r="C404" t="s">
        <v>1447</v>
      </c>
      <c r="D404" s="101">
        <v>9547</v>
      </c>
      <c r="E404"/>
      <c r="F404" t="s">
        <v>2255</v>
      </c>
      <c r="G404" s="86">
        <v>45036</v>
      </c>
      <c r="H404" t="s">
        <v>210</v>
      </c>
      <c r="I404" s="77">
        <v>2.34</v>
      </c>
      <c r="J404" t="s">
        <v>1455</v>
      </c>
      <c r="K404" t="s">
        <v>110</v>
      </c>
      <c r="L404" s="78">
        <v>6.1100000000000002E-2</v>
      </c>
      <c r="M404" s="78">
        <v>7.0099999999999996E-2</v>
      </c>
      <c r="N404" s="77">
        <v>0.35</v>
      </c>
      <c r="O404" s="77">
        <v>101.75</v>
      </c>
      <c r="P404" s="77">
        <v>1.4449771875E-3</v>
      </c>
      <c r="Q404" s="78">
        <v>0</v>
      </c>
      <c r="R404" s="78">
        <v>0</v>
      </c>
      <c r="W404" s="91"/>
    </row>
    <row r="405" spans="2:23">
      <c r="B405" t="s">
        <v>2232</v>
      </c>
      <c r="C405" t="s">
        <v>1447</v>
      </c>
      <c r="D405" s="101">
        <v>9718</v>
      </c>
      <c r="E405"/>
      <c r="F405" t="s">
        <v>2255</v>
      </c>
      <c r="G405" s="86">
        <v>45163</v>
      </c>
      <c r="H405" t="s">
        <v>210</v>
      </c>
      <c r="I405" s="77">
        <v>2.39</v>
      </c>
      <c r="J405" t="s">
        <v>1455</v>
      </c>
      <c r="K405" t="s">
        <v>110</v>
      </c>
      <c r="L405" s="78">
        <v>6.4299999999999996E-2</v>
      </c>
      <c r="M405" s="78">
        <v>7.2499999999999995E-2</v>
      </c>
      <c r="N405" s="77">
        <v>3.26</v>
      </c>
      <c r="O405" s="77">
        <v>99.6</v>
      </c>
      <c r="P405" s="77">
        <v>1.3174540199999999E-2</v>
      </c>
      <c r="Q405" s="78">
        <v>0</v>
      </c>
      <c r="R405" s="78">
        <v>0</v>
      </c>
      <c r="W405" s="91"/>
    </row>
    <row r="406" spans="2:23">
      <c r="B406" t="s">
        <v>2251</v>
      </c>
      <c r="C406" t="s">
        <v>1447</v>
      </c>
      <c r="D406" s="101">
        <v>7382</v>
      </c>
      <c r="E406"/>
      <c r="F406" t="s">
        <v>2255</v>
      </c>
      <c r="G406" s="86">
        <v>43860</v>
      </c>
      <c r="H406" t="s">
        <v>210</v>
      </c>
      <c r="I406" s="77">
        <v>2.58</v>
      </c>
      <c r="J406" t="s">
        <v>810</v>
      </c>
      <c r="K406" t="s">
        <v>106</v>
      </c>
      <c r="L406" s="78">
        <v>8.1699999999999995E-2</v>
      </c>
      <c r="M406" s="78">
        <v>8.3599999999999994E-2</v>
      </c>
      <c r="N406" s="77">
        <v>71.84</v>
      </c>
      <c r="O406" s="77">
        <v>102.76</v>
      </c>
      <c r="P406" s="77">
        <v>0.28414389561600001</v>
      </c>
      <c r="Q406" s="78">
        <v>5.9999999999999995E-4</v>
      </c>
      <c r="R406" s="78">
        <v>0</v>
      </c>
      <c r="W406" s="91"/>
    </row>
    <row r="407" spans="2:23">
      <c r="B407" t="s">
        <v>2249</v>
      </c>
      <c r="C407" t="s">
        <v>1447</v>
      </c>
      <c r="D407" s="101">
        <v>9158</v>
      </c>
      <c r="E407"/>
      <c r="F407" t="s">
        <v>2255</v>
      </c>
      <c r="G407" s="86">
        <v>44179</v>
      </c>
      <c r="H407" t="s">
        <v>210</v>
      </c>
      <c r="I407" s="77">
        <v>2.4700000000000002</v>
      </c>
      <c r="J407" t="s">
        <v>810</v>
      </c>
      <c r="K407" t="s">
        <v>106</v>
      </c>
      <c r="L407" s="78">
        <v>8.0399999999999999E-2</v>
      </c>
      <c r="M407" s="78">
        <v>9.6600000000000005E-2</v>
      </c>
      <c r="N407" s="77">
        <v>32.520000000000003</v>
      </c>
      <c r="O407" s="77">
        <v>100.8</v>
      </c>
      <c r="P407" s="77">
        <v>0.12617083584</v>
      </c>
      <c r="Q407" s="78">
        <v>2.9999999999999997E-4</v>
      </c>
      <c r="R407" s="78">
        <v>0</v>
      </c>
      <c r="W407" s="91"/>
    </row>
    <row r="408" spans="2:23">
      <c r="B408" t="s">
        <v>2250</v>
      </c>
      <c r="C408" t="s">
        <v>1447</v>
      </c>
      <c r="D408" s="101">
        <v>7823</v>
      </c>
      <c r="E408"/>
      <c r="F408" t="s">
        <v>2255</v>
      </c>
      <c r="G408" s="86">
        <v>44027</v>
      </c>
      <c r="H408" t="s">
        <v>210</v>
      </c>
      <c r="I408" s="77">
        <v>3.37</v>
      </c>
      <c r="J408" t="s">
        <v>1455</v>
      </c>
      <c r="K408" t="s">
        <v>110</v>
      </c>
      <c r="L408" s="78">
        <v>2.35E-2</v>
      </c>
      <c r="M408" s="78">
        <v>2.1399999999999999E-2</v>
      </c>
      <c r="N408" s="77">
        <v>49.85</v>
      </c>
      <c r="O408" s="77">
        <v>101.43</v>
      </c>
      <c r="P408" s="77">
        <v>0.2051587841625</v>
      </c>
      <c r="Q408" s="78">
        <v>4.0000000000000002E-4</v>
      </c>
      <c r="R408" s="78">
        <v>0</v>
      </c>
      <c r="W408" s="91"/>
    </row>
    <row r="409" spans="2:23">
      <c r="B409" t="s">
        <v>2250</v>
      </c>
      <c r="C409" t="s">
        <v>1447</v>
      </c>
      <c r="D409" s="101">
        <v>7993</v>
      </c>
      <c r="E409"/>
      <c r="F409" t="s">
        <v>2255</v>
      </c>
      <c r="G409" s="86">
        <v>44119</v>
      </c>
      <c r="H409" t="s">
        <v>210</v>
      </c>
      <c r="I409" s="77">
        <v>3.37</v>
      </c>
      <c r="J409" t="s">
        <v>1455</v>
      </c>
      <c r="K409" t="s">
        <v>110</v>
      </c>
      <c r="L409" s="78">
        <v>2.35E-2</v>
      </c>
      <c r="M409" s="78">
        <v>2.1399999999999999E-2</v>
      </c>
      <c r="N409" s="77">
        <v>49.85</v>
      </c>
      <c r="O409" s="77">
        <v>101.43</v>
      </c>
      <c r="P409" s="77">
        <v>0.2051587841625</v>
      </c>
      <c r="Q409" s="78">
        <v>4.0000000000000002E-4</v>
      </c>
      <c r="R409" s="78">
        <v>0</v>
      </c>
      <c r="W409" s="91"/>
    </row>
    <row r="410" spans="2:23">
      <c r="B410" t="s">
        <v>2250</v>
      </c>
      <c r="C410" t="s">
        <v>1447</v>
      </c>
      <c r="D410" s="101">
        <v>8187</v>
      </c>
      <c r="E410"/>
      <c r="F410" t="s">
        <v>2255</v>
      </c>
      <c r="G410" s="86">
        <v>44211</v>
      </c>
      <c r="H410" t="s">
        <v>210</v>
      </c>
      <c r="I410" s="77">
        <v>3.37</v>
      </c>
      <c r="J410" t="s">
        <v>1455</v>
      </c>
      <c r="K410" t="s">
        <v>110</v>
      </c>
      <c r="L410" s="78">
        <v>2.35E-2</v>
      </c>
      <c r="M410" s="78">
        <v>2.1399999999999999E-2</v>
      </c>
      <c r="N410" s="77">
        <v>49.85</v>
      </c>
      <c r="O410" s="77">
        <v>101.43</v>
      </c>
      <c r="P410" s="77">
        <v>0.2051587841625</v>
      </c>
      <c r="Q410" s="78">
        <v>4.0000000000000002E-4</v>
      </c>
      <c r="R410" s="78">
        <v>0</v>
      </c>
      <c r="W410" s="91"/>
    </row>
    <row r="411" spans="2:23">
      <c r="B411" s="79" t="s">
        <v>1461</v>
      </c>
      <c r="I411" s="81">
        <v>0</v>
      </c>
      <c r="M411" s="80">
        <v>0</v>
      </c>
      <c r="N411" s="81">
        <v>0</v>
      </c>
      <c r="P411" s="81">
        <v>0</v>
      </c>
      <c r="Q411" s="80">
        <v>0</v>
      </c>
      <c r="R411" s="80">
        <v>0</v>
      </c>
    </row>
    <row r="412" spans="2:23">
      <c r="B412" t="s">
        <v>209</v>
      </c>
      <c r="D412" s="101">
        <v>0</v>
      </c>
      <c r="F412" t="s">
        <v>209</v>
      </c>
      <c r="I412" s="77">
        <v>0</v>
      </c>
      <c r="J412" t="s">
        <v>209</v>
      </c>
      <c r="K412" t="s">
        <v>209</v>
      </c>
      <c r="L412" s="78">
        <v>0</v>
      </c>
      <c r="M412" s="78">
        <v>0</v>
      </c>
      <c r="N412" s="77">
        <v>0</v>
      </c>
      <c r="O412" s="77">
        <v>0</v>
      </c>
      <c r="P412" s="77">
        <v>0</v>
      </c>
      <c r="Q412" s="78">
        <v>0</v>
      </c>
      <c r="R412" s="78">
        <v>0</v>
      </c>
    </row>
    <row r="413" spans="2:23">
      <c r="B413" t="s">
        <v>222</v>
      </c>
    </row>
    <row r="414" spans="2:23">
      <c r="B414" t="s">
        <v>251</v>
      </c>
    </row>
    <row r="415" spans="2:23">
      <c r="B415" t="s">
        <v>252</v>
      </c>
    </row>
    <row r="416" spans="2:23">
      <c r="B416" t="s">
        <v>253</v>
      </c>
    </row>
  </sheetData>
  <mergeCells count="1">
    <mergeCell ref="B7:R7"/>
  </mergeCells>
  <dataValidations count="1">
    <dataValidation allowBlank="1" showInputMessage="1" showErrorMessage="1" sqref="C1:C4 A5:XFD1048576" xr:uid="{00000000-0002-0000-1500-000000000000}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indexed="52"/>
    <pageSetUpPr fitToPage="1"/>
  </sheetPr>
  <dimension ref="B1:BL28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 s="1" customFormat="1">
      <c r="B1" s="2" t="s">
        <v>0</v>
      </c>
      <c r="C1" s="82">
        <v>45197</v>
      </c>
    </row>
    <row r="2" spans="2:64" s="1" customFormat="1">
      <c r="B2" s="2" t="s">
        <v>1</v>
      </c>
      <c r="C2" s="12" t="s">
        <v>1501</v>
      </c>
    </row>
    <row r="3" spans="2:64" s="1" customFormat="1">
      <c r="B3" s="2" t="s">
        <v>2</v>
      </c>
      <c r="C3" s="26" t="s">
        <v>1502</v>
      </c>
    </row>
    <row r="4" spans="2:64" s="1" customFormat="1">
      <c r="B4" s="2" t="s">
        <v>3</v>
      </c>
      <c r="C4" s="83" t="s">
        <v>196</v>
      </c>
    </row>
    <row r="5" spans="2:64">
      <c r="B5" s="2"/>
    </row>
    <row r="7" spans="2:64" ht="26.25" customHeight="1">
      <c r="B7" s="116" t="s">
        <v>152</v>
      </c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8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153</v>
      </c>
      <c r="J8" s="51" t="s">
        <v>55</v>
      </c>
      <c r="K8" s="51" t="s">
        <v>186</v>
      </c>
      <c r="L8" s="51" t="s">
        <v>187</v>
      </c>
      <c r="M8" s="51" t="s">
        <v>5</v>
      </c>
      <c r="N8" s="51" t="s">
        <v>57</v>
      </c>
      <c r="O8" s="52" t="s">
        <v>182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183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154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203</v>
      </c>
      <c r="G12" s="81">
        <v>0</v>
      </c>
      <c r="J12" s="80">
        <v>0</v>
      </c>
      <c r="K12" s="81">
        <v>0</v>
      </c>
      <c r="M12" s="81">
        <v>0</v>
      </c>
      <c r="N12" s="80">
        <v>0</v>
      </c>
      <c r="O12" s="80">
        <v>0</v>
      </c>
    </row>
    <row r="13" spans="2:64">
      <c r="B13" s="79" t="s">
        <v>1167</v>
      </c>
      <c r="G13" s="81">
        <v>0</v>
      </c>
      <c r="J13" s="80">
        <v>0</v>
      </c>
      <c r="K13" s="81">
        <v>0</v>
      </c>
      <c r="M13" s="81">
        <v>0</v>
      </c>
      <c r="N13" s="80">
        <v>0</v>
      </c>
      <c r="O13" s="80">
        <v>0</v>
      </c>
    </row>
    <row r="14" spans="2:64">
      <c r="B14" t="s">
        <v>209</v>
      </c>
      <c r="C14" t="s">
        <v>209</v>
      </c>
      <c r="E14" t="s">
        <v>209</v>
      </c>
      <c r="G14" s="77">
        <v>0</v>
      </c>
      <c r="H14" t="s">
        <v>209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</row>
    <row r="15" spans="2:64">
      <c r="B15" s="79" t="s">
        <v>1168</v>
      </c>
      <c r="G15" s="81">
        <v>0</v>
      </c>
      <c r="J15" s="80">
        <v>0</v>
      </c>
      <c r="K15" s="81">
        <v>0</v>
      </c>
      <c r="M15" s="81">
        <v>0</v>
      </c>
      <c r="N15" s="80">
        <v>0</v>
      </c>
      <c r="O15" s="80">
        <v>0</v>
      </c>
    </row>
    <row r="16" spans="2:64">
      <c r="B16" t="s">
        <v>209</v>
      </c>
      <c r="C16" t="s">
        <v>209</v>
      </c>
      <c r="E16" t="s">
        <v>209</v>
      </c>
      <c r="G16" s="77">
        <v>0</v>
      </c>
      <c r="H16" t="s">
        <v>209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</row>
    <row r="17" spans="2:15">
      <c r="B17" s="79" t="s">
        <v>1465</v>
      </c>
      <c r="G17" s="81">
        <v>0</v>
      </c>
      <c r="J17" s="80">
        <v>0</v>
      </c>
      <c r="K17" s="81">
        <v>0</v>
      </c>
      <c r="M17" s="81">
        <v>0</v>
      </c>
      <c r="N17" s="80">
        <v>0</v>
      </c>
      <c r="O17" s="80">
        <v>0</v>
      </c>
    </row>
    <row r="18" spans="2:15">
      <c r="B18" t="s">
        <v>209</v>
      </c>
      <c r="C18" t="s">
        <v>209</v>
      </c>
      <c r="E18" t="s">
        <v>209</v>
      </c>
      <c r="G18" s="77">
        <v>0</v>
      </c>
      <c r="H18" t="s">
        <v>209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</row>
    <row r="19" spans="2:15">
      <c r="B19" s="79" t="s">
        <v>1466</v>
      </c>
      <c r="G19" s="81">
        <v>0</v>
      </c>
      <c r="J19" s="80">
        <v>0</v>
      </c>
      <c r="K19" s="81">
        <v>0</v>
      </c>
      <c r="M19" s="81">
        <v>0</v>
      </c>
      <c r="N19" s="80">
        <v>0</v>
      </c>
      <c r="O19" s="80">
        <v>0</v>
      </c>
    </row>
    <row r="20" spans="2:15">
      <c r="B20" t="s">
        <v>209</v>
      </c>
      <c r="C20" t="s">
        <v>209</v>
      </c>
      <c r="E20" t="s">
        <v>209</v>
      </c>
      <c r="G20" s="77">
        <v>0</v>
      </c>
      <c r="H20" t="s">
        <v>209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</row>
    <row r="21" spans="2:15">
      <c r="B21" s="79" t="s">
        <v>259</v>
      </c>
      <c r="G21" s="81">
        <v>0</v>
      </c>
      <c r="J21" s="80">
        <v>0</v>
      </c>
      <c r="K21" s="81">
        <v>0</v>
      </c>
      <c r="M21" s="81">
        <v>0</v>
      </c>
      <c r="N21" s="80">
        <v>0</v>
      </c>
      <c r="O21" s="80">
        <v>0</v>
      </c>
    </row>
    <row r="22" spans="2:15">
      <c r="B22" t="s">
        <v>209</v>
      </c>
      <c r="C22" t="s">
        <v>209</v>
      </c>
      <c r="E22" t="s">
        <v>209</v>
      </c>
      <c r="G22" s="77">
        <v>0</v>
      </c>
      <c r="H22" t="s">
        <v>209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</row>
    <row r="23" spans="2:15">
      <c r="B23" s="79" t="s">
        <v>220</v>
      </c>
      <c r="G23" s="81">
        <v>0</v>
      </c>
      <c r="J23" s="80">
        <v>0</v>
      </c>
      <c r="K23" s="81">
        <v>0</v>
      </c>
      <c r="M23" s="81">
        <v>0</v>
      </c>
      <c r="N23" s="80">
        <v>0</v>
      </c>
      <c r="O23" s="80">
        <v>0</v>
      </c>
    </row>
    <row r="24" spans="2:15">
      <c r="B24" t="s">
        <v>209</v>
      </c>
      <c r="C24" t="s">
        <v>209</v>
      </c>
      <c r="E24" t="s">
        <v>209</v>
      </c>
      <c r="G24" s="77">
        <v>0</v>
      </c>
      <c r="H24" t="s">
        <v>209</v>
      </c>
      <c r="I24" s="78">
        <v>0</v>
      </c>
      <c r="J24" s="78">
        <v>0</v>
      </c>
      <c r="K24" s="77">
        <v>0</v>
      </c>
      <c r="L24" s="77">
        <v>0</v>
      </c>
      <c r="M24" s="77">
        <v>0</v>
      </c>
      <c r="N24" s="78">
        <v>0</v>
      </c>
      <c r="O24" s="78">
        <v>0</v>
      </c>
    </row>
    <row r="25" spans="2:15">
      <c r="B25" t="s">
        <v>222</v>
      </c>
    </row>
    <row r="26" spans="2:15">
      <c r="B26" t="s">
        <v>251</v>
      </c>
    </row>
    <row r="27" spans="2:15">
      <c r="B27" t="s">
        <v>252</v>
      </c>
    </row>
    <row r="28" spans="2:15">
      <c r="B28" t="s">
        <v>253</v>
      </c>
    </row>
  </sheetData>
  <mergeCells count="1">
    <mergeCell ref="B7:O7"/>
  </mergeCells>
  <dataValidations count="1">
    <dataValidation allowBlank="1" showInputMessage="1" showErrorMessage="1" sqref="A5:XFD1048576 C1:C4" xr:uid="{00000000-0002-0000-1600-000000000000}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indexed="52"/>
    <pageSetUpPr fitToPage="1"/>
  </sheetPr>
  <dimension ref="B1:BC848"/>
  <sheetViews>
    <sheetView rightToLeft="1" workbookViewId="0">
      <selection activeCell="H11" sqref="H11:I23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 s="1" customFormat="1">
      <c r="B1" s="2" t="s">
        <v>0</v>
      </c>
      <c r="C1" s="82">
        <v>45197</v>
      </c>
    </row>
    <row r="2" spans="2:55" s="1" customFormat="1">
      <c r="B2" s="2" t="s">
        <v>1</v>
      </c>
      <c r="C2" s="12" t="s">
        <v>1501</v>
      </c>
    </row>
    <row r="3" spans="2:55" s="1" customFormat="1">
      <c r="B3" s="2" t="s">
        <v>2</v>
      </c>
      <c r="C3" s="26" t="s">
        <v>1502</v>
      </c>
    </row>
    <row r="4" spans="2:55" s="1" customFormat="1">
      <c r="B4" s="2" t="s">
        <v>3</v>
      </c>
      <c r="C4" s="83" t="s">
        <v>196</v>
      </c>
    </row>
    <row r="5" spans="2:55">
      <c r="B5" s="2"/>
    </row>
    <row r="7" spans="2:55" ht="26.25" customHeight="1">
      <c r="B7" s="116" t="s">
        <v>155</v>
      </c>
      <c r="C7" s="117"/>
      <c r="D7" s="117"/>
      <c r="E7" s="117"/>
      <c r="F7" s="117"/>
      <c r="G7" s="117"/>
      <c r="H7" s="117"/>
      <c r="I7" s="117"/>
      <c r="J7" s="118"/>
    </row>
    <row r="8" spans="2:55" s="19" customFormat="1" ht="63">
      <c r="B8" s="50" t="s">
        <v>96</v>
      </c>
      <c r="C8" s="53" t="s">
        <v>156</v>
      </c>
      <c r="D8" s="53" t="s">
        <v>157</v>
      </c>
      <c r="E8" s="53" t="s">
        <v>158</v>
      </c>
      <c r="F8" s="53" t="s">
        <v>53</v>
      </c>
      <c r="G8" s="53" t="s">
        <v>159</v>
      </c>
      <c r="H8" s="53" t="s">
        <v>57</v>
      </c>
      <c r="I8" s="54" t="s">
        <v>58</v>
      </c>
      <c r="J8" s="74" t="s">
        <v>180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181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160</v>
      </c>
      <c r="C11" s="7"/>
      <c r="D11" s="7"/>
      <c r="E11" s="76">
        <f>E12</f>
        <v>8.6951142035139681E-3</v>
      </c>
      <c r="F11" s="7"/>
      <c r="G11" s="75">
        <v>286.02800999999999</v>
      </c>
      <c r="H11" s="76">
        <f>G11/$G$11</f>
        <v>1</v>
      </c>
      <c r="I11" s="76">
        <f>G11/'סכום נכסי הקרן'!$C$42</f>
        <v>3.4722152336077849E-3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203</v>
      </c>
      <c r="E12" s="80">
        <f>E13*G13/G12</f>
        <v>8.6951142035139681E-3</v>
      </c>
      <c r="F12" s="19"/>
      <c r="G12" s="81">
        <v>286.02800999999999</v>
      </c>
      <c r="H12" s="80">
        <f t="shared" ref="H12:H23" si="0">G12/$G$11</f>
        <v>1</v>
      </c>
      <c r="I12" s="80">
        <f>G12/'סכום נכסי הקרן'!$C$42</f>
        <v>3.4722152336077849E-3</v>
      </c>
    </row>
    <row r="13" spans="2:55">
      <c r="B13" s="79" t="s">
        <v>1467</v>
      </c>
      <c r="E13" s="80">
        <f>(E14*G14+E15*G15+E16*G16)/G13</f>
        <v>9.3581353264844316E-3</v>
      </c>
      <c r="F13" s="19"/>
      <c r="G13" s="81">
        <v>265.76301000000001</v>
      </c>
      <c r="H13" s="80">
        <f t="shared" si="0"/>
        <v>0.92915029545532979</v>
      </c>
      <c r="I13" s="80">
        <f>G13/'סכום נכסי הקרן'!$C$42</f>
        <v>3.2262098101911701E-3</v>
      </c>
    </row>
    <row r="14" spans="2:55">
      <c r="B14" t="s">
        <v>1562</v>
      </c>
      <c r="C14" s="86">
        <v>44834</v>
      </c>
      <c r="D14" t="s">
        <v>1561</v>
      </c>
      <c r="E14" s="78">
        <v>9.2883575254452705E-4</v>
      </c>
      <c r="F14" t="s">
        <v>102</v>
      </c>
      <c r="G14" s="77">
        <v>62.62</v>
      </c>
      <c r="H14" s="78">
        <f t="shared" si="0"/>
        <v>0.21892960762828786</v>
      </c>
      <c r="I14" s="78">
        <f>G14/'סכום נכסי הקרן'!$C$42</f>
        <v>7.6017071869471627E-4</v>
      </c>
      <c r="J14" t="s">
        <v>1563</v>
      </c>
    </row>
    <row r="15" spans="2:55">
      <c r="B15" t="s">
        <v>1564</v>
      </c>
      <c r="C15" s="86">
        <v>44977</v>
      </c>
      <c r="D15" t="s">
        <v>123</v>
      </c>
      <c r="E15" s="78">
        <v>1.5207678865906626E-2</v>
      </c>
      <c r="F15" t="s">
        <v>102</v>
      </c>
      <c r="G15" s="77">
        <v>112.43</v>
      </c>
      <c r="H15" s="78">
        <f t="shared" si="0"/>
        <v>0.39307339165839039</v>
      </c>
      <c r="I15" s="78">
        <f>G15/'סכום נכסי הקרן'!$C$42</f>
        <v>1.3648354184421423E-3</v>
      </c>
      <c r="J15" t="s">
        <v>1565</v>
      </c>
    </row>
    <row r="16" spans="2:55">
      <c r="B16" t="s">
        <v>1566</v>
      </c>
      <c r="C16" s="86">
        <v>45077</v>
      </c>
      <c r="D16" t="s">
        <v>123</v>
      </c>
      <c r="E16" s="78">
        <v>7.9272757428686461E-3</v>
      </c>
      <c r="F16" t="s">
        <v>102</v>
      </c>
      <c r="G16" s="77">
        <v>90.71</v>
      </c>
      <c r="H16" s="78">
        <f t="shared" si="0"/>
        <v>0.31713677272376223</v>
      </c>
      <c r="I16" s="78">
        <f>G16/'סכום נכסי הקרן'!$C$42</f>
        <v>1.101167133388657E-3</v>
      </c>
      <c r="J16" t="s">
        <v>1567</v>
      </c>
    </row>
    <row r="17" spans="2:10">
      <c r="B17" s="79" t="s">
        <v>1468</v>
      </c>
      <c r="C17" s="87"/>
      <c r="E17" s="80">
        <v>0</v>
      </c>
      <c r="F17" s="19"/>
      <c r="G17" s="81">
        <v>20.265000000000001</v>
      </c>
      <c r="H17" s="80">
        <f t="shared" si="0"/>
        <v>7.0849704544670294E-2</v>
      </c>
      <c r="I17" s="80">
        <f>G17/'סכום נכסי הקרן'!$C$42</f>
        <v>2.4600542341661491E-4</v>
      </c>
    </row>
    <row r="18" spans="2:10">
      <c r="B18" t="s">
        <v>1568</v>
      </c>
      <c r="C18" s="86">
        <v>44834</v>
      </c>
      <c r="D18" t="s">
        <v>123</v>
      </c>
      <c r="E18" s="78">
        <v>0</v>
      </c>
      <c r="F18" t="s">
        <v>102</v>
      </c>
      <c r="G18" s="77">
        <v>20.27</v>
      </c>
      <c r="H18" s="78">
        <f t="shared" si="0"/>
        <v>7.086718535013406E-2</v>
      </c>
      <c r="I18" s="78">
        <f>G18/'סכום נכסי הקרן'!$C$42</f>
        <v>2.4606612053564193E-4</v>
      </c>
      <c r="J18" t="s">
        <v>1569</v>
      </c>
    </row>
    <row r="19" spans="2:10">
      <c r="B19" s="79" t="s">
        <v>220</v>
      </c>
      <c r="E19" s="80">
        <v>0</v>
      </c>
      <c r="F19" s="19"/>
      <c r="G19" s="81">
        <v>0</v>
      </c>
      <c r="H19" s="80">
        <f t="shared" si="0"/>
        <v>0</v>
      </c>
      <c r="I19" s="80">
        <f>G19/'סכום נכסי הקרן'!$C$42</f>
        <v>0</v>
      </c>
    </row>
    <row r="20" spans="2:10">
      <c r="B20" s="79" t="s">
        <v>1467</v>
      </c>
      <c r="E20" s="80">
        <v>0</v>
      </c>
      <c r="F20" s="19"/>
      <c r="G20" s="81">
        <v>0</v>
      </c>
      <c r="H20" s="80">
        <f t="shared" si="0"/>
        <v>0</v>
      </c>
      <c r="I20" s="80">
        <f>G20/'סכום נכסי הקרן'!$C$42</f>
        <v>0</v>
      </c>
    </row>
    <row r="21" spans="2:10">
      <c r="B21" t="s">
        <v>209</v>
      </c>
      <c r="E21" s="78">
        <v>0</v>
      </c>
      <c r="F21" t="s">
        <v>209</v>
      </c>
      <c r="G21" s="77">
        <v>0</v>
      </c>
      <c r="H21" s="78">
        <f t="shared" si="0"/>
        <v>0</v>
      </c>
      <c r="I21" s="78">
        <f>G21/'סכום נכסי הקרן'!$C$42</f>
        <v>0</v>
      </c>
    </row>
    <row r="22" spans="2:10">
      <c r="B22" s="79" t="s">
        <v>1468</v>
      </c>
      <c r="E22" s="80">
        <v>0</v>
      </c>
      <c r="F22" s="19"/>
      <c r="G22" s="81">
        <v>0</v>
      </c>
      <c r="H22" s="80">
        <f t="shared" si="0"/>
        <v>0</v>
      </c>
      <c r="I22" s="80">
        <f>G22/'סכום נכסי הקרן'!$C$42</f>
        <v>0</v>
      </c>
    </row>
    <row r="23" spans="2:10">
      <c r="B23" t="s">
        <v>209</v>
      </c>
      <c r="E23" s="78">
        <v>0</v>
      </c>
      <c r="F23" t="s">
        <v>209</v>
      </c>
      <c r="G23" s="77">
        <v>0</v>
      </c>
      <c r="H23" s="78">
        <f t="shared" si="0"/>
        <v>0</v>
      </c>
      <c r="I23" s="78">
        <f>G23/'סכום נכסי הקרן'!$C$42</f>
        <v>0</v>
      </c>
    </row>
    <row r="24" spans="2:10">
      <c r="F24" s="19"/>
      <c r="G24" s="19"/>
      <c r="H24" s="19"/>
    </row>
    <row r="25" spans="2:10">
      <c r="F25" s="19"/>
      <c r="G25" s="19"/>
      <c r="H25" s="19"/>
    </row>
    <row r="26" spans="2:10">
      <c r="F26" s="19"/>
      <c r="G26" s="19"/>
      <c r="H26" s="19"/>
    </row>
    <row r="27" spans="2:10">
      <c r="F27" s="19"/>
      <c r="G27" s="19"/>
      <c r="H27" s="19"/>
    </row>
    <row r="28" spans="2:10">
      <c r="F28" s="19"/>
      <c r="G28" s="19"/>
      <c r="H28" s="19"/>
    </row>
    <row r="29" spans="2:10">
      <c r="F29" s="19"/>
      <c r="G29" s="19"/>
      <c r="H29" s="19"/>
    </row>
    <row r="30" spans="2:10">
      <c r="F30" s="19"/>
      <c r="G30" s="19"/>
      <c r="H30" s="19"/>
    </row>
    <row r="31" spans="2:10">
      <c r="F31" s="19"/>
      <c r="G31" s="19"/>
      <c r="H31" s="19"/>
    </row>
    <row r="32" spans="2:10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  <row r="847" spans="6:8">
      <c r="F847" s="19"/>
      <c r="G847" s="19"/>
      <c r="H847" s="19"/>
    </row>
    <row r="848" spans="6:8">
      <c r="F848" s="19"/>
      <c r="G848" s="19"/>
      <c r="H848" s="19"/>
    </row>
  </sheetData>
  <mergeCells count="1">
    <mergeCell ref="B7:J7"/>
  </mergeCells>
  <dataValidations count="1">
    <dataValidation allowBlank="1" showInputMessage="1" showErrorMessage="1" sqref="C1:C4 A5:XFD1048576" xr:uid="{00000000-0002-0000-1700-000000000000}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indexed="52"/>
    <pageSetUpPr fitToPage="1"/>
  </sheetPr>
  <dimension ref="B1:BH60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82">
        <v>45197</v>
      </c>
    </row>
    <row r="2" spans="2:60" s="1" customFormat="1">
      <c r="B2" s="2" t="s">
        <v>1</v>
      </c>
      <c r="C2" s="12" t="s">
        <v>1501</v>
      </c>
    </row>
    <row r="3" spans="2:60" s="1" customFormat="1">
      <c r="B3" s="2" t="s">
        <v>2</v>
      </c>
      <c r="C3" s="26" t="s">
        <v>1502</v>
      </c>
    </row>
    <row r="4" spans="2:60" s="1" customFormat="1">
      <c r="B4" s="2" t="s">
        <v>3</v>
      </c>
      <c r="C4" s="83" t="s">
        <v>196</v>
      </c>
    </row>
    <row r="5" spans="2:60">
      <c r="B5" s="2"/>
      <c r="C5" s="2"/>
    </row>
    <row r="7" spans="2:60" ht="26.25" customHeight="1">
      <c r="B7" s="116" t="s">
        <v>161</v>
      </c>
      <c r="C7" s="117"/>
      <c r="D7" s="117"/>
      <c r="E7" s="117"/>
      <c r="F7" s="117"/>
      <c r="G7" s="117"/>
      <c r="H7" s="117"/>
      <c r="I7" s="117"/>
      <c r="J7" s="117"/>
      <c r="K7" s="118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162</v>
      </c>
      <c r="F8" s="50" t="s">
        <v>163</v>
      </c>
      <c r="G8" s="50" t="s">
        <v>53</v>
      </c>
      <c r="H8" s="50" t="s">
        <v>164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165</v>
      </c>
      <c r="C11" s="7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203</v>
      </c>
      <c r="D12" s="19"/>
      <c r="E12" s="19"/>
      <c r="F12" s="19"/>
      <c r="G12" s="19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209</v>
      </c>
      <c r="D13" t="s">
        <v>209</v>
      </c>
      <c r="E13" s="19"/>
      <c r="F13" s="78">
        <v>0</v>
      </c>
      <c r="G13" t="s">
        <v>209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220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209</v>
      </c>
      <c r="D15" t="s">
        <v>209</v>
      </c>
      <c r="E15" s="19"/>
      <c r="F15" s="78">
        <v>0</v>
      </c>
      <c r="G15" t="s">
        <v>209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5:XFD1048576 C1:C4" xr:uid="{00000000-0002-0000-18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indexed="52"/>
    <pageSetUpPr fitToPage="1"/>
  </sheetPr>
  <dimension ref="B1:BH60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82">
        <v>45197</v>
      </c>
    </row>
    <row r="2" spans="2:60" s="1" customFormat="1">
      <c r="B2" s="2" t="s">
        <v>1</v>
      </c>
      <c r="C2" s="12" t="s">
        <v>1501</v>
      </c>
    </row>
    <row r="3" spans="2:60" s="1" customFormat="1">
      <c r="B3" s="2" t="s">
        <v>2</v>
      </c>
      <c r="C3" s="26" t="s">
        <v>1502</v>
      </c>
    </row>
    <row r="4" spans="2:60" s="1" customFormat="1">
      <c r="B4" s="2" t="s">
        <v>3</v>
      </c>
      <c r="C4" s="83" t="s">
        <v>196</v>
      </c>
    </row>
    <row r="5" spans="2:60">
      <c r="B5" s="2"/>
    </row>
    <row r="7" spans="2:60" ht="26.25" customHeight="1">
      <c r="B7" s="116" t="s">
        <v>166</v>
      </c>
      <c r="C7" s="117"/>
      <c r="D7" s="117"/>
      <c r="E7" s="117"/>
      <c r="F7" s="117"/>
      <c r="G7" s="117"/>
      <c r="H7" s="117"/>
      <c r="I7" s="117"/>
      <c r="J7" s="117"/>
      <c r="K7" s="118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162</v>
      </c>
      <c r="F8" s="53" t="s">
        <v>163</v>
      </c>
      <c r="G8" s="53" t="s">
        <v>53</v>
      </c>
      <c r="H8" s="53" t="s">
        <v>164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167</v>
      </c>
      <c r="C11" s="25"/>
      <c r="D11" s="7"/>
      <c r="E11" s="7"/>
      <c r="F11" s="7"/>
      <c r="G11" s="7"/>
      <c r="H11" s="76">
        <v>0</v>
      </c>
      <c r="I11" s="75">
        <v>2170.4226413982001</v>
      </c>
      <c r="J11" s="76">
        <v>1</v>
      </c>
      <c r="K11" s="76">
        <v>2.63E-2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203</v>
      </c>
      <c r="C12" s="15"/>
      <c r="D12" s="15"/>
      <c r="E12" s="15"/>
      <c r="F12" s="15"/>
      <c r="G12" s="15"/>
      <c r="H12" s="80">
        <v>0</v>
      </c>
      <c r="I12" s="81">
        <v>2170.4226413982001</v>
      </c>
      <c r="J12" s="80">
        <v>1</v>
      </c>
      <c r="K12" s="80">
        <v>2.63E-2</v>
      </c>
    </row>
    <row r="13" spans="2:60">
      <c r="B13" t="s">
        <v>1469</v>
      </c>
      <c r="C13" t="s">
        <v>1470</v>
      </c>
      <c r="D13" t="s">
        <v>209</v>
      </c>
      <c r="E13" t="s">
        <v>210</v>
      </c>
      <c r="F13" s="78">
        <v>0</v>
      </c>
      <c r="G13" t="s">
        <v>106</v>
      </c>
      <c r="H13" s="78">
        <v>0</v>
      </c>
      <c r="I13" s="77">
        <v>4.8507022500000003</v>
      </c>
      <c r="J13" s="78">
        <v>2.2000000000000001E-3</v>
      </c>
      <c r="K13" s="78">
        <v>1E-4</v>
      </c>
    </row>
    <row r="14" spans="2:60">
      <c r="B14" t="s">
        <v>1471</v>
      </c>
      <c r="C14" t="s">
        <v>1472</v>
      </c>
      <c r="D14" t="s">
        <v>209</v>
      </c>
      <c r="E14" t="s">
        <v>210</v>
      </c>
      <c r="F14" s="78">
        <v>0</v>
      </c>
      <c r="G14" t="s">
        <v>102</v>
      </c>
      <c r="H14" s="78">
        <v>0</v>
      </c>
      <c r="I14" s="77">
        <v>3.2757900000000002</v>
      </c>
      <c r="J14" s="78">
        <v>1.5E-3</v>
      </c>
      <c r="K14" s="78">
        <v>0</v>
      </c>
    </row>
    <row r="15" spans="2:60">
      <c r="B15" t="s">
        <v>1473</v>
      </c>
      <c r="C15" t="s">
        <v>1474</v>
      </c>
      <c r="D15" t="s">
        <v>209</v>
      </c>
      <c r="E15" t="s">
        <v>210</v>
      </c>
      <c r="F15" s="78">
        <v>0</v>
      </c>
      <c r="G15" t="s">
        <v>102</v>
      </c>
      <c r="H15" s="78">
        <v>0</v>
      </c>
      <c r="I15" s="77">
        <v>-0.41543999999999998</v>
      </c>
      <c r="J15" s="78">
        <v>-2.0000000000000001E-4</v>
      </c>
      <c r="K15" s="78">
        <v>0</v>
      </c>
    </row>
    <row r="16" spans="2:60">
      <c r="B16" t="s">
        <v>1475</v>
      </c>
      <c r="C16" t="s">
        <v>1476</v>
      </c>
      <c r="D16" t="s">
        <v>209</v>
      </c>
      <c r="E16" t="s">
        <v>210</v>
      </c>
      <c r="F16" s="78">
        <v>0</v>
      </c>
      <c r="G16" t="s">
        <v>102</v>
      </c>
      <c r="H16" s="78">
        <v>0</v>
      </c>
      <c r="I16" s="77">
        <v>-4.2615800000000004</v>
      </c>
      <c r="J16" s="78">
        <v>-2E-3</v>
      </c>
      <c r="K16" s="78">
        <v>-1E-4</v>
      </c>
    </row>
    <row r="17" spans="2:11">
      <c r="B17" t="s">
        <v>1477</v>
      </c>
      <c r="C17" t="s">
        <v>1478</v>
      </c>
      <c r="D17" t="s">
        <v>209</v>
      </c>
      <c r="E17" t="s">
        <v>210</v>
      </c>
      <c r="F17" s="78">
        <v>0</v>
      </c>
      <c r="G17" t="s">
        <v>102</v>
      </c>
      <c r="H17" s="78">
        <v>0</v>
      </c>
      <c r="I17" s="77">
        <v>10.97003</v>
      </c>
      <c r="J17" s="78">
        <v>5.1000000000000004E-3</v>
      </c>
      <c r="K17" s="78">
        <v>1E-4</v>
      </c>
    </row>
    <row r="18" spans="2:11">
      <c r="B18" t="s">
        <v>1479</v>
      </c>
      <c r="C18" t="s">
        <v>1480</v>
      </c>
      <c r="D18" t="s">
        <v>209</v>
      </c>
      <c r="E18" t="s">
        <v>210</v>
      </c>
      <c r="F18" s="78">
        <v>0</v>
      </c>
      <c r="G18" t="s">
        <v>102</v>
      </c>
      <c r="H18" s="78">
        <v>0</v>
      </c>
      <c r="I18" s="77">
        <v>1.47054</v>
      </c>
      <c r="J18" s="78">
        <v>6.9999999999999999E-4</v>
      </c>
      <c r="K18" s="78">
        <v>0</v>
      </c>
    </row>
    <row r="19" spans="2:11">
      <c r="B19" t="s">
        <v>1481</v>
      </c>
      <c r="C19" t="s">
        <v>1482</v>
      </c>
      <c r="D19" t="s">
        <v>209</v>
      </c>
      <c r="E19" t="s">
        <v>210</v>
      </c>
      <c r="F19" s="78">
        <v>0</v>
      </c>
      <c r="G19" t="s">
        <v>102</v>
      </c>
      <c r="H19" s="78">
        <v>0</v>
      </c>
      <c r="I19" s="77">
        <v>-6.3329999999999997E-2</v>
      </c>
      <c r="J19" s="78">
        <v>0</v>
      </c>
      <c r="K19" s="78">
        <v>0</v>
      </c>
    </row>
    <row r="20" spans="2:11">
      <c r="B20" t="s">
        <v>1483</v>
      </c>
      <c r="C20" t="s">
        <v>1484</v>
      </c>
      <c r="D20" t="s">
        <v>209</v>
      </c>
      <c r="E20" t="s">
        <v>210</v>
      </c>
      <c r="F20" s="78">
        <v>0</v>
      </c>
      <c r="G20" t="s">
        <v>102</v>
      </c>
      <c r="H20" s="78">
        <v>0</v>
      </c>
      <c r="I20" s="77">
        <v>-6.0567900000000003</v>
      </c>
      <c r="J20" s="78">
        <v>-2.8E-3</v>
      </c>
      <c r="K20" s="78">
        <v>-1E-4</v>
      </c>
    </row>
    <row r="21" spans="2:11">
      <c r="B21" t="s">
        <v>1485</v>
      </c>
      <c r="C21" t="s">
        <v>1486</v>
      </c>
      <c r="D21" t="s">
        <v>209</v>
      </c>
      <c r="E21" t="s">
        <v>210</v>
      </c>
      <c r="F21" s="78">
        <v>0</v>
      </c>
      <c r="G21" t="s">
        <v>106</v>
      </c>
      <c r="H21" s="78">
        <v>0</v>
      </c>
      <c r="I21" s="77">
        <v>1.42413E-3</v>
      </c>
      <c r="J21" s="78">
        <v>0</v>
      </c>
      <c r="K21" s="78">
        <v>0</v>
      </c>
    </row>
    <row r="22" spans="2:11">
      <c r="B22" t="s">
        <v>1487</v>
      </c>
      <c r="C22" t="s">
        <v>1488</v>
      </c>
      <c r="D22" t="s">
        <v>209</v>
      </c>
      <c r="E22" t="s">
        <v>210</v>
      </c>
      <c r="F22" s="78">
        <v>0</v>
      </c>
      <c r="G22" t="s">
        <v>120</v>
      </c>
      <c r="H22" s="78">
        <v>0</v>
      </c>
      <c r="I22" s="77">
        <v>-2.4618E-5</v>
      </c>
      <c r="J22" s="78">
        <v>0</v>
      </c>
      <c r="K22" s="78">
        <v>0</v>
      </c>
    </row>
    <row r="23" spans="2:11">
      <c r="B23" t="s">
        <v>1489</v>
      </c>
      <c r="C23" t="s">
        <v>1490</v>
      </c>
      <c r="D23" t="s">
        <v>209</v>
      </c>
      <c r="E23" t="s">
        <v>210</v>
      </c>
      <c r="F23" s="78">
        <v>0</v>
      </c>
      <c r="G23" t="s">
        <v>110</v>
      </c>
      <c r="H23" s="78">
        <v>0</v>
      </c>
      <c r="I23" s="77">
        <v>2.0287500000000001E-4</v>
      </c>
      <c r="J23" s="78">
        <v>0</v>
      </c>
      <c r="K23" s="78">
        <v>0</v>
      </c>
    </row>
    <row r="24" spans="2:11">
      <c r="B24" t="s">
        <v>1491</v>
      </c>
      <c r="C24" t="s">
        <v>1492</v>
      </c>
      <c r="D24" t="s">
        <v>209</v>
      </c>
      <c r="E24" t="s">
        <v>210</v>
      </c>
      <c r="F24" s="78">
        <v>0</v>
      </c>
      <c r="G24" t="s">
        <v>202</v>
      </c>
      <c r="H24" s="78">
        <v>0</v>
      </c>
      <c r="I24" s="77">
        <v>-8.1379499999999997E-4</v>
      </c>
      <c r="J24" s="78">
        <v>0</v>
      </c>
      <c r="K24" s="78">
        <v>0</v>
      </c>
    </row>
    <row r="25" spans="2:11">
      <c r="B25" t="s">
        <v>1493</v>
      </c>
      <c r="C25" t="s">
        <v>1494</v>
      </c>
      <c r="D25" t="s">
        <v>209</v>
      </c>
      <c r="E25" t="s">
        <v>210</v>
      </c>
      <c r="F25" s="78">
        <v>0</v>
      </c>
      <c r="G25" t="s">
        <v>113</v>
      </c>
      <c r="H25" s="78">
        <v>0</v>
      </c>
      <c r="I25" s="77">
        <v>-4.7003000000000002E-4</v>
      </c>
      <c r="J25" s="78">
        <v>0</v>
      </c>
      <c r="K25" s="78">
        <v>0</v>
      </c>
    </row>
    <row r="26" spans="2:11">
      <c r="B26" t="s">
        <v>1495</v>
      </c>
      <c r="C26" t="s">
        <v>1496</v>
      </c>
      <c r="D26" t="s">
        <v>209</v>
      </c>
      <c r="E26" t="s">
        <v>210</v>
      </c>
      <c r="F26" s="78">
        <v>0</v>
      </c>
      <c r="G26" t="s">
        <v>106</v>
      </c>
      <c r="H26" s="78">
        <v>0</v>
      </c>
      <c r="I26" s="77">
        <v>2080.75358061</v>
      </c>
      <c r="J26" s="78">
        <v>0.9587</v>
      </c>
      <c r="K26" s="78">
        <v>2.53E-2</v>
      </c>
    </row>
    <row r="27" spans="2:11">
      <c r="B27" t="s">
        <v>1497</v>
      </c>
      <c r="C27" t="s">
        <v>1498</v>
      </c>
      <c r="D27" t="s">
        <v>209</v>
      </c>
      <c r="E27" t="s">
        <v>210</v>
      </c>
      <c r="F27" s="78">
        <v>0</v>
      </c>
      <c r="G27" t="s">
        <v>199</v>
      </c>
      <c r="H27" s="78">
        <v>0</v>
      </c>
      <c r="I27" s="77">
        <v>1.5242499761999999</v>
      </c>
      <c r="J27" s="78">
        <v>6.9999999999999999E-4</v>
      </c>
      <c r="K27" s="78">
        <v>0</v>
      </c>
    </row>
    <row r="28" spans="2:11">
      <c r="B28" t="s">
        <v>1499</v>
      </c>
      <c r="C28" t="s">
        <v>1500</v>
      </c>
      <c r="D28" t="s">
        <v>206</v>
      </c>
      <c r="E28" t="s">
        <v>207</v>
      </c>
      <c r="F28" s="78">
        <v>0</v>
      </c>
      <c r="G28" t="s">
        <v>102</v>
      </c>
      <c r="H28" s="78">
        <v>0</v>
      </c>
      <c r="I28" s="77">
        <v>78.374570000000006</v>
      </c>
      <c r="J28" s="78">
        <v>3.61E-2</v>
      </c>
      <c r="K28" s="78">
        <v>1E-3</v>
      </c>
    </row>
    <row r="29" spans="2:11">
      <c r="B29" s="79" t="s">
        <v>220</v>
      </c>
      <c r="D29" s="19"/>
      <c r="E29" s="19"/>
      <c r="F29" s="19"/>
      <c r="G29" s="19"/>
      <c r="H29" s="80">
        <v>0</v>
      </c>
      <c r="I29" s="81">
        <v>0</v>
      </c>
      <c r="J29" s="80">
        <v>0</v>
      </c>
      <c r="K29" s="80">
        <v>0</v>
      </c>
    </row>
    <row r="30" spans="2:11">
      <c r="B30" t="s">
        <v>209</v>
      </c>
      <c r="C30" t="s">
        <v>209</v>
      </c>
      <c r="D30" t="s">
        <v>209</v>
      </c>
      <c r="E30" s="19"/>
      <c r="F30" s="78">
        <v>0</v>
      </c>
      <c r="G30" t="s">
        <v>209</v>
      </c>
      <c r="H30" s="78">
        <v>0</v>
      </c>
      <c r="I30" s="77">
        <v>0</v>
      </c>
      <c r="J30" s="78">
        <v>0</v>
      </c>
      <c r="K30" s="78">
        <v>0</v>
      </c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5:XFD1048576 C1:C4" xr:uid="{00000000-0002-0000-19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indexed="52"/>
    <pageSetUpPr fitToPage="1"/>
  </sheetPr>
  <dimension ref="B1:Q107"/>
  <sheetViews>
    <sheetView rightToLeft="1" topLeftCell="A31" workbookViewId="0">
      <selection activeCell="B40" sqref="B40:D105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 s="1" customFormat="1">
      <c r="B1" s="2" t="s">
        <v>0</v>
      </c>
      <c r="C1" s="82">
        <v>45197</v>
      </c>
    </row>
    <row r="2" spans="2:17" s="1" customFormat="1">
      <c r="B2" s="2" t="s">
        <v>1</v>
      </c>
      <c r="C2" s="12" t="s">
        <v>1501</v>
      </c>
    </row>
    <row r="3" spans="2:17" s="1" customFormat="1">
      <c r="B3" s="2" t="s">
        <v>2</v>
      </c>
      <c r="C3" s="26" t="s">
        <v>1502</v>
      </c>
    </row>
    <row r="4" spans="2:17" s="1" customFormat="1">
      <c r="B4" s="2" t="s">
        <v>3</v>
      </c>
      <c r="C4" s="83" t="s">
        <v>196</v>
      </c>
    </row>
    <row r="5" spans="2:17">
      <c r="B5" s="2"/>
    </row>
    <row r="7" spans="2:17" ht="26.25" customHeight="1">
      <c r="B7" s="116" t="s">
        <v>168</v>
      </c>
      <c r="C7" s="117"/>
      <c r="D7" s="117"/>
    </row>
    <row r="8" spans="2:17" s="19" customFormat="1" ht="47.25">
      <c r="B8" s="50" t="s">
        <v>96</v>
      </c>
      <c r="C8" s="56" t="s">
        <v>169</v>
      </c>
      <c r="D8" s="57" t="s">
        <v>170</v>
      </c>
    </row>
    <row r="9" spans="2:17" s="19" customFormat="1">
      <c r="B9" s="20"/>
      <c r="C9" s="31" t="s">
        <v>184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171</v>
      </c>
      <c r="C11" s="75">
        <f>C12+C39</f>
        <v>2708.6104575091531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9" t="s">
        <v>203</v>
      </c>
      <c r="C12" s="81">
        <f>SUM(C13:C38)</f>
        <v>444.58684693393246</v>
      </c>
    </row>
    <row r="13" spans="2:17">
      <c r="B13" t="s">
        <v>2179</v>
      </c>
      <c r="C13" s="85">
        <v>0.51351373671721001</v>
      </c>
      <c r="D13" s="86">
        <v>45340</v>
      </c>
    </row>
    <row r="14" spans="2:17">
      <c r="B14" t="s">
        <v>2184</v>
      </c>
      <c r="C14" s="85">
        <v>2.7482249999999997</v>
      </c>
      <c r="D14" s="86">
        <v>45363</v>
      </c>
    </row>
    <row r="15" spans="2:17">
      <c r="B15" t="s">
        <v>2173</v>
      </c>
      <c r="C15" s="85">
        <v>0.77973704802081012</v>
      </c>
      <c r="D15" s="86">
        <v>45383</v>
      </c>
    </row>
    <row r="16" spans="2:17">
      <c r="B16" t="s">
        <v>2176</v>
      </c>
      <c r="C16" s="85">
        <v>6.6744132366377897</v>
      </c>
      <c r="D16" s="86">
        <v>45473</v>
      </c>
    </row>
    <row r="17" spans="2:4">
      <c r="B17" t="s">
        <v>2180</v>
      </c>
      <c r="C17" s="85">
        <v>1.109575</v>
      </c>
      <c r="D17" s="86">
        <v>45838</v>
      </c>
    </row>
    <row r="18" spans="2:4">
      <c r="B18" t="s">
        <v>2181</v>
      </c>
      <c r="C18" s="85">
        <v>0.60055031894099986</v>
      </c>
      <c r="D18" s="86">
        <v>45935</v>
      </c>
    </row>
    <row r="19" spans="2:4">
      <c r="B19" t="s">
        <v>2172</v>
      </c>
      <c r="C19" s="85">
        <v>0.52522763615279999</v>
      </c>
      <c r="D19" s="86">
        <v>46022</v>
      </c>
    </row>
    <row r="20" spans="2:4">
      <c r="B20" t="s">
        <v>2177</v>
      </c>
      <c r="C20" s="85">
        <v>0.42112936201619994</v>
      </c>
      <c r="D20" s="86">
        <v>46022</v>
      </c>
    </row>
    <row r="21" spans="2:4">
      <c r="B21" t="s">
        <v>1503</v>
      </c>
      <c r="C21" s="85">
        <v>4.1071237796153079</v>
      </c>
      <c r="D21" s="86">
        <v>46054</v>
      </c>
    </row>
    <row r="22" spans="2:4">
      <c r="B22" t="s">
        <v>2171</v>
      </c>
      <c r="C22" s="85">
        <v>8.8616679967199818</v>
      </c>
      <c r="D22" s="86">
        <v>46698</v>
      </c>
    </row>
    <row r="23" spans="2:4">
      <c r="B23" t="s">
        <v>1504</v>
      </c>
      <c r="C23" s="85">
        <v>4.6751450493582825</v>
      </c>
      <c r="D23" s="86">
        <v>46752</v>
      </c>
    </row>
    <row r="24" spans="2:4">
      <c r="B24" t="s">
        <v>2174</v>
      </c>
      <c r="C24" s="85">
        <v>21.461695370337921</v>
      </c>
      <c r="D24" s="86">
        <v>46871</v>
      </c>
    </row>
    <row r="25" spans="2:4">
      <c r="B25" t="s">
        <v>1510</v>
      </c>
      <c r="C25" s="85">
        <v>44.647404249930219</v>
      </c>
      <c r="D25" s="86">
        <v>47308</v>
      </c>
    </row>
    <row r="26" spans="2:4">
      <c r="B26" t="s">
        <v>2182</v>
      </c>
      <c r="C26" s="85">
        <v>1.1565399074309999</v>
      </c>
      <c r="D26" s="86">
        <v>47391</v>
      </c>
    </row>
    <row r="27" spans="2:4">
      <c r="B27" t="s">
        <v>1511</v>
      </c>
      <c r="C27" s="85">
        <v>187.53801999999999</v>
      </c>
      <c r="D27" s="86">
        <v>47938</v>
      </c>
    </row>
    <row r="28" spans="2:4">
      <c r="B28" t="s">
        <v>1512</v>
      </c>
      <c r="C28" s="85">
        <v>56.403829999999999</v>
      </c>
      <c r="D28" s="86">
        <v>47969</v>
      </c>
    </row>
    <row r="29" spans="2:4">
      <c r="B29" t="s">
        <v>1506</v>
      </c>
      <c r="C29" s="85">
        <v>6.5273875734775677</v>
      </c>
      <c r="D29" s="86">
        <v>48212</v>
      </c>
    </row>
    <row r="30" spans="2:4">
      <c r="B30" t="s">
        <v>1507</v>
      </c>
      <c r="C30" s="85">
        <v>8.8104372773558399</v>
      </c>
      <c r="D30" s="86">
        <v>48212</v>
      </c>
    </row>
    <row r="31" spans="2:4">
      <c r="B31" t="s">
        <v>1508</v>
      </c>
      <c r="C31" s="85">
        <v>28.087335716785102</v>
      </c>
      <c r="D31" s="86">
        <v>48233</v>
      </c>
    </row>
    <row r="32" spans="2:4">
      <c r="B32" t="s">
        <v>1505</v>
      </c>
      <c r="C32" s="85">
        <v>11.321925076557649</v>
      </c>
      <c r="D32" s="86">
        <v>48274</v>
      </c>
    </row>
    <row r="33" spans="2:4">
      <c r="B33" t="s">
        <v>1395</v>
      </c>
      <c r="C33" s="85">
        <v>5.9604392484886031</v>
      </c>
      <c r="D33" s="86">
        <v>48274</v>
      </c>
    </row>
    <row r="34" spans="2:4">
      <c r="B34" t="s">
        <v>1509</v>
      </c>
      <c r="C34" s="85">
        <v>39.567150044712868</v>
      </c>
      <c r="D34" s="86">
        <v>48297</v>
      </c>
    </row>
    <row r="35" spans="2:4">
      <c r="B35" t="s">
        <v>2175</v>
      </c>
      <c r="C35" s="85">
        <v>0.72283057711766008</v>
      </c>
      <c r="D35" s="86">
        <v>48482</v>
      </c>
    </row>
    <row r="36" spans="2:4">
      <c r="B36" t="s">
        <v>2178</v>
      </c>
      <c r="C36" s="85">
        <v>0.269240415309</v>
      </c>
      <c r="D36" s="86">
        <v>48844</v>
      </c>
    </row>
    <row r="37" spans="2:4">
      <c r="B37" t="s">
        <v>2183</v>
      </c>
      <c r="C37" s="85">
        <v>1.09630331224961</v>
      </c>
      <c r="D37" s="86">
        <v>52047</v>
      </c>
    </row>
    <row r="38" spans="2:4">
      <c r="B38"/>
      <c r="C38" s="77"/>
    </row>
    <row r="39" spans="2:4">
      <c r="B39" s="79" t="s">
        <v>220</v>
      </c>
      <c r="C39" s="81">
        <f>SUM(C40:C106)</f>
        <v>2264.0236105752206</v>
      </c>
    </row>
    <row r="40" spans="2:4">
      <c r="B40" t="s">
        <v>1514</v>
      </c>
      <c r="C40" s="85">
        <v>4.8669540216647258</v>
      </c>
      <c r="D40" s="86">
        <v>45485</v>
      </c>
    </row>
    <row r="41" spans="2:4">
      <c r="B41" t="s">
        <v>2185</v>
      </c>
      <c r="C41" s="85">
        <v>2.1792574656339998E-2</v>
      </c>
      <c r="D41" s="86">
        <v>45515</v>
      </c>
    </row>
    <row r="42" spans="2:4">
      <c r="B42" t="s">
        <v>2188</v>
      </c>
      <c r="C42" s="85">
        <v>4.5467268620260001E-2</v>
      </c>
      <c r="D42" s="86">
        <v>45553</v>
      </c>
    </row>
    <row r="43" spans="2:4">
      <c r="B43" t="s">
        <v>2189</v>
      </c>
      <c r="C43" s="85">
        <v>6.2029219524770009E-2</v>
      </c>
      <c r="D43" s="86">
        <v>45602</v>
      </c>
    </row>
    <row r="44" spans="2:4">
      <c r="B44" t="s">
        <v>2186</v>
      </c>
      <c r="C44" s="85">
        <v>10.54585</v>
      </c>
      <c r="D44" s="86">
        <v>45615</v>
      </c>
    </row>
    <row r="45" spans="2:4">
      <c r="B45" t="s">
        <v>1515</v>
      </c>
      <c r="C45" s="85">
        <v>4.6101295683199615</v>
      </c>
      <c r="D45" s="86">
        <v>45778</v>
      </c>
    </row>
    <row r="46" spans="2:4">
      <c r="B46" t="s">
        <v>2190</v>
      </c>
      <c r="C46" s="85">
        <v>6.9149252428300006E-3</v>
      </c>
      <c r="D46" s="86">
        <v>45830</v>
      </c>
    </row>
    <row r="47" spans="2:4">
      <c r="B47" t="s">
        <v>1520</v>
      </c>
      <c r="C47" s="85">
        <v>9.5953590757059837E-2</v>
      </c>
      <c r="D47" s="86">
        <v>46082</v>
      </c>
    </row>
    <row r="48" spans="2:4">
      <c r="B48" t="s">
        <v>1385</v>
      </c>
      <c r="C48" s="85">
        <v>0.75670971161120204</v>
      </c>
      <c r="D48" s="86">
        <v>46326</v>
      </c>
    </row>
    <row r="49" spans="2:4">
      <c r="B49" t="s">
        <v>1518</v>
      </c>
      <c r="C49" s="85">
        <v>13.099577286186038</v>
      </c>
      <c r="D49" s="86">
        <v>46417</v>
      </c>
    </row>
    <row r="50" spans="2:4">
      <c r="B50" t="s">
        <v>2187</v>
      </c>
      <c r="C50" s="85">
        <v>0.1089231236255</v>
      </c>
      <c r="D50" s="86">
        <v>46418</v>
      </c>
    </row>
    <row r="51" spans="2:4">
      <c r="B51" t="s">
        <v>1517</v>
      </c>
      <c r="C51" s="85">
        <v>6.3910042409117089</v>
      </c>
      <c r="D51" s="86">
        <v>46572</v>
      </c>
    </row>
    <row r="52" spans="2:4">
      <c r="B52" t="s">
        <v>1532</v>
      </c>
      <c r="C52" s="85">
        <v>45.143155926399999</v>
      </c>
      <c r="D52" s="86">
        <v>46660</v>
      </c>
    </row>
    <row r="53" spans="2:4">
      <c r="B53" t="s">
        <v>1513</v>
      </c>
      <c r="C53" s="85">
        <v>2.5543752384670531</v>
      </c>
      <c r="D53" s="86">
        <v>46722</v>
      </c>
    </row>
    <row r="54" spans="2:4">
      <c r="B54" t="s">
        <v>1546</v>
      </c>
      <c r="C54" s="85">
        <v>156.07233180319997</v>
      </c>
      <c r="D54" s="86">
        <v>46722</v>
      </c>
    </row>
    <row r="55" spans="2:4">
      <c r="B55" t="s">
        <v>1555</v>
      </c>
      <c r="C55" s="85">
        <v>12.066364319999998</v>
      </c>
      <c r="D55" s="86">
        <v>46722</v>
      </c>
    </row>
    <row r="56" spans="2:4">
      <c r="B56" t="s">
        <v>1529</v>
      </c>
      <c r="C56" s="85">
        <v>57.596114409599998</v>
      </c>
      <c r="D56" s="86">
        <v>46742</v>
      </c>
    </row>
    <row r="57" spans="2:4">
      <c r="B57" t="s">
        <v>1538</v>
      </c>
      <c r="C57" s="85">
        <v>104.09194341599999</v>
      </c>
      <c r="D57" s="86">
        <v>46752</v>
      </c>
    </row>
    <row r="58" spans="2:4">
      <c r="B58" t="s">
        <v>1540</v>
      </c>
      <c r="C58" s="85">
        <v>2.838352388291574</v>
      </c>
      <c r="D58" s="86">
        <v>46753</v>
      </c>
    </row>
    <row r="59" spans="2:4">
      <c r="B59" t="s">
        <v>1516</v>
      </c>
      <c r="C59" s="85">
        <v>3.2539804154966339</v>
      </c>
      <c r="D59" s="86">
        <v>46794</v>
      </c>
    </row>
    <row r="60" spans="2:4">
      <c r="B60" t="s">
        <v>1519</v>
      </c>
      <c r="C60" s="85">
        <v>10.862379181609711</v>
      </c>
      <c r="D60" s="86">
        <v>46997</v>
      </c>
    </row>
    <row r="61" spans="2:4">
      <c r="B61" t="s">
        <v>1521</v>
      </c>
      <c r="C61" s="85">
        <v>16.37061482988161</v>
      </c>
      <c r="D61" s="86">
        <v>47236</v>
      </c>
    </row>
    <row r="62" spans="2:4">
      <c r="B62" t="s">
        <v>1525</v>
      </c>
      <c r="C62" s="85">
        <v>24.09341792</v>
      </c>
      <c r="D62" s="86">
        <v>47301</v>
      </c>
    </row>
    <row r="63" spans="2:4">
      <c r="B63" t="s">
        <v>1528</v>
      </c>
      <c r="C63" s="85">
        <v>19.514579907918851</v>
      </c>
      <c r="D63" s="86">
        <v>47301</v>
      </c>
    </row>
    <row r="64" spans="2:4">
      <c r="B64" t="s">
        <v>1533</v>
      </c>
      <c r="C64" s="85">
        <v>40.220334880000003</v>
      </c>
      <c r="D64" s="86">
        <v>47301</v>
      </c>
    </row>
    <row r="65" spans="2:4">
      <c r="B65" t="s">
        <v>1399</v>
      </c>
      <c r="C65" s="85">
        <v>47.443746911183503</v>
      </c>
      <c r="D65" s="86">
        <v>47312</v>
      </c>
    </row>
    <row r="66" spans="2:4">
      <c r="B66" t="s">
        <v>1537</v>
      </c>
      <c r="C66" s="85">
        <v>108.7463384</v>
      </c>
      <c r="D66" s="86">
        <v>47398</v>
      </c>
    </row>
    <row r="67" spans="2:4">
      <c r="B67" t="s">
        <v>1522</v>
      </c>
      <c r="C67" s="85">
        <v>0.17089455999999997</v>
      </c>
      <c r="D67" s="86">
        <v>47453</v>
      </c>
    </row>
    <row r="68" spans="2:4">
      <c r="B68" t="s">
        <v>1536</v>
      </c>
      <c r="C68" s="85">
        <v>2.8364074188232431</v>
      </c>
      <c r="D68" s="86">
        <v>47467</v>
      </c>
    </row>
    <row r="69" spans="2:4">
      <c r="B69" t="s">
        <v>1391</v>
      </c>
      <c r="C69" s="85">
        <v>1.6057935510024242</v>
      </c>
      <c r="D69" s="86">
        <v>47467</v>
      </c>
    </row>
    <row r="70" spans="2:4">
      <c r="B70" t="s">
        <v>1316</v>
      </c>
      <c r="C70" s="85">
        <v>65.403157246399999</v>
      </c>
      <c r="D70" s="86">
        <v>47528</v>
      </c>
    </row>
    <row r="71" spans="2:4">
      <c r="B71" t="s">
        <v>1552</v>
      </c>
      <c r="C71" s="85">
        <v>1.2602756799999999</v>
      </c>
      <c r="D71" s="86">
        <v>47599</v>
      </c>
    </row>
    <row r="72" spans="2:4">
      <c r="B72" t="s">
        <v>1548</v>
      </c>
      <c r="C72" s="85">
        <v>66.37178840471239</v>
      </c>
      <c r="D72" s="86">
        <v>47665</v>
      </c>
    </row>
    <row r="73" spans="2:4">
      <c r="B73" t="s">
        <v>1551</v>
      </c>
      <c r="C73" s="85">
        <v>30.565160180571258</v>
      </c>
      <c r="D73" s="86">
        <v>47665</v>
      </c>
    </row>
    <row r="74" spans="2:4">
      <c r="B74" t="s">
        <v>1553</v>
      </c>
      <c r="C74" s="85">
        <v>28.442706667976299</v>
      </c>
      <c r="D74" s="86">
        <v>47832</v>
      </c>
    </row>
    <row r="75" spans="2:4">
      <c r="B75" t="s">
        <v>1526</v>
      </c>
      <c r="C75" s="85">
        <v>18.704164817999999</v>
      </c>
      <c r="D75" s="86">
        <v>47848</v>
      </c>
    </row>
    <row r="76" spans="2:4">
      <c r="B76" t="s">
        <v>1535</v>
      </c>
      <c r="C76" s="85">
        <v>25.460393081163488</v>
      </c>
      <c r="D76" s="86">
        <v>47848</v>
      </c>
    </row>
    <row r="77" spans="2:4">
      <c r="B77" t="s">
        <v>1349</v>
      </c>
      <c r="C77" s="85">
        <v>11.29095112178835</v>
      </c>
      <c r="D77" s="86">
        <v>47848</v>
      </c>
    </row>
    <row r="78" spans="2:4">
      <c r="B78" t="s">
        <v>1557</v>
      </c>
      <c r="C78" s="85">
        <v>162.5074863424</v>
      </c>
      <c r="D78" s="86">
        <v>47927</v>
      </c>
    </row>
    <row r="79" spans="2:4">
      <c r="B79" t="s">
        <v>1327</v>
      </c>
      <c r="C79" s="85">
        <v>42.958024370819999</v>
      </c>
      <c r="D79" s="86">
        <v>47937</v>
      </c>
    </row>
    <row r="80" spans="2:4">
      <c r="B80" t="s">
        <v>1523</v>
      </c>
      <c r="C80" s="85">
        <v>45.656961950400003</v>
      </c>
      <c r="D80" s="86">
        <v>47987</v>
      </c>
    </row>
    <row r="81" spans="2:4">
      <c r="B81" t="s">
        <v>1527</v>
      </c>
      <c r="C81" s="85">
        <v>0.32523693600000003</v>
      </c>
      <c r="D81" s="86">
        <v>48030</v>
      </c>
    </row>
    <row r="82" spans="2:4">
      <c r="B82" t="s">
        <v>1351</v>
      </c>
      <c r="C82" s="85">
        <v>52.681910082999998</v>
      </c>
      <c r="D82" s="86">
        <v>48054</v>
      </c>
    </row>
    <row r="83" spans="2:4">
      <c r="B83" t="s">
        <v>1541</v>
      </c>
      <c r="C83" s="85">
        <v>19.381574214832881</v>
      </c>
      <c r="D83" s="86">
        <v>48121</v>
      </c>
    </row>
    <row r="84" spans="2:4">
      <c r="B84" t="s">
        <v>1542</v>
      </c>
      <c r="C84" s="85">
        <v>4.6466080486212507</v>
      </c>
      <c r="D84" s="86">
        <v>48121</v>
      </c>
    </row>
    <row r="85" spans="2:4">
      <c r="B85" t="s">
        <v>1534</v>
      </c>
      <c r="C85" s="85">
        <v>0.10228306664184245</v>
      </c>
      <c r="D85" s="86">
        <v>48122</v>
      </c>
    </row>
    <row r="86" spans="2:4">
      <c r="B86" t="s">
        <v>1530</v>
      </c>
      <c r="C86" s="85">
        <v>69.797536291200004</v>
      </c>
      <c r="D86" s="86">
        <v>48176</v>
      </c>
    </row>
    <row r="87" spans="2:4">
      <c r="B87" t="s">
        <v>1397</v>
      </c>
      <c r="C87" s="85">
        <v>27.71667221934128</v>
      </c>
      <c r="D87" s="86">
        <v>48180</v>
      </c>
    </row>
    <row r="88" spans="2:4">
      <c r="B88" t="s">
        <v>1547</v>
      </c>
      <c r="C88" s="85">
        <v>71.134377391000001</v>
      </c>
      <c r="D88" s="86">
        <v>48234</v>
      </c>
    </row>
    <row r="89" spans="2:4">
      <c r="B89" t="s">
        <v>1539</v>
      </c>
      <c r="C89" s="85">
        <v>14.144975999999998</v>
      </c>
      <c r="D89" s="86">
        <v>48294</v>
      </c>
    </row>
    <row r="90" spans="2:4">
      <c r="B90" t="s">
        <v>1543</v>
      </c>
      <c r="C90" s="85">
        <v>2.9987460208799992</v>
      </c>
      <c r="D90" s="86">
        <v>48319</v>
      </c>
    </row>
    <row r="91" spans="2:4">
      <c r="B91" t="s">
        <v>1545</v>
      </c>
      <c r="C91" s="85">
        <v>48.060006747870119</v>
      </c>
      <c r="D91" s="86">
        <v>48332</v>
      </c>
    </row>
    <row r="92" spans="2:4">
      <c r="B92" t="s">
        <v>1549</v>
      </c>
      <c r="C92" s="85">
        <v>112.07608639999998</v>
      </c>
      <c r="D92" s="86">
        <v>48365</v>
      </c>
    </row>
    <row r="93" spans="2:4">
      <c r="B93" t="s">
        <v>1347</v>
      </c>
      <c r="C93" s="85">
        <v>60.419561699999996</v>
      </c>
      <c r="D93" s="86">
        <v>48366</v>
      </c>
    </row>
    <row r="94" spans="2:4">
      <c r="B94" t="s">
        <v>1550</v>
      </c>
      <c r="C94" s="85">
        <v>32.97263458026687</v>
      </c>
      <c r="D94" s="86">
        <v>48395</v>
      </c>
    </row>
    <row r="95" spans="2:4">
      <c r="B95" t="s">
        <v>1325</v>
      </c>
      <c r="C95" s="85">
        <v>10.672708189484849</v>
      </c>
      <c r="D95" s="86">
        <v>48395</v>
      </c>
    </row>
    <row r="96" spans="2:4">
      <c r="B96" t="s">
        <v>1556</v>
      </c>
      <c r="C96" s="85">
        <v>67.964003955346215</v>
      </c>
      <c r="D96" s="86">
        <v>48669</v>
      </c>
    </row>
    <row r="97" spans="2:4">
      <c r="B97" t="s">
        <v>1558</v>
      </c>
      <c r="C97" s="85">
        <v>103.26862448496151</v>
      </c>
      <c r="D97" s="86">
        <v>48693</v>
      </c>
    </row>
    <row r="98" spans="2:4">
      <c r="B98" t="s">
        <v>1554</v>
      </c>
      <c r="C98" s="85">
        <v>36.277720097132992</v>
      </c>
      <c r="D98" s="86">
        <v>48757</v>
      </c>
    </row>
    <row r="99" spans="2:4">
      <c r="B99" t="s">
        <v>1299</v>
      </c>
      <c r="C99" s="85">
        <v>45.032414919437173</v>
      </c>
      <c r="D99" s="86">
        <v>48760</v>
      </c>
    </row>
    <row r="100" spans="2:4">
      <c r="B100" t="s">
        <v>1524</v>
      </c>
      <c r="C100" s="85">
        <v>39.013849495999992</v>
      </c>
      <c r="D100" s="86">
        <v>48942</v>
      </c>
    </row>
    <row r="101" spans="2:4">
      <c r="B101" t="s">
        <v>1531</v>
      </c>
      <c r="C101" s="85">
        <v>27.462937049600001</v>
      </c>
      <c r="D101" s="86">
        <v>48942</v>
      </c>
    </row>
    <row r="102" spans="2:4">
      <c r="B102" t="s">
        <v>1560</v>
      </c>
      <c r="C102" s="85">
        <v>0.29148030543244058</v>
      </c>
      <c r="D102" s="86">
        <v>48944</v>
      </c>
    </row>
    <row r="103" spans="2:4">
      <c r="B103" t="s">
        <v>1357</v>
      </c>
      <c r="C103" s="85">
        <v>102.68480128</v>
      </c>
      <c r="D103" s="86">
        <v>49405</v>
      </c>
    </row>
    <row r="104" spans="2:4">
      <c r="B104" t="s">
        <v>1544</v>
      </c>
      <c r="C104" s="85">
        <v>90.531014343999999</v>
      </c>
      <c r="D104" s="86">
        <v>49427</v>
      </c>
    </row>
    <row r="105" spans="2:4">
      <c r="B105" t="s">
        <v>1559</v>
      </c>
      <c r="C105" s="85">
        <v>29.652345880944491</v>
      </c>
      <c r="D105" s="86">
        <v>50678</v>
      </c>
    </row>
    <row r="106" spans="2:4">
      <c r="B106"/>
      <c r="C106" s="85"/>
      <c r="D106" s="86"/>
    </row>
    <row r="107" spans="2:4">
      <c r="B107"/>
      <c r="C107" s="85"/>
      <c r="D107"/>
    </row>
  </sheetData>
  <sortState xmlns:xlrd2="http://schemas.microsoft.com/office/spreadsheetml/2017/richdata2" ref="B40:D105">
    <sortCondition ref="D40:D105"/>
  </sortState>
  <mergeCells count="1">
    <mergeCell ref="B7:D7"/>
  </mergeCells>
  <dataValidations count="1">
    <dataValidation allowBlank="1" showInputMessage="1" showErrorMessage="1" sqref="C1:C4 B108:D1048576 E40:XFD1048576 A5:XFD39 A40:A1048576" xr:uid="{00000000-0002-0000-1A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theme="7" tint="-0.249977111117893"/>
  </sheetPr>
  <dimension ref="B1:R37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 s="1" customFormat="1">
      <c r="B1" s="2" t="s">
        <v>0</v>
      </c>
      <c r="C1" s="82">
        <v>45197</v>
      </c>
    </row>
    <row r="2" spans="2:18" s="1" customFormat="1">
      <c r="B2" s="2" t="s">
        <v>1</v>
      </c>
      <c r="C2" s="12" t="s">
        <v>1501</v>
      </c>
    </row>
    <row r="3" spans="2:18" s="1" customFormat="1">
      <c r="B3" s="2" t="s">
        <v>2</v>
      </c>
      <c r="C3" s="26" t="s">
        <v>1502</v>
      </c>
    </row>
    <row r="4" spans="2:18" s="1" customFormat="1">
      <c r="B4" s="2" t="s">
        <v>3</v>
      </c>
      <c r="C4" s="83" t="s">
        <v>196</v>
      </c>
    </row>
    <row r="5" spans="2:18">
      <c r="B5" s="2"/>
    </row>
    <row r="7" spans="2:18" ht="26.25" customHeight="1">
      <c r="B7" s="116" t="s">
        <v>172</v>
      </c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173</v>
      </c>
      <c r="L8" s="28" t="s">
        <v>189</v>
      </c>
      <c r="M8" s="28" t="s">
        <v>174</v>
      </c>
      <c r="N8" s="28" t="s">
        <v>73</v>
      </c>
      <c r="O8" s="28" t="s">
        <v>57</v>
      </c>
      <c r="P8" s="36" t="s">
        <v>182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183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203</v>
      </c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255</v>
      </c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209</v>
      </c>
      <c r="C14" t="s">
        <v>209</v>
      </c>
      <c r="D14" t="s">
        <v>209</v>
      </c>
      <c r="E14" t="s">
        <v>209</v>
      </c>
      <c r="H14" s="77">
        <v>0</v>
      </c>
      <c r="I14" t="s">
        <v>209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225</v>
      </c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209</v>
      </c>
      <c r="C16" t="s">
        <v>209</v>
      </c>
      <c r="D16" t="s">
        <v>209</v>
      </c>
      <c r="E16" t="s">
        <v>209</v>
      </c>
      <c r="H16" s="77">
        <v>0</v>
      </c>
      <c r="I16" t="s">
        <v>209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256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209</v>
      </c>
      <c r="C18" t="s">
        <v>209</v>
      </c>
      <c r="D18" t="s">
        <v>209</v>
      </c>
      <c r="E18" t="s">
        <v>209</v>
      </c>
      <c r="H18" s="77">
        <v>0</v>
      </c>
      <c r="I18" t="s">
        <v>209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259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209</v>
      </c>
      <c r="C20" t="s">
        <v>209</v>
      </c>
      <c r="D20" t="s">
        <v>209</v>
      </c>
      <c r="E20" t="s">
        <v>209</v>
      </c>
      <c r="H20" s="77">
        <v>0</v>
      </c>
      <c r="I20" t="s">
        <v>209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220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257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209</v>
      </c>
      <c r="C23" t="s">
        <v>209</v>
      </c>
      <c r="D23" t="s">
        <v>209</v>
      </c>
      <c r="E23" t="s">
        <v>209</v>
      </c>
      <c r="H23" s="77">
        <v>0</v>
      </c>
      <c r="I23" t="s">
        <v>209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258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209</v>
      </c>
      <c r="C25" t="s">
        <v>209</v>
      </c>
      <c r="D25" t="s">
        <v>209</v>
      </c>
      <c r="E25" t="s">
        <v>209</v>
      </c>
      <c r="H25" s="77">
        <v>0</v>
      </c>
      <c r="I25" t="s">
        <v>209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222</v>
      </c>
      <c r="D26" s="16"/>
    </row>
    <row r="27" spans="2:16">
      <c r="B27" t="s">
        <v>251</v>
      </c>
      <c r="D27" s="16"/>
    </row>
    <row r="28" spans="2:16">
      <c r="B28" t="s">
        <v>253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5:XFD1048576 C1:C4" xr:uid="{00000000-0002-0000-1B00-000000000000}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7030A0"/>
  </sheetPr>
  <dimension ref="B1:R38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 s="1" customFormat="1">
      <c r="B1" s="2" t="s">
        <v>0</v>
      </c>
      <c r="C1" s="82">
        <v>45197</v>
      </c>
    </row>
    <row r="2" spans="2:18" s="1" customFormat="1">
      <c r="B2" s="2" t="s">
        <v>1</v>
      </c>
      <c r="C2" s="12" t="s">
        <v>1501</v>
      </c>
    </row>
    <row r="3" spans="2:18" s="1" customFormat="1">
      <c r="B3" s="2" t="s">
        <v>2</v>
      </c>
      <c r="C3" s="26" t="s">
        <v>1502</v>
      </c>
    </row>
    <row r="4" spans="2:18" s="1" customFormat="1">
      <c r="B4" s="2" t="s">
        <v>3</v>
      </c>
      <c r="C4" s="83" t="s">
        <v>196</v>
      </c>
    </row>
    <row r="5" spans="2:18">
      <c r="B5" s="2"/>
    </row>
    <row r="7" spans="2:18" ht="26.25" customHeight="1">
      <c r="B7" s="116" t="s">
        <v>176</v>
      </c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173</v>
      </c>
      <c r="L8" s="28" t="s">
        <v>186</v>
      </c>
      <c r="M8" s="28" t="s">
        <v>174</v>
      </c>
      <c r="N8" s="28" t="s">
        <v>73</v>
      </c>
      <c r="O8" s="28" t="s">
        <v>57</v>
      </c>
      <c r="P8" s="36" t="s">
        <v>182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183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177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203</v>
      </c>
      <c r="C12" s="16"/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1167</v>
      </c>
      <c r="C13" s="16"/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209</v>
      </c>
      <c r="C14" t="s">
        <v>209</v>
      </c>
      <c r="D14" t="s">
        <v>209</v>
      </c>
      <c r="E14" t="s">
        <v>209</v>
      </c>
      <c r="H14" s="77">
        <v>0</v>
      </c>
      <c r="I14" t="s">
        <v>209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1168</v>
      </c>
      <c r="C15" s="16"/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209</v>
      </c>
      <c r="C16" t="s">
        <v>209</v>
      </c>
      <c r="D16" t="s">
        <v>209</v>
      </c>
      <c r="E16" t="s">
        <v>209</v>
      </c>
      <c r="H16" s="77">
        <v>0</v>
      </c>
      <c r="I16" t="s">
        <v>209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256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209</v>
      </c>
      <c r="C18" t="s">
        <v>209</v>
      </c>
      <c r="D18" t="s">
        <v>209</v>
      </c>
      <c r="E18" t="s">
        <v>209</v>
      </c>
      <c r="H18" s="77">
        <v>0</v>
      </c>
      <c r="I18" t="s">
        <v>209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259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209</v>
      </c>
      <c r="C20" t="s">
        <v>209</v>
      </c>
      <c r="D20" t="s">
        <v>209</v>
      </c>
      <c r="E20" t="s">
        <v>209</v>
      </c>
      <c r="H20" s="77">
        <v>0</v>
      </c>
      <c r="I20" t="s">
        <v>209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220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257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209</v>
      </c>
      <c r="C23" t="s">
        <v>209</v>
      </c>
      <c r="D23" t="s">
        <v>209</v>
      </c>
      <c r="E23" t="s">
        <v>209</v>
      </c>
      <c r="H23" s="77">
        <v>0</v>
      </c>
      <c r="I23" t="s">
        <v>209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258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209</v>
      </c>
      <c r="C25" t="s">
        <v>209</v>
      </c>
      <c r="D25" t="s">
        <v>209</v>
      </c>
      <c r="E25" t="s">
        <v>209</v>
      </c>
      <c r="H25" s="77">
        <v>0</v>
      </c>
      <c r="I25" t="s">
        <v>209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222</v>
      </c>
      <c r="D26" s="16"/>
    </row>
    <row r="27" spans="2:16">
      <c r="B27" t="s">
        <v>251</v>
      </c>
      <c r="D27" s="16"/>
    </row>
    <row r="28" spans="2:16">
      <c r="B28" t="s">
        <v>253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5:XFD1048576 C1:C4" xr:uid="{00000000-0002-0000-1C00-000000000000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59999389629810485"/>
    <pageSetUpPr fitToPage="1"/>
  </sheetPr>
  <dimension ref="B1:BA860"/>
  <sheetViews>
    <sheetView rightToLeft="1" topLeftCell="A11" workbookViewId="0">
      <selection activeCell="G18" sqref="G18:G27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 s="1" customFormat="1">
      <c r="B1" s="2" t="s">
        <v>0</v>
      </c>
      <c r="C1" s="82">
        <v>45197</v>
      </c>
    </row>
    <row r="2" spans="2:53" s="1" customFormat="1">
      <c r="B2" s="2" t="s">
        <v>1</v>
      </c>
      <c r="C2" s="12" t="s">
        <v>1501</v>
      </c>
    </row>
    <row r="3" spans="2:53" s="1" customFormat="1">
      <c r="B3" s="2" t="s">
        <v>2</v>
      </c>
      <c r="C3" s="26" t="s">
        <v>1502</v>
      </c>
    </row>
    <row r="4" spans="2:53" s="1" customFormat="1">
      <c r="B4" s="2" t="s">
        <v>3</v>
      </c>
      <c r="C4" s="83" t="s">
        <v>196</v>
      </c>
    </row>
    <row r="6" spans="2:53" ht="21.75" customHeight="1">
      <c r="B6" s="108" t="s">
        <v>68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10"/>
    </row>
    <row r="7" spans="2:53" ht="27.75" customHeight="1">
      <c r="B7" s="111" t="s">
        <v>69</v>
      </c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3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186</v>
      </c>
      <c r="M8" s="28" t="s">
        <v>187</v>
      </c>
      <c r="N8" s="38" t="s">
        <v>191</v>
      </c>
      <c r="O8" s="28" t="s">
        <v>56</v>
      </c>
      <c r="P8" s="28" t="s">
        <v>188</v>
      </c>
      <c r="Q8" s="28" t="s">
        <v>57</v>
      </c>
      <c r="R8" s="30" t="s">
        <v>182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183</v>
      </c>
      <c r="M9" s="31"/>
      <c r="N9" s="21" t="s">
        <v>184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5">
        <v>0.4</v>
      </c>
      <c r="I11" s="7"/>
      <c r="J11" s="7"/>
      <c r="K11" s="76">
        <v>4.7899999999999998E-2</v>
      </c>
      <c r="L11" s="75">
        <v>4123090.75</v>
      </c>
      <c r="M11" s="7"/>
      <c r="N11" s="75">
        <v>0</v>
      </c>
      <c r="O11" s="75">
        <v>4047.1001876649998</v>
      </c>
      <c r="P11" s="7"/>
      <c r="Q11" s="76">
        <v>1</v>
      </c>
      <c r="R11" s="76">
        <v>4.9099999999999998E-2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9" t="s">
        <v>203</v>
      </c>
      <c r="C12" s="16"/>
      <c r="D12" s="16"/>
      <c r="H12" s="81">
        <v>0.4</v>
      </c>
      <c r="K12" s="80">
        <v>4.7899999999999998E-2</v>
      </c>
      <c r="L12" s="81">
        <v>4123090.75</v>
      </c>
      <c r="N12" s="81">
        <v>0</v>
      </c>
      <c r="O12" s="81">
        <v>4047.1001876649998</v>
      </c>
      <c r="Q12" s="80">
        <v>1</v>
      </c>
      <c r="R12" s="80">
        <v>4.9099999999999998E-2</v>
      </c>
    </row>
    <row r="13" spans="2:53">
      <c r="B13" s="79" t="s">
        <v>223</v>
      </c>
      <c r="C13" s="16"/>
      <c r="D13" s="16"/>
      <c r="H13" s="81">
        <v>0</v>
      </c>
      <c r="K13" s="80">
        <v>0</v>
      </c>
      <c r="L13" s="81">
        <v>0</v>
      </c>
      <c r="N13" s="81">
        <v>0</v>
      </c>
      <c r="O13" s="81">
        <v>0</v>
      </c>
      <c r="Q13" s="80">
        <v>0</v>
      </c>
      <c r="R13" s="80">
        <v>0</v>
      </c>
    </row>
    <row r="14" spans="2:53">
      <c r="B14" s="79" t="s">
        <v>224</v>
      </c>
      <c r="C14" s="16"/>
      <c r="D14" s="16"/>
      <c r="H14" s="81">
        <v>0</v>
      </c>
      <c r="K14" s="80">
        <v>0</v>
      </c>
      <c r="L14" s="81">
        <v>0</v>
      </c>
      <c r="N14" s="81">
        <v>0</v>
      </c>
      <c r="O14" s="81">
        <v>0</v>
      </c>
      <c r="Q14" s="80">
        <v>0</v>
      </c>
      <c r="R14" s="80">
        <v>0</v>
      </c>
    </row>
    <row r="15" spans="2:53">
      <c r="B15" t="s">
        <v>209</v>
      </c>
      <c r="C15" t="s">
        <v>209</v>
      </c>
      <c r="D15" s="16"/>
      <c r="E15" t="s">
        <v>209</v>
      </c>
      <c r="H15" s="77">
        <v>0</v>
      </c>
      <c r="I15" t="s">
        <v>209</v>
      </c>
      <c r="J15" s="78">
        <v>0</v>
      </c>
      <c r="K15" s="78">
        <v>0</v>
      </c>
      <c r="L15" s="77">
        <v>0</v>
      </c>
      <c r="M15" s="77">
        <v>0</v>
      </c>
      <c r="O15" s="77">
        <v>0</v>
      </c>
      <c r="P15" s="78">
        <v>0</v>
      </c>
      <c r="Q15" s="78">
        <v>0</v>
      </c>
      <c r="R15" s="78">
        <v>0</v>
      </c>
    </row>
    <row r="16" spans="2:53">
      <c r="B16" s="79" t="s">
        <v>225</v>
      </c>
      <c r="C16" s="16"/>
      <c r="D16" s="16"/>
      <c r="H16" s="81">
        <v>0.4</v>
      </c>
      <c r="K16" s="80">
        <v>4.7899999999999998E-2</v>
      </c>
      <c r="L16" s="81">
        <v>4123090.75</v>
      </c>
      <c r="N16" s="81">
        <v>0</v>
      </c>
      <c r="O16" s="81">
        <v>4047.1001876649998</v>
      </c>
      <c r="Q16" s="80">
        <v>1</v>
      </c>
      <c r="R16" s="80">
        <v>4.9099999999999998E-2</v>
      </c>
    </row>
    <row r="17" spans="2:18">
      <c r="B17" s="79" t="s">
        <v>226</v>
      </c>
      <c r="C17" s="16"/>
      <c r="D17" s="16"/>
      <c r="H17" s="81">
        <v>0.4</v>
      </c>
      <c r="K17" s="80">
        <v>4.7899999999999998E-2</v>
      </c>
      <c r="L17" s="81">
        <v>4121709.43</v>
      </c>
      <c r="N17" s="81">
        <v>0</v>
      </c>
      <c r="O17" s="81">
        <v>4045.7083696330001</v>
      </c>
      <c r="Q17" s="80">
        <v>0.99970000000000003</v>
      </c>
      <c r="R17" s="80">
        <v>4.9099999999999998E-2</v>
      </c>
    </row>
    <row r="18" spans="2:18">
      <c r="B18" t="s">
        <v>227</v>
      </c>
      <c r="C18" t="s">
        <v>228</v>
      </c>
      <c r="D18" t="s">
        <v>100</v>
      </c>
      <c r="E18" t="s">
        <v>229</v>
      </c>
      <c r="G18"/>
      <c r="H18" s="77">
        <v>0.52</v>
      </c>
      <c r="I18" t="s">
        <v>102</v>
      </c>
      <c r="J18" s="78">
        <v>0</v>
      </c>
      <c r="K18" s="78">
        <v>4.7699999999999999E-2</v>
      </c>
      <c r="L18" s="77">
        <v>52130.07</v>
      </c>
      <c r="M18" s="77">
        <v>97.64</v>
      </c>
      <c r="N18" s="77">
        <v>0</v>
      </c>
      <c r="O18" s="77">
        <v>50.899800347999999</v>
      </c>
      <c r="P18" s="78">
        <v>0</v>
      </c>
      <c r="Q18" s="78">
        <v>1.26E-2</v>
      </c>
      <c r="R18" s="78">
        <v>5.9999999999999995E-4</v>
      </c>
    </row>
    <row r="19" spans="2:18">
      <c r="B19" t="s">
        <v>230</v>
      </c>
      <c r="C19" t="s">
        <v>231</v>
      </c>
      <c r="D19" t="s">
        <v>100</v>
      </c>
      <c r="E19" t="s">
        <v>229</v>
      </c>
      <c r="G19"/>
      <c r="H19" s="77">
        <v>0.27</v>
      </c>
      <c r="I19" t="s">
        <v>102</v>
      </c>
      <c r="J19" s="78">
        <v>0</v>
      </c>
      <c r="K19" s="78">
        <v>4.7699999999999999E-2</v>
      </c>
      <c r="L19" s="77">
        <v>2176302.7400000002</v>
      </c>
      <c r="M19" s="77">
        <v>98.78</v>
      </c>
      <c r="N19" s="77">
        <v>0</v>
      </c>
      <c r="O19" s="77">
        <v>2149.751846572</v>
      </c>
      <c r="P19" s="78">
        <v>1E-4</v>
      </c>
      <c r="Q19" s="78">
        <v>0.53120000000000001</v>
      </c>
      <c r="R19" s="78">
        <v>2.6100000000000002E-2</v>
      </c>
    </row>
    <row r="20" spans="2:18">
      <c r="B20" t="s">
        <v>232</v>
      </c>
      <c r="C20" t="s">
        <v>233</v>
      </c>
      <c r="D20" t="s">
        <v>100</v>
      </c>
      <c r="E20" t="s">
        <v>229</v>
      </c>
      <c r="G20"/>
      <c r="H20" s="77">
        <v>0.36</v>
      </c>
      <c r="I20" t="s">
        <v>102</v>
      </c>
      <c r="J20" s="78">
        <v>0</v>
      </c>
      <c r="K20" s="78">
        <v>4.8000000000000001E-2</v>
      </c>
      <c r="L20" s="77">
        <v>620530.36</v>
      </c>
      <c r="M20" s="77">
        <v>98.33</v>
      </c>
      <c r="N20" s="77">
        <v>0</v>
      </c>
      <c r="O20" s="77">
        <v>610.16750298800002</v>
      </c>
      <c r="P20" s="78">
        <v>0</v>
      </c>
      <c r="Q20" s="78">
        <v>0.15079999999999999</v>
      </c>
      <c r="R20" s="78">
        <v>7.4000000000000003E-3</v>
      </c>
    </row>
    <row r="21" spans="2:18">
      <c r="B21" t="s">
        <v>234</v>
      </c>
      <c r="C21" t="s">
        <v>235</v>
      </c>
      <c r="D21" t="s">
        <v>100</v>
      </c>
      <c r="E21" t="s">
        <v>229</v>
      </c>
      <c r="G21"/>
      <c r="H21" s="77">
        <v>0.44</v>
      </c>
      <c r="I21" t="s">
        <v>102</v>
      </c>
      <c r="J21" s="78">
        <v>0</v>
      </c>
      <c r="K21" s="78">
        <v>4.82E-2</v>
      </c>
      <c r="L21" s="77">
        <v>689398.55</v>
      </c>
      <c r="M21" s="77">
        <v>97.97</v>
      </c>
      <c r="N21" s="77">
        <v>0</v>
      </c>
      <c r="O21" s="77">
        <v>675.40375943499998</v>
      </c>
      <c r="P21" s="78">
        <v>0</v>
      </c>
      <c r="Q21" s="78">
        <v>0.16689999999999999</v>
      </c>
      <c r="R21" s="78">
        <v>8.2000000000000007E-3</v>
      </c>
    </row>
    <row r="22" spans="2:18">
      <c r="B22" t="s">
        <v>236</v>
      </c>
      <c r="C22" t="s">
        <v>237</v>
      </c>
      <c r="D22" t="s">
        <v>100</v>
      </c>
      <c r="E22" t="s">
        <v>229</v>
      </c>
      <c r="G22"/>
      <c r="H22" s="77">
        <v>0.86</v>
      </c>
      <c r="I22" t="s">
        <v>102</v>
      </c>
      <c r="J22" s="78">
        <v>0</v>
      </c>
      <c r="K22" s="78">
        <v>4.8099999999999997E-2</v>
      </c>
      <c r="L22" s="77">
        <v>264218.83</v>
      </c>
      <c r="M22" s="77">
        <v>96.05</v>
      </c>
      <c r="N22" s="77">
        <v>0</v>
      </c>
      <c r="O22" s="77">
        <v>253.782186215</v>
      </c>
      <c r="P22" s="78">
        <v>0</v>
      </c>
      <c r="Q22" s="78">
        <v>6.2700000000000006E-2</v>
      </c>
      <c r="R22" s="78">
        <v>3.0999999999999999E-3</v>
      </c>
    </row>
    <row r="23" spans="2:18">
      <c r="B23" t="s">
        <v>238</v>
      </c>
      <c r="C23" t="s">
        <v>239</v>
      </c>
      <c r="D23" t="s">
        <v>100</v>
      </c>
      <c r="E23" t="s">
        <v>229</v>
      </c>
      <c r="G23"/>
      <c r="H23" s="77">
        <v>0.94</v>
      </c>
      <c r="I23" t="s">
        <v>102</v>
      </c>
      <c r="J23" s="78">
        <v>0</v>
      </c>
      <c r="K23" s="78">
        <v>4.7899999999999998E-2</v>
      </c>
      <c r="L23" s="77">
        <v>303699.8</v>
      </c>
      <c r="M23" s="77">
        <v>95.72</v>
      </c>
      <c r="N23" s="77">
        <v>0</v>
      </c>
      <c r="O23" s="77">
        <v>290.70144856000002</v>
      </c>
      <c r="P23" s="78">
        <v>0</v>
      </c>
      <c r="Q23" s="78">
        <v>7.1800000000000003E-2</v>
      </c>
      <c r="R23" s="78">
        <v>3.5000000000000001E-3</v>
      </c>
    </row>
    <row r="24" spans="2:18">
      <c r="B24" t="s">
        <v>240</v>
      </c>
      <c r="C24" t="s">
        <v>241</v>
      </c>
      <c r="D24" t="s">
        <v>100</v>
      </c>
      <c r="E24" t="s">
        <v>229</v>
      </c>
      <c r="G24"/>
      <c r="H24" s="77">
        <v>0.19</v>
      </c>
      <c r="I24" t="s">
        <v>102</v>
      </c>
      <c r="J24" s="78">
        <v>0</v>
      </c>
      <c r="K24" s="78">
        <v>4.6800000000000001E-2</v>
      </c>
      <c r="L24" s="77">
        <v>244.09</v>
      </c>
      <c r="M24" s="77">
        <v>99.15</v>
      </c>
      <c r="N24" s="77">
        <v>0</v>
      </c>
      <c r="O24" s="77">
        <v>0.242015235</v>
      </c>
      <c r="P24" s="78">
        <v>0</v>
      </c>
      <c r="Q24" s="78">
        <v>1E-4</v>
      </c>
      <c r="R24" s="78">
        <v>0</v>
      </c>
    </row>
    <row r="25" spans="2:18">
      <c r="B25" t="s">
        <v>242</v>
      </c>
      <c r="C25" t="s">
        <v>243</v>
      </c>
      <c r="D25" t="s">
        <v>100</v>
      </c>
      <c r="E25" t="s">
        <v>229</v>
      </c>
      <c r="G25"/>
      <c r="H25" s="77">
        <v>0.61</v>
      </c>
      <c r="I25" t="s">
        <v>102</v>
      </c>
      <c r="J25" s="78">
        <v>0</v>
      </c>
      <c r="K25" s="78">
        <v>4.7699999999999999E-2</v>
      </c>
      <c r="L25" s="77">
        <v>15184.99</v>
      </c>
      <c r="M25" s="77">
        <v>97.2</v>
      </c>
      <c r="N25" s="77">
        <v>0</v>
      </c>
      <c r="O25" s="77">
        <v>14.75981028</v>
      </c>
      <c r="P25" s="78">
        <v>0</v>
      </c>
      <c r="Q25" s="78">
        <v>3.5999999999999999E-3</v>
      </c>
      <c r="R25" s="78">
        <v>2.0000000000000001E-4</v>
      </c>
    </row>
    <row r="26" spans="2:18">
      <c r="B26" s="79" t="s">
        <v>244</v>
      </c>
      <c r="C26" s="16"/>
      <c r="D26" s="16"/>
      <c r="H26" s="81">
        <v>0.17</v>
      </c>
      <c r="K26" s="80">
        <v>4.3999999999999997E-2</v>
      </c>
      <c r="L26" s="81">
        <v>1381.32</v>
      </c>
      <c r="N26" s="81">
        <v>0</v>
      </c>
      <c r="O26" s="81">
        <v>1.391818032</v>
      </c>
      <c r="Q26" s="80">
        <v>2.9999999999999997E-4</v>
      </c>
      <c r="R26" s="80">
        <v>0</v>
      </c>
    </row>
    <row r="27" spans="2:18">
      <c r="B27" t="s">
        <v>245</v>
      </c>
      <c r="C27" t="s">
        <v>246</v>
      </c>
      <c r="D27" t="s">
        <v>100</v>
      </c>
      <c r="E27" t="s">
        <v>229</v>
      </c>
      <c r="G27"/>
      <c r="H27" s="77">
        <v>0.17</v>
      </c>
      <c r="I27" t="s">
        <v>102</v>
      </c>
      <c r="J27" s="78">
        <v>1.4999999999999999E-2</v>
      </c>
      <c r="K27" s="78">
        <v>4.3999999999999997E-2</v>
      </c>
      <c r="L27" s="77">
        <v>1381.32</v>
      </c>
      <c r="M27" s="77">
        <v>100.76</v>
      </c>
      <c r="N27" s="77">
        <v>0</v>
      </c>
      <c r="O27" s="77">
        <v>1.391818032</v>
      </c>
      <c r="P27" s="78">
        <v>0</v>
      </c>
      <c r="Q27" s="78">
        <v>2.9999999999999997E-4</v>
      </c>
      <c r="R27" s="78">
        <v>0</v>
      </c>
    </row>
    <row r="28" spans="2:18">
      <c r="B28" s="79" t="s">
        <v>247</v>
      </c>
      <c r="C28" s="16"/>
      <c r="D28" s="16"/>
      <c r="H28" s="81">
        <v>0</v>
      </c>
      <c r="K28" s="80">
        <v>0</v>
      </c>
      <c r="L28" s="81">
        <v>0</v>
      </c>
      <c r="N28" s="81">
        <v>0</v>
      </c>
      <c r="O28" s="81">
        <v>0</v>
      </c>
      <c r="Q28" s="80">
        <v>0</v>
      </c>
      <c r="R28" s="80">
        <v>0</v>
      </c>
    </row>
    <row r="29" spans="2:18">
      <c r="B29" t="s">
        <v>209</v>
      </c>
      <c r="C29" t="s">
        <v>209</v>
      </c>
      <c r="D29" s="16"/>
      <c r="E29" t="s">
        <v>209</v>
      </c>
      <c r="H29" s="77">
        <v>0</v>
      </c>
      <c r="I29" t="s">
        <v>209</v>
      </c>
      <c r="J29" s="78">
        <v>0</v>
      </c>
      <c r="K29" s="78">
        <v>0</v>
      </c>
      <c r="L29" s="77">
        <v>0</v>
      </c>
      <c r="M29" s="77">
        <v>0</v>
      </c>
      <c r="O29" s="77">
        <v>0</v>
      </c>
      <c r="P29" s="78">
        <v>0</v>
      </c>
      <c r="Q29" s="78">
        <v>0</v>
      </c>
      <c r="R29" s="78">
        <v>0</v>
      </c>
    </row>
    <row r="30" spans="2:18">
      <c r="B30" s="79" t="s">
        <v>248</v>
      </c>
      <c r="C30" s="16"/>
      <c r="D30" s="16"/>
      <c r="H30" s="81">
        <v>0</v>
      </c>
      <c r="K30" s="80">
        <v>0</v>
      </c>
      <c r="L30" s="81">
        <v>0</v>
      </c>
      <c r="N30" s="81">
        <v>0</v>
      </c>
      <c r="O30" s="81">
        <v>0</v>
      </c>
      <c r="Q30" s="80">
        <v>0</v>
      </c>
      <c r="R30" s="80">
        <v>0</v>
      </c>
    </row>
    <row r="31" spans="2:18">
      <c r="B31" t="s">
        <v>209</v>
      </c>
      <c r="C31" t="s">
        <v>209</v>
      </c>
      <c r="D31" s="16"/>
      <c r="E31" t="s">
        <v>209</v>
      </c>
      <c r="H31" s="77">
        <v>0</v>
      </c>
      <c r="I31" t="s">
        <v>209</v>
      </c>
      <c r="J31" s="78">
        <v>0</v>
      </c>
      <c r="K31" s="78">
        <v>0</v>
      </c>
      <c r="L31" s="77">
        <v>0</v>
      </c>
      <c r="M31" s="77">
        <v>0</v>
      </c>
      <c r="O31" s="77">
        <v>0</v>
      </c>
      <c r="P31" s="78">
        <v>0</v>
      </c>
      <c r="Q31" s="78">
        <v>0</v>
      </c>
      <c r="R31" s="78">
        <v>0</v>
      </c>
    </row>
    <row r="32" spans="2:18">
      <c r="B32" s="79" t="s">
        <v>220</v>
      </c>
      <c r="C32" s="16"/>
      <c r="D32" s="16"/>
      <c r="H32" s="81">
        <v>0</v>
      </c>
      <c r="K32" s="80">
        <v>0</v>
      </c>
      <c r="L32" s="81">
        <v>0</v>
      </c>
      <c r="N32" s="81">
        <v>0</v>
      </c>
      <c r="O32" s="81">
        <v>0</v>
      </c>
      <c r="Q32" s="80">
        <v>0</v>
      </c>
      <c r="R32" s="80">
        <v>0</v>
      </c>
    </row>
    <row r="33" spans="2:18">
      <c r="B33" s="79" t="s">
        <v>249</v>
      </c>
      <c r="C33" s="16"/>
      <c r="D33" s="16"/>
      <c r="H33" s="81">
        <v>0</v>
      </c>
      <c r="K33" s="80">
        <v>0</v>
      </c>
      <c r="L33" s="81">
        <v>0</v>
      </c>
      <c r="N33" s="81">
        <v>0</v>
      </c>
      <c r="O33" s="81">
        <v>0</v>
      </c>
      <c r="Q33" s="80">
        <v>0</v>
      </c>
      <c r="R33" s="80">
        <v>0</v>
      </c>
    </row>
    <row r="34" spans="2:18">
      <c r="B34" t="s">
        <v>209</v>
      </c>
      <c r="C34" t="s">
        <v>209</v>
      </c>
      <c r="D34" s="16"/>
      <c r="E34" t="s">
        <v>209</v>
      </c>
      <c r="H34" s="77">
        <v>0</v>
      </c>
      <c r="I34" t="s">
        <v>209</v>
      </c>
      <c r="J34" s="78">
        <v>0</v>
      </c>
      <c r="K34" s="78">
        <v>0</v>
      </c>
      <c r="L34" s="77">
        <v>0</v>
      </c>
      <c r="M34" s="77">
        <v>0</v>
      </c>
      <c r="O34" s="77">
        <v>0</v>
      </c>
      <c r="P34" s="78">
        <v>0</v>
      </c>
      <c r="Q34" s="78">
        <v>0</v>
      </c>
      <c r="R34" s="78">
        <v>0</v>
      </c>
    </row>
    <row r="35" spans="2:18">
      <c r="B35" s="79" t="s">
        <v>250</v>
      </c>
      <c r="C35" s="16"/>
      <c r="D35" s="16"/>
      <c r="H35" s="81">
        <v>0</v>
      </c>
      <c r="K35" s="80">
        <v>0</v>
      </c>
      <c r="L35" s="81">
        <v>0</v>
      </c>
      <c r="N35" s="81">
        <v>0</v>
      </c>
      <c r="O35" s="81">
        <v>0</v>
      </c>
      <c r="Q35" s="80">
        <v>0</v>
      </c>
      <c r="R35" s="80">
        <v>0</v>
      </c>
    </row>
    <row r="36" spans="2:18">
      <c r="B36" t="s">
        <v>209</v>
      </c>
      <c r="C36" t="s">
        <v>209</v>
      </c>
      <c r="D36" s="16"/>
      <c r="E36" t="s">
        <v>209</v>
      </c>
      <c r="H36" s="77">
        <v>0</v>
      </c>
      <c r="I36" t="s">
        <v>209</v>
      </c>
      <c r="J36" s="78">
        <v>0</v>
      </c>
      <c r="K36" s="78">
        <v>0</v>
      </c>
      <c r="L36" s="77">
        <v>0</v>
      </c>
      <c r="M36" s="77">
        <v>0</v>
      </c>
      <c r="O36" s="77">
        <v>0</v>
      </c>
      <c r="P36" s="78">
        <v>0</v>
      </c>
      <c r="Q36" s="78">
        <v>0</v>
      </c>
      <c r="R36" s="78">
        <v>0</v>
      </c>
    </row>
    <row r="37" spans="2:18">
      <c r="B37" t="s">
        <v>251</v>
      </c>
      <c r="C37" s="16"/>
      <c r="D37" s="16"/>
    </row>
    <row r="38" spans="2:18">
      <c r="B38" t="s">
        <v>252</v>
      </c>
      <c r="C38" s="16"/>
      <c r="D38" s="16"/>
    </row>
    <row r="39" spans="2:18">
      <c r="B39" t="s">
        <v>253</v>
      </c>
      <c r="C39" s="16"/>
      <c r="D39" s="16"/>
    </row>
    <row r="40" spans="2:18">
      <c r="B40" t="s">
        <v>254</v>
      </c>
      <c r="C40" s="16"/>
      <c r="D40" s="16"/>
    </row>
    <row r="41" spans="2:18">
      <c r="C41" s="16"/>
      <c r="D41" s="16"/>
    </row>
    <row r="42" spans="2:18">
      <c r="C42" s="16"/>
      <c r="D42" s="16"/>
    </row>
    <row r="43" spans="2:18">
      <c r="C43" s="16"/>
      <c r="D43" s="16"/>
    </row>
    <row r="44" spans="2:18">
      <c r="C44" s="16"/>
      <c r="D44" s="16"/>
    </row>
    <row r="45" spans="2:18">
      <c r="C45" s="16"/>
      <c r="D45" s="16"/>
    </row>
    <row r="46" spans="2:18">
      <c r="C46" s="16"/>
      <c r="D46" s="16"/>
    </row>
    <row r="47" spans="2:18"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O5:XFD1048576 N5:N7 N9 N11:N1048576 A5:M1048576 C1:C4" xr:uid="{00000000-0002-0000-0200-000000000000}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7030A0"/>
  </sheetPr>
  <dimension ref="B1:W38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 s="1" customFormat="1">
      <c r="B1" s="2" t="s">
        <v>0</v>
      </c>
      <c r="C1" s="82">
        <v>45197</v>
      </c>
    </row>
    <row r="2" spans="2:23" s="1" customFormat="1">
      <c r="B2" s="2" t="s">
        <v>1</v>
      </c>
      <c r="C2" s="12" t="s">
        <v>1501</v>
      </c>
    </row>
    <row r="3" spans="2:23" s="1" customFormat="1">
      <c r="B3" s="2" t="s">
        <v>2</v>
      </c>
      <c r="C3" s="26" t="s">
        <v>1502</v>
      </c>
    </row>
    <row r="4" spans="2:23" s="1" customFormat="1">
      <c r="B4" s="2" t="s">
        <v>3</v>
      </c>
      <c r="C4" s="83" t="s">
        <v>196</v>
      </c>
    </row>
    <row r="5" spans="2:23">
      <c r="B5" s="2"/>
    </row>
    <row r="7" spans="2:23" ht="26.25" customHeight="1">
      <c r="B7" s="116" t="s">
        <v>178</v>
      </c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8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173</v>
      </c>
      <c r="L8" s="28" t="s">
        <v>186</v>
      </c>
      <c r="M8" s="28" t="s">
        <v>174</v>
      </c>
      <c r="N8" s="28" t="s">
        <v>73</v>
      </c>
      <c r="O8" s="28" t="s">
        <v>57</v>
      </c>
      <c r="P8" s="36" t="s">
        <v>182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183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179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23">
      <c r="B12" s="79" t="s">
        <v>203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1167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209</v>
      </c>
      <c r="C14" t="s">
        <v>209</v>
      </c>
      <c r="D14" t="s">
        <v>209</v>
      </c>
      <c r="E14" t="s">
        <v>209</v>
      </c>
      <c r="F14" s="15"/>
      <c r="G14" s="15"/>
      <c r="H14" s="77">
        <v>0</v>
      </c>
      <c r="I14" t="s">
        <v>209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1168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209</v>
      </c>
      <c r="C16" t="s">
        <v>209</v>
      </c>
      <c r="D16" t="s">
        <v>209</v>
      </c>
      <c r="E16" t="s">
        <v>209</v>
      </c>
      <c r="F16" s="15"/>
      <c r="G16" s="15"/>
      <c r="H16" s="77">
        <v>0</v>
      </c>
      <c r="I16" t="s">
        <v>209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256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209</v>
      </c>
      <c r="C18" t="s">
        <v>209</v>
      </c>
      <c r="D18" t="s">
        <v>209</v>
      </c>
      <c r="E18" t="s">
        <v>209</v>
      </c>
      <c r="F18" s="15"/>
      <c r="G18" s="15"/>
      <c r="H18" s="77">
        <v>0</v>
      </c>
      <c r="I18" t="s">
        <v>209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259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209</v>
      </c>
      <c r="C20" t="s">
        <v>209</v>
      </c>
      <c r="D20" t="s">
        <v>209</v>
      </c>
      <c r="E20" t="s">
        <v>209</v>
      </c>
      <c r="F20" s="15"/>
      <c r="G20" s="15"/>
      <c r="H20" s="77">
        <v>0</v>
      </c>
      <c r="I20" t="s">
        <v>209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s="79" t="s">
        <v>220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23">
      <c r="B22" s="79" t="s">
        <v>257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23">
      <c r="B23" t="s">
        <v>209</v>
      </c>
      <c r="C23" t="s">
        <v>209</v>
      </c>
      <c r="D23" t="s">
        <v>209</v>
      </c>
      <c r="E23" t="s">
        <v>209</v>
      </c>
      <c r="H23" s="77">
        <v>0</v>
      </c>
      <c r="I23" t="s">
        <v>209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23">
      <c r="B24" s="79" t="s">
        <v>258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23">
      <c r="B25" t="s">
        <v>209</v>
      </c>
      <c r="C25" t="s">
        <v>209</v>
      </c>
      <c r="D25" t="s">
        <v>209</v>
      </c>
      <c r="E25" t="s">
        <v>209</v>
      </c>
      <c r="H25" s="77">
        <v>0</v>
      </c>
      <c r="I25" t="s">
        <v>209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23">
      <c r="B26" t="s">
        <v>222</v>
      </c>
      <c r="D26" s="16"/>
    </row>
    <row r="27" spans="2:23">
      <c r="B27" t="s">
        <v>251</v>
      </c>
      <c r="D27" s="16"/>
    </row>
    <row r="28" spans="2:23">
      <c r="B28" t="s">
        <v>252</v>
      </c>
      <c r="D28" s="16"/>
    </row>
    <row r="29" spans="2:23">
      <c r="B29" t="s">
        <v>253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5:XFD1048576 C1:C4" xr:uid="{00000000-0002-0000-1D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4"/>
    <pageSetUpPr fitToPage="1"/>
  </sheetPr>
  <dimension ref="B1:BP692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 s="1" customFormat="1">
      <c r="B1" s="2" t="s">
        <v>0</v>
      </c>
      <c r="C1" s="82">
        <v>45197</v>
      </c>
    </row>
    <row r="2" spans="2:68" s="1" customFormat="1">
      <c r="B2" s="2" t="s">
        <v>1</v>
      </c>
      <c r="C2" s="12" t="s">
        <v>1501</v>
      </c>
    </row>
    <row r="3" spans="2:68" s="1" customFormat="1">
      <c r="B3" s="2" t="s">
        <v>2</v>
      </c>
      <c r="C3" s="26" t="s">
        <v>1502</v>
      </c>
    </row>
    <row r="4" spans="2:68" s="1" customFormat="1">
      <c r="B4" s="2" t="s">
        <v>3</v>
      </c>
      <c r="C4" s="83" t="s">
        <v>196</v>
      </c>
    </row>
    <row r="6" spans="2:68" ht="26.25" customHeight="1">
      <c r="B6" s="111" t="s">
        <v>68</v>
      </c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5"/>
      <c r="BP6" s="19"/>
    </row>
    <row r="7" spans="2:68" ht="26.25" customHeight="1">
      <c r="B7" s="111" t="s">
        <v>82</v>
      </c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5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186</v>
      </c>
      <c r="P8" s="18" t="s">
        <v>187</v>
      </c>
      <c r="Q8" s="38" t="s">
        <v>191</v>
      </c>
      <c r="R8" s="18" t="s">
        <v>56</v>
      </c>
      <c r="S8" s="18" t="s">
        <v>73</v>
      </c>
      <c r="T8" s="18" t="s">
        <v>57</v>
      </c>
      <c r="U8" s="39" t="s">
        <v>182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183</v>
      </c>
      <c r="P9" s="21"/>
      <c r="Q9" s="21" t="s">
        <v>184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185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9" t="s">
        <v>203</v>
      </c>
      <c r="C12" s="16"/>
      <c r="D12" s="16"/>
      <c r="E12" s="16"/>
      <c r="F12" s="16"/>
      <c r="G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8">
      <c r="B13" s="79" t="s">
        <v>255</v>
      </c>
      <c r="C13" s="16"/>
      <c r="D13" s="16"/>
      <c r="E13" s="16"/>
      <c r="F13" s="16"/>
      <c r="G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8">
      <c r="B14" t="s">
        <v>209</v>
      </c>
      <c r="C14" t="s">
        <v>209</v>
      </c>
      <c r="D14" s="16"/>
      <c r="E14" s="16"/>
      <c r="F14" s="16"/>
      <c r="G14" t="s">
        <v>209</v>
      </c>
      <c r="H14" t="s">
        <v>209</v>
      </c>
      <c r="K14" s="77">
        <v>0</v>
      </c>
      <c r="L14" t="s">
        <v>209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8">
      <c r="B15" s="79" t="s">
        <v>225</v>
      </c>
      <c r="C15" s="16"/>
      <c r="D15" s="16"/>
      <c r="E15" s="16"/>
      <c r="F15" s="16"/>
      <c r="G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8">
      <c r="B16" t="s">
        <v>209</v>
      </c>
      <c r="C16" t="s">
        <v>209</v>
      </c>
      <c r="D16" s="16"/>
      <c r="E16" s="16"/>
      <c r="F16" s="16"/>
      <c r="G16" t="s">
        <v>209</v>
      </c>
      <c r="H16" t="s">
        <v>209</v>
      </c>
      <c r="K16" s="77">
        <v>0</v>
      </c>
      <c r="L16" t="s">
        <v>209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256</v>
      </c>
      <c r="C17" s="16"/>
      <c r="D17" s="16"/>
      <c r="E17" s="16"/>
      <c r="F17" s="16"/>
      <c r="G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209</v>
      </c>
      <c r="C18" t="s">
        <v>209</v>
      </c>
      <c r="D18" s="16"/>
      <c r="E18" s="16"/>
      <c r="F18" s="16"/>
      <c r="G18" t="s">
        <v>209</v>
      </c>
      <c r="H18" t="s">
        <v>209</v>
      </c>
      <c r="K18" s="77">
        <v>0</v>
      </c>
      <c r="L18" t="s">
        <v>209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220</v>
      </c>
      <c r="C19" s="16"/>
      <c r="D19" s="16"/>
      <c r="E19" s="16"/>
      <c r="F19" s="16"/>
      <c r="G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s="79" t="s">
        <v>257</v>
      </c>
      <c r="C20" s="16"/>
      <c r="D20" s="16"/>
      <c r="E20" s="16"/>
      <c r="F20" s="16"/>
      <c r="G20" s="16"/>
      <c r="K20" s="81">
        <v>0</v>
      </c>
      <c r="N20" s="80">
        <v>0</v>
      </c>
      <c r="O20" s="81">
        <v>0</v>
      </c>
      <c r="Q20" s="81">
        <v>0</v>
      </c>
      <c r="R20" s="81">
        <v>0</v>
      </c>
      <c r="T20" s="80">
        <v>0</v>
      </c>
      <c r="U20" s="80">
        <v>0</v>
      </c>
    </row>
    <row r="21" spans="2:21">
      <c r="B21" t="s">
        <v>209</v>
      </c>
      <c r="C21" t="s">
        <v>209</v>
      </c>
      <c r="D21" s="16"/>
      <c r="E21" s="16"/>
      <c r="F21" s="16"/>
      <c r="G21" t="s">
        <v>209</v>
      </c>
      <c r="H21" t="s">
        <v>209</v>
      </c>
      <c r="K21" s="77">
        <v>0</v>
      </c>
      <c r="L21" t="s">
        <v>209</v>
      </c>
      <c r="M21" s="78">
        <v>0</v>
      </c>
      <c r="N21" s="78">
        <v>0</v>
      </c>
      <c r="O21" s="77">
        <v>0</v>
      </c>
      <c r="P21" s="77">
        <v>0</v>
      </c>
      <c r="R21" s="77">
        <v>0</v>
      </c>
      <c r="S21" s="78">
        <v>0</v>
      </c>
      <c r="T21" s="78">
        <v>0</v>
      </c>
      <c r="U21" s="78">
        <v>0</v>
      </c>
    </row>
    <row r="22" spans="2:21">
      <c r="B22" s="79" t="s">
        <v>258</v>
      </c>
      <c r="C22" s="16"/>
      <c r="D22" s="16"/>
      <c r="E22" s="16"/>
      <c r="F22" s="16"/>
      <c r="G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209</v>
      </c>
      <c r="C23" t="s">
        <v>209</v>
      </c>
      <c r="D23" s="16"/>
      <c r="E23" s="16"/>
      <c r="F23" s="16"/>
      <c r="G23" t="s">
        <v>209</v>
      </c>
      <c r="H23" t="s">
        <v>209</v>
      </c>
      <c r="K23" s="77">
        <v>0</v>
      </c>
      <c r="L23" t="s">
        <v>209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t="s">
        <v>222</v>
      </c>
      <c r="C24" s="16"/>
      <c r="D24" s="16"/>
      <c r="E24" s="16"/>
      <c r="F24" s="16"/>
      <c r="G24" s="16"/>
    </row>
    <row r="25" spans="2:21">
      <c r="B25" t="s">
        <v>251</v>
      </c>
      <c r="C25" s="16"/>
      <c r="D25" s="16"/>
      <c r="E25" s="16"/>
      <c r="F25" s="16"/>
      <c r="G25" s="16"/>
    </row>
    <row r="26" spans="2:21">
      <c r="B26" t="s">
        <v>252</v>
      </c>
      <c r="C26" s="16"/>
      <c r="D26" s="16"/>
      <c r="E26" s="16"/>
      <c r="F26" s="16"/>
      <c r="G26" s="16"/>
    </row>
    <row r="27" spans="2:21">
      <c r="B27" t="s">
        <v>253</v>
      </c>
      <c r="C27" s="16"/>
      <c r="D27" s="16"/>
      <c r="E27" s="16"/>
      <c r="F27" s="16"/>
      <c r="G27" s="16"/>
    </row>
    <row r="28" spans="2:21">
      <c r="B28" t="s">
        <v>254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 xr:uid="{00000000-0002-0000-0300-000000000000}">
      <formula1>$BM$6:$BM$11</formula1>
    </dataValidation>
    <dataValidation type="list" allowBlank="1" showInputMessage="1" showErrorMessage="1" sqref="L12:L466" xr:uid="{00000000-0002-0000-0300-000001000000}">
      <formula1>$BP$6:$BP$11</formula1>
    </dataValidation>
    <dataValidation type="list" allowBlank="1" showInputMessage="1" showErrorMessage="1" sqref="E12:E183" xr:uid="{00000000-0002-0000-0300-000002000000}">
      <formula1>$BK$6:$BK$11</formula1>
    </dataValidation>
    <dataValidation type="list" allowBlank="1" showInputMessage="1" showErrorMessage="1" sqref="I12:I466" xr:uid="{00000000-0002-0000-0300-000003000000}">
      <formula1>$BO$6:$BO$9</formula1>
    </dataValidation>
    <dataValidation allowBlank="1" showInputMessage="1" showErrorMessage="1" sqref="Q9 C1:C4" xr:uid="{00000000-0002-0000-0300-000004000000}"/>
    <dataValidation type="list" allowBlank="1" showInputMessage="1" showErrorMessage="1" sqref="E184:E691" xr:uid="{00000000-0002-0000-0300-000005000000}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4"/>
    <pageSetUpPr fitToPage="1"/>
  </sheetPr>
  <dimension ref="B1:BN80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 s="1" customFormat="1">
      <c r="B1" s="2" t="s">
        <v>0</v>
      </c>
      <c r="C1" s="82">
        <v>45197</v>
      </c>
    </row>
    <row r="2" spans="2:66" s="1" customFormat="1">
      <c r="B2" s="2" t="s">
        <v>1</v>
      </c>
      <c r="C2" s="12" t="s">
        <v>1501</v>
      </c>
    </row>
    <row r="3" spans="2:66" s="1" customFormat="1">
      <c r="B3" s="2" t="s">
        <v>2</v>
      </c>
      <c r="C3" s="26" t="s">
        <v>1502</v>
      </c>
    </row>
    <row r="4" spans="2:66" s="1" customFormat="1">
      <c r="B4" s="2" t="s">
        <v>3</v>
      </c>
      <c r="C4" s="83" t="s">
        <v>196</v>
      </c>
    </row>
    <row r="6" spans="2:66" ht="26.25" customHeight="1">
      <c r="B6" s="116" t="s">
        <v>68</v>
      </c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8"/>
    </row>
    <row r="7" spans="2:66" ht="26.25" customHeight="1">
      <c r="B7" s="116" t="s">
        <v>89</v>
      </c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17"/>
      <c r="U7" s="118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186</v>
      </c>
      <c r="P8" s="28" t="s">
        <v>187</v>
      </c>
      <c r="Q8" s="38" t="s">
        <v>191</v>
      </c>
      <c r="R8" s="28" t="s">
        <v>56</v>
      </c>
      <c r="S8" s="18" t="s">
        <v>73</v>
      </c>
      <c r="T8" s="28" t="s">
        <v>57</v>
      </c>
      <c r="U8" s="28" t="s">
        <v>182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183</v>
      </c>
      <c r="P9" s="31"/>
      <c r="Q9" s="21" t="s">
        <v>184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185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I11" s="16"/>
      <c r="BJ11" s="19"/>
      <c r="BK11" s="16"/>
      <c r="BN11" s="16"/>
    </row>
    <row r="12" spans="2:66">
      <c r="B12" s="79" t="s">
        <v>203</v>
      </c>
      <c r="C12" s="16"/>
      <c r="D12" s="16"/>
      <c r="E12" s="16"/>
      <c r="F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6">
      <c r="B13" s="79" t="s">
        <v>255</v>
      </c>
      <c r="C13" s="16"/>
      <c r="D13" s="16"/>
      <c r="E13" s="16"/>
      <c r="F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6">
      <c r="B14" t="s">
        <v>209</v>
      </c>
      <c r="C14" t="s">
        <v>209</v>
      </c>
      <c r="D14" s="16"/>
      <c r="E14" s="16"/>
      <c r="F14" s="16"/>
      <c r="G14" t="s">
        <v>209</v>
      </c>
      <c r="H14" t="s">
        <v>209</v>
      </c>
      <c r="K14" s="77">
        <v>0</v>
      </c>
      <c r="L14" t="s">
        <v>209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6">
      <c r="B15" s="79" t="s">
        <v>225</v>
      </c>
      <c r="C15" s="16"/>
      <c r="D15" s="16"/>
      <c r="E15" s="16"/>
      <c r="F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6">
      <c r="B16" t="s">
        <v>209</v>
      </c>
      <c r="C16" t="s">
        <v>209</v>
      </c>
      <c r="D16" s="16"/>
      <c r="E16" s="16"/>
      <c r="F16" s="16"/>
      <c r="G16" t="s">
        <v>209</v>
      </c>
      <c r="H16" t="s">
        <v>209</v>
      </c>
      <c r="K16" s="77">
        <v>0</v>
      </c>
      <c r="L16" t="s">
        <v>209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256</v>
      </c>
      <c r="C17" s="16"/>
      <c r="D17" s="16"/>
      <c r="E17" s="16"/>
      <c r="F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209</v>
      </c>
      <c r="C18" t="s">
        <v>209</v>
      </c>
      <c r="D18" s="16"/>
      <c r="E18" s="16"/>
      <c r="F18" s="16"/>
      <c r="G18" t="s">
        <v>209</v>
      </c>
      <c r="H18" t="s">
        <v>209</v>
      </c>
      <c r="K18" s="77">
        <v>0</v>
      </c>
      <c r="L18" t="s">
        <v>209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259</v>
      </c>
      <c r="C19" s="16"/>
      <c r="D19" s="16"/>
      <c r="E19" s="16"/>
      <c r="F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t="s">
        <v>209</v>
      </c>
      <c r="C20" t="s">
        <v>209</v>
      </c>
      <c r="D20" s="16"/>
      <c r="E20" s="16"/>
      <c r="F20" s="16"/>
      <c r="G20" t="s">
        <v>209</v>
      </c>
      <c r="H20" t="s">
        <v>209</v>
      </c>
      <c r="K20" s="77">
        <v>0</v>
      </c>
      <c r="L20" t="s">
        <v>209</v>
      </c>
      <c r="M20" s="78">
        <v>0</v>
      </c>
      <c r="N20" s="78">
        <v>0</v>
      </c>
      <c r="O20" s="77">
        <v>0</v>
      </c>
      <c r="P20" s="77">
        <v>0</v>
      </c>
      <c r="R20" s="77">
        <v>0</v>
      </c>
      <c r="S20" s="78">
        <v>0</v>
      </c>
      <c r="T20" s="78">
        <v>0</v>
      </c>
      <c r="U20" s="78">
        <v>0</v>
      </c>
    </row>
    <row r="21" spans="2:21">
      <c r="B21" s="79" t="s">
        <v>220</v>
      </c>
      <c r="C21" s="16"/>
      <c r="D21" s="16"/>
      <c r="E21" s="16"/>
      <c r="F21" s="16"/>
      <c r="K21" s="81">
        <v>0</v>
      </c>
      <c r="N21" s="80">
        <v>0</v>
      </c>
      <c r="O21" s="81">
        <v>0</v>
      </c>
      <c r="Q21" s="81">
        <v>0</v>
      </c>
      <c r="R21" s="81">
        <v>0</v>
      </c>
      <c r="T21" s="80">
        <v>0</v>
      </c>
      <c r="U21" s="80">
        <v>0</v>
      </c>
    </row>
    <row r="22" spans="2:21">
      <c r="B22" s="79" t="s">
        <v>257</v>
      </c>
      <c r="C22" s="16"/>
      <c r="D22" s="16"/>
      <c r="E22" s="16"/>
      <c r="F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209</v>
      </c>
      <c r="C23" t="s">
        <v>209</v>
      </c>
      <c r="D23" s="16"/>
      <c r="E23" s="16"/>
      <c r="F23" s="16"/>
      <c r="G23" t="s">
        <v>209</v>
      </c>
      <c r="H23" t="s">
        <v>209</v>
      </c>
      <c r="K23" s="77">
        <v>0</v>
      </c>
      <c r="L23" t="s">
        <v>209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s="79" t="s">
        <v>258</v>
      </c>
      <c r="C24" s="16"/>
      <c r="D24" s="16"/>
      <c r="E24" s="16"/>
      <c r="F24" s="16"/>
      <c r="K24" s="81">
        <v>0</v>
      </c>
      <c r="N24" s="80">
        <v>0</v>
      </c>
      <c r="O24" s="81">
        <v>0</v>
      </c>
      <c r="Q24" s="81">
        <v>0</v>
      </c>
      <c r="R24" s="81">
        <v>0</v>
      </c>
      <c r="T24" s="80">
        <v>0</v>
      </c>
      <c r="U24" s="80">
        <v>0</v>
      </c>
    </row>
    <row r="25" spans="2:21">
      <c r="B25" t="s">
        <v>209</v>
      </c>
      <c r="C25" t="s">
        <v>209</v>
      </c>
      <c r="D25" s="16"/>
      <c r="E25" s="16"/>
      <c r="F25" s="16"/>
      <c r="G25" t="s">
        <v>209</v>
      </c>
      <c r="H25" t="s">
        <v>209</v>
      </c>
      <c r="K25" s="77">
        <v>0</v>
      </c>
      <c r="L25" t="s">
        <v>209</v>
      </c>
      <c r="M25" s="78">
        <v>0</v>
      </c>
      <c r="N25" s="78">
        <v>0</v>
      </c>
      <c r="O25" s="77">
        <v>0</v>
      </c>
      <c r="P25" s="77">
        <v>0</v>
      </c>
      <c r="R25" s="77">
        <v>0</v>
      </c>
      <c r="S25" s="78">
        <v>0</v>
      </c>
      <c r="T25" s="78">
        <v>0</v>
      </c>
      <c r="U25" s="78">
        <v>0</v>
      </c>
    </row>
    <row r="26" spans="2:21">
      <c r="B26" t="s">
        <v>222</v>
      </c>
      <c r="C26" s="16"/>
      <c r="D26" s="16"/>
      <c r="E26" s="16"/>
      <c r="F26" s="16"/>
    </row>
    <row r="27" spans="2:21">
      <c r="B27" t="s">
        <v>251</v>
      </c>
      <c r="C27" s="16"/>
      <c r="D27" s="16"/>
      <c r="E27" s="16"/>
      <c r="F27" s="16"/>
    </row>
    <row r="28" spans="2:21">
      <c r="B28" t="s">
        <v>252</v>
      </c>
      <c r="C28" s="16"/>
      <c r="D28" s="16"/>
      <c r="E28" s="16"/>
      <c r="F28" s="16"/>
    </row>
    <row r="29" spans="2:21">
      <c r="B29" t="s">
        <v>253</v>
      </c>
      <c r="C29" s="16"/>
      <c r="D29" s="16"/>
      <c r="E29" s="16"/>
      <c r="F29" s="16"/>
    </row>
    <row r="30" spans="2:21">
      <c r="B30" t="s">
        <v>254</v>
      </c>
      <c r="C30" s="16"/>
      <c r="D30" s="16"/>
      <c r="E30" s="16"/>
      <c r="F30" s="16"/>
    </row>
    <row r="31" spans="2:21">
      <c r="C31" s="16"/>
      <c r="D31" s="16"/>
      <c r="E31" s="16"/>
      <c r="F31" s="16"/>
    </row>
    <row r="32" spans="2:21">
      <c r="C32" s="16"/>
      <c r="D32" s="16"/>
      <c r="E32" s="16"/>
      <c r="F32" s="16"/>
    </row>
    <row r="33" spans="3:6">
      <c r="C33" s="16"/>
      <c r="D33" s="16"/>
      <c r="E33" s="16"/>
      <c r="F33" s="16"/>
    </row>
    <row r="34" spans="3:6">
      <c r="C34" s="16"/>
      <c r="D34" s="16"/>
      <c r="E34" s="16"/>
      <c r="F34" s="16"/>
    </row>
    <row r="35" spans="3:6">
      <c r="C35" s="16"/>
      <c r="D35" s="16"/>
      <c r="E35" s="16"/>
      <c r="F35" s="16"/>
    </row>
    <row r="36" spans="3:6">
      <c r="C36" s="16"/>
      <c r="D36" s="16"/>
      <c r="E36" s="16"/>
      <c r="F36" s="16"/>
    </row>
    <row r="37" spans="3:6">
      <c r="C37" s="16"/>
      <c r="D37" s="16"/>
      <c r="E37" s="16"/>
      <c r="F37" s="16"/>
    </row>
    <row r="38" spans="3:6">
      <c r="C38" s="16"/>
      <c r="D38" s="16"/>
      <c r="E38" s="16"/>
      <c r="F38" s="16"/>
    </row>
    <row r="39" spans="3:6">
      <c r="C39" s="16"/>
      <c r="D39" s="16"/>
      <c r="E39" s="16"/>
      <c r="F39" s="16"/>
    </row>
    <row r="40" spans="3:6">
      <c r="C40" s="16"/>
      <c r="D40" s="16"/>
      <c r="E40" s="16"/>
      <c r="F40" s="16"/>
    </row>
    <row r="41" spans="3:6">
      <c r="C41" s="16"/>
      <c r="D41" s="16"/>
      <c r="E41" s="16"/>
      <c r="F41" s="16"/>
    </row>
    <row r="42" spans="3:6">
      <c r="C42" s="16"/>
      <c r="D42" s="16"/>
      <c r="E42" s="16"/>
      <c r="F42" s="16"/>
    </row>
    <row r="43" spans="3:6">
      <c r="C43" s="16"/>
      <c r="D43" s="16"/>
      <c r="E43" s="16"/>
      <c r="F43" s="16"/>
    </row>
    <row r="44" spans="3:6">
      <c r="C44" s="16"/>
      <c r="D44" s="16"/>
      <c r="E44" s="16"/>
      <c r="F44" s="16"/>
    </row>
    <row r="45" spans="3:6">
      <c r="C45" s="16"/>
      <c r="D45" s="16"/>
      <c r="E45" s="16"/>
      <c r="F45" s="16"/>
    </row>
    <row r="46" spans="3:6">
      <c r="C46" s="16"/>
      <c r="D46" s="16"/>
      <c r="E46" s="16"/>
      <c r="F46" s="16"/>
    </row>
    <row r="47" spans="3:6">
      <c r="C47" s="16"/>
      <c r="D47" s="16"/>
      <c r="E47" s="16"/>
      <c r="F47" s="16"/>
    </row>
    <row r="48" spans="3:6">
      <c r="C48" s="16"/>
      <c r="D48" s="16"/>
      <c r="E48" s="16"/>
      <c r="F48" s="16"/>
    </row>
    <row r="49" spans="3:6">
      <c r="C49" s="16"/>
      <c r="D49" s="16"/>
      <c r="E49" s="16"/>
      <c r="F49" s="16"/>
    </row>
    <row r="50" spans="3:6">
      <c r="C50" s="16"/>
      <c r="D50" s="16"/>
      <c r="E50" s="16"/>
      <c r="F50" s="16"/>
    </row>
    <row r="51" spans="3:6">
      <c r="C51" s="16"/>
      <c r="D51" s="16"/>
      <c r="E51" s="16"/>
      <c r="F51" s="16"/>
    </row>
    <row r="52" spans="3:6">
      <c r="C52" s="16"/>
      <c r="D52" s="16"/>
      <c r="E52" s="16"/>
      <c r="F52" s="16"/>
    </row>
    <row r="53" spans="3:6">
      <c r="C53" s="16"/>
      <c r="D53" s="16"/>
      <c r="E53" s="16"/>
      <c r="F53" s="16"/>
    </row>
    <row r="54" spans="3:6">
      <c r="C54" s="16"/>
      <c r="D54" s="16"/>
      <c r="E54" s="16"/>
      <c r="F54" s="16"/>
    </row>
    <row r="55" spans="3:6">
      <c r="C55" s="16"/>
      <c r="D55" s="16"/>
      <c r="E55" s="16"/>
      <c r="F55" s="16"/>
    </row>
    <row r="56" spans="3:6">
      <c r="C56" s="16"/>
      <c r="D56" s="16"/>
      <c r="E56" s="16"/>
      <c r="F56" s="16"/>
    </row>
    <row r="57" spans="3:6">
      <c r="C57" s="16"/>
      <c r="D57" s="16"/>
      <c r="E57" s="16"/>
      <c r="F57" s="16"/>
    </row>
    <row r="58" spans="3:6">
      <c r="C58" s="16"/>
      <c r="D58" s="16"/>
      <c r="E58" s="16"/>
      <c r="F58" s="16"/>
    </row>
    <row r="59" spans="3:6">
      <c r="C59" s="16"/>
      <c r="D59" s="16"/>
      <c r="E59" s="16"/>
      <c r="F59" s="16"/>
    </row>
    <row r="60" spans="3:6">
      <c r="C60" s="16"/>
      <c r="D60" s="16"/>
      <c r="E60" s="16"/>
      <c r="F60" s="16"/>
    </row>
    <row r="61" spans="3:6">
      <c r="C61" s="16"/>
      <c r="D61" s="16"/>
      <c r="E61" s="16"/>
      <c r="F61" s="16"/>
    </row>
    <row r="62" spans="3:6">
      <c r="C62" s="16"/>
      <c r="D62" s="16"/>
      <c r="E62" s="16"/>
      <c r="F62" s="16"/>
    </row>
    <row r="63" spans="3:6">
      <c r="C63" s="16"/>
      <c r="D63" s="16"/>
      <c r="E63" s="16"/>
      <c r="F63" s="16"/>
    </row>
    <row r="64" spans="3:6">
      <c r="C64" s="16"/>
      <c r="D64" s="16"/>
      <c r="E64" s="16"/>
      <c r="F64" s="16"/>
    </row>
    <row r="65" spans="3:6">
      <c r="C65" s="16"/>
      <c r="D65" s="16"/>
      <c r="E65" s="16"/>
      <c r="F65" s="16"/>
    </row>
    <row r="66" spans="3:6">
      <c r="C66" s="16"/>
      <c r="D66" s="16"/>
      <c r="E66" s="16"/>
      <c r="F66" s="16"/>
    </row>
    <row r="67" spans="3:6">
      <c r="C67" s="16"/>
      <c r="D67" s="16"/>
      <c r="E67" s="16"/>
      <c r="F67" s="16"/>
    </row>
    <row r="68" spans="3:6">
      <c r="C68" s="16"/>
      <c r="D68" s="16"/>
      <c r="E68" s="16"/>
      <c r="F68" s="16"/>
    </row>
    <row r="69" spans="3:6">
      <c r="C69" s="16"/>
      <c r="D69" s="16"/>
      <c r="E69" s="16"/>
      <c r="F69" s="16"/>
    </row>
    <row r="70" spans="3:6">
      <c r="C70" s="16"/>
      <c r="D70" s="16"/>
      <c r="E70" s="16"/>
      <c r="F70" s="16"/>
    </row>
    <row r="71" spans="3:6">
      <c r="C71" s="16"/>
      <c r="D71" s="16"/>
      <c r="E71" s="16"/>
      <c r="F71" s="16"/>
    </row>
    <row r="72" spans="3:6">
      <c r="C72" s="16"/>
      <c r="D72" s="16"/>
      <c r="E72" s="16"/>
      <c r="F72" s="16"/>
    </row>
    <row r="73" spans="3:6">
      <c r="C73" s="16"/>
      <c r="D73" s="16"/>
      <c r="E73" s="16"/>
      <c r="F73" s="16"/>
    </row>
    <row r="74" spans="3:6">
      <c r="C74" s="16"/>
      <c r="D74" s="16"/>
      <c r="E74" s="16"/>
      <c r="F74" s="16"/>
    </row>
    <row r="75" spans="3:6">
      <c r="C75" s="16"/>
      <c r="D75" s="16"/>
      <c r="E75" s="16"/>
      <c r="F75" s="16"/>
    </row>
    <row r="76" spans="3:6">
      <c r="C76" s="16"/>
      <c r="D76" s="16"/>
      <c r="E76" s="16"/>
      <c r="F76" s="16"/>
    </row>
    <row r="77" spans="3:6">
      <c r="C77" s="16"/>
      <c r="D77" s="16"/>
      <c r="E77" s="16"/>
      <c r="F77" s="16"/>
    </row>
    <row r="78" spans="3:6">
      <c r="C78" s="16"/>
      <c r="D78" s="16"/>
      <c r="E78" s="16"/>
      <c r="F78" s="16"/>
    </row>
    <row r="79" spans="3:6">
      <c r="C79" s="16"/>
      <c r="D79" s="16"/>
      <c r="E79" s="16"/>
      <c r="F79" s="16"/>
    </row>
    <row r="80" spans="3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 xr:uid="{00000000-0002-0000-0400-000000000000}">
      <formula1>$BN$7:$BN$11</formula1>
    </dataValidation>
    <dataValidation type="list" allowBlank="1" showInputMessage="1" showErrorMessage="1" sqref="E12:E799" xr:uid="{00000000-0002-0000-0400-000001000000}">
      <formula1>$BI$7:$BI$11</formula1>
    </dataValidation>
    <dataValidation type="list" allowBlank="1" showInputMessage="1" showErrorMessage="1" sqref="I12:I805" xr:uid="{00000000-0002-0000-0400-000002000000}">
      <formula1>$BM$7:$BM$10</formula1>
    </dataValidation>
    <dataValidation allowBlank="1" showInputMessage="1" showErrorMessage="1" sqref="Q9 C1:C4" xr:uid="{00000000-0002-0000-0400-000003000000}"/>
    <dataValidation type="list" allowBlank="1" showInputMessage="1" showErrorMessage="1" sqref="G12:G805" xr:uid="{00000000-0002-0000-0400-000004000000}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4"/>
    <pageSetUpPr fitToPage="1"/>
  </sheetPr>
  <dimension ref="B1:BJ340"/>
  <sheetViews>
    <sheetView rightToLeft="1" topLeftCell="A204" workbookViewId="0">
      <selection activeCell="F219" sqref="F219:F269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 s="1" customFormat="1">
      <c r="B1" s="2" t="s">
        <v>0</v>
      </c>
      <c r="C1" s="82">
        <v>45197</v>
      </c>
    </row>
    <row r="2" spans="2:62" s="1" customFormat="1">
      <c r="B2" s="2" t="s">
        <v>1</v>
      </c>
      <c r="C2" s="12" t="s">
        <v>1501</v>
      </c>
    </row>
    <row r="3" spans="2:62" s="1" customFormat="1">
      <c r="B3" s="2" t="s">
        <v>2</v>
      </c>
      <c r="C3" s="26" t="s">
        <v>1502</v>
      </c>
    </row>
    <row r="4" spans="2:62" s="1" customFormat="1">
      <c r="B4" s="2" t="s">
        <v>3</v>
      </c>
      <c r="C4" s="83" t="s">
        <v>196</v>
      </c>
    </row>
    <row r="6" spans="2:62" ht="26.25" customHeight="1">
      <c r="B6" s="116" t="s">
        <v>68</v>
      </c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8"/>
      <c r="BJ6" s="19"/>
    </row>
    <row r="7" spans="2:62" ht="26.25" customHeight="1">
      <c r="B7" s="116" t="s">
        <v>91</v>
      </c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8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186</v>
      </c>
      <c r="J8" s="38" t="s">
        <v>187</v>
      </c>
      <c r="K8" s="38" t="s">
        <v>191</v>
      </c>
      <c r="L8" s="38" t="s">
        <v>56</v>
      </c>
      <c r="M8" s="38" t="s">
        <v>73</v>
      </c>
      <c r="N8" s="38" t="s">
        <v>57</v>
      </c>
      <c r="O8" s="46" t="s">
        <v>182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183</v>
      </c>
      <c r="J9" s="21"/>
      <c r="K9" s="21" t="s">
        <v>184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5">
        <v>1348857.45</v>
      </c>
      <c r="J11" s="7"/>
      <c r="K11" s="75">
        <v>14.35863</v>
      </c>
      <c r="L11" s="75">
        <v>28211.400263386724</v>
      </c>
      <c r="M11" s="7"/>
      <c r="N11" s="76">
        <v>1</v>
      </c>
      <c r="O11" s="76">
        <v>0.34250000000000003</v>
      </c>
      <c r="BF11" s="16"/>
      <c r="BG11" s="19"/>
      <c r="BH11" s="16"/>
      <c r="BJ11" s="16"/>
    </row>
    <row r="12" spans="2:62">
      <c r="B12" s="79" t="s">
        <v>203</v>
      </c>
      <c r="E12" s="16"/>
      <c r="F12" s="16"/>
      <c r="G12" s="16"/>
      <c r="I12" s="81">
        <v>1268528.1200000001</v>
      </c>
      <c r="K12" s="81">
        <v>9.5152099999999997</v>
      </c>
      <c r="L12" s="81">
        <v>20186.964992637899</v>
      </c>
      <c r="N12" s="80">
        <v>0.71560000000000001</v>
      </c>
      <c r="O12" s="80">
        <v>0.24510000000000001</v>
      </c>
    </row>
    <row r="13" spans="2:62">
      <c r="B13" s="79" t="s">
        <v>260</v>
      </c>
      <c r="E13" s="16"/>
      <c r="F13" s="16"/>
      <c r="G13" s="16"/>
      <c r="I13" s="81">
        <v>414991.65</v>
      </c>
      <c r="K13" s="81">
        <v>8.0271899999999992</v>
      </c>
      <c r="L13" s="81">
        <v>12382.66452516</v>
      </c>
      <c r="N13" s="80">
        <v>0.43890000000000001</v>
      </c>
      <c r="O13" s="80">
        <v>0.15029999999999999</v>
      </c>
    </row>
    <row r="14" spans="2:62">
      <c r="B14" t="s">
        <v>261</v>
      </c>
      <c r="C14" t="s">
        <v>262</v>
      </c>
      <c r="D14" t="s">
        <v>100</v>
      </c>
      <c r="E14" t="s">
        <v>123</v>
      </c>
      <c r="F14" t="s">
        <v>263</v>
      </c>
      <c r="G14" t="s">
        <v>264</v>
      </c>
      <c r="H14" t="s">
        <v>102</v>
      </c>
      <c r="I14" s="77">
        <v>10870.16</v>
      </c>
      <c r="J14" s="77">
        <v>2464</v>
      </c>
      <c r="K14" s="77">
        <v>0</v>
      </c>
      <c r="L14" s="77">
        <v>267.84074240000001</v>
      </c>
      <c r="M14" s="78">
        <v>0</v>
      </c>
      <c r="N14" s="78">
        <v>9.4999999999999998E-3</v>
      </c>
      <c r="O14" s="78">
        <v>3.3E-3</v>
      </c>
    </row>
    <row r="15" spans="2:62">
      <c r="B15" t="s">
        <v>265</v>
      </c>
      <c r="C15" t="s">
        <v>266</v>
      </c>
      <c r="D15" t="s">
        <v>100</v>
      </c>
      <c r="E15" t="s">
        <v>123</v>
      </c>
      <c r="F15" t="s">
        <v>267</v>
      </c>
      <c r="G15" t="s">
        <v>268</v>
      </c>
      <c r="H15" t="s">
        <v>102</v>
      </c>
      <c r="I15" s="77">
        <v>1310.6600000000001</v>
      </c>
      <c r="J15" s="77">
        <v>26940</v>
      </c>
      <c r="K15" s="77">
        <v>0</v>
      </c>
      <c r="L15" s="77">
        <v>353.09180400000002</v>
      </c>
      <c r="M15" s="78">
        <v>0</v>
      </c>
      <c r="N15" s="78">
        <v>1.2500000000000001E-2</v>
      </c>
      <c r="O15" s="78">
        <v>4.3E-3</v>
      </c>
    </row>
    <row r="16" spans="2:62">
      <c r="B16" t="s">
        <v>269</v>
      </c>
      <c r="C16" t="s">
        <v>270</v>
      </c>
      <c r="D16" t="s">
        <v>100</v>
      </c>
      <c r="E16" t="s">
        <v>123</v>
      </c>
      <c r="F16" t="s">
        <v>271</v>
      </c>
      <c r="G16" t="s">
        <v>268</v>
      </c>
      <c r="H16" t="s">
        <v>102</v>
      </c>
      <c r="I16" s="77">
        <v>4110.2299999999996</v>
      </c>
      <c r="J16" s="77">
        <v>6008</v>
      </c>
      <c r="K16" s="77">
        <v>0</v>
      </c>
      <c r="L16" s="77">
        <v>246.94261839999999</v>
      </c>
      <c r="M16" s="78">
        <v>0</v>
      </c>
      <c r="N16" s="78">
        <v>8.8000000000000005E-3</v>
      </c>
      <c r="O16" s="78">
        <v>3.0000000000000001E-3</v>
      </c>
    </row>
    <row r="17" spans="2:15">
      <c r="B17" t="s">
        <v>272</v>
      </c>
      <c r="C17" t="s">
        <v>273</v>
      </c>
      <c r="D17" t="s">
        <v>100</v>
      </c>
      <c r="E17" t="s">
        <v>123</v>
      </c>
      <c r="F17" t="s">
        <v>274</v>
      </c>
      <c r="G17" t="s">
        <v>268</v>
      </c>
      <c r="H17" t="s">
        <v>102</v>
      </c>
      <c r="I17" s="77">
        <v>22604.92</v>
      </c>
      <c r="J17" s="77">
        <v>1124</v>
      </c>
      <c r="K17" s="77">
        <v>0</v>
      </c>
      <c r="L17" s="77">
        <v>254.0793008</v>
      </c>
      <c r="M17" s="78">
        <v>0</v>
      </c>
      <c r="N17" s="78">
        <v>8.9999999999999993E-3</v>
      </c>
      <c r="O17" s="78">
        <v>3.0999999999999999E-3</v>
      </c>
    </row>
    <row r="18" spans="2:15">
      <c r="B18" t="s">
        <v>275</v>
      </c>
      <c r="C18" t="s">
        <v>276</v>
      </c>
      <c r="D18" t="s">
        <v>100</v>
      </c>
      <c r="E18" t="s">
        <v>123</v>
      </c>
      <c r="F18" t="s">
        <v>277</v>
      </c>
      <c r="G18" t="s">
        <v>278</v>
      </c>
      <c r="H18" t="s">
        <v>102</v>
      </c>
      <c r="I18" s="77">
        <v>6440.59</v>
      </c>
      <c r="J18" s="77">
        <v>3962</v>
      </c>
      <c r="K18" s="77">
        <v>0</v>
      </c>
      <c r="L18" s="77">
        <v>255.17617580000001</v>
      </c>
      <c r="M18" s="78">
        <v>0</v>
      </c>
      <c r="N18" s="78">
        <v>8.9999999999999993E-3</v>
      </c>
      <c r="O18" s="78">
        <v>3.0999999999999999E-3</v>
      </c>
    </row>
    <row r="19" spans="2:15">
      <c r="B19" t="s">
        <v>279</v>
      </c>
      <c r="C19" t="s">
        <v>280</v>
      </c>
      <c r="D19" t="s">
        <v>100</v>
      </c>
      <c r="E19" t="s">
        <v>123</v>
      </c>
      <c r="F19" t="s">
        <v>281</v>
      </c>
      <c r="G19" t="s">
        <v>278</v>
      </c>
      <c r="H19" t="s">
        <v>102</v>
      </c>
      <c r="I19" s="77">
        <v>5325.54</v>
      </c>
      <c r="J19" s="77">
        <v>3012</v>
      </c>
      <c r="K19" s="77">
        <v>0</v>
      </c>
      <c r="L19" s="77">
        <v>160.4052648</v>
      </c>
      <c r="M19" s="78">
        <v>0</v>
      </c>
      <c r="N19" s="78">
        <v>5.7000000000000002E-3</v>
      </c>
      <c r="O19" s="78">
        <v>1.9E-3</v>
      </c>
    </row>
    <row r="20" spans="2:15">
      <c r="B20" t="s">
        <v>282</v>
      </c>
      <c r="C20" t="s">
        <v>283</v>
      </c>
      <c r="D20" t="s">
        <v>100</v>
      </c>
      <c r="E20" t="s">
        <v>123</v>
      </c>
      <c r="F20" t="s">
        <v>284</v>
      </c>
      <c r="G20" t="s">
        <v>285</v>
      </c>
      <c r="H20" t="s">
        <v>102</v>
      </c>
      <c r="I20" s="77">
        <v>1021.75</v>
      </c>
      <c r="J20" s="77">
        <v>75810</v>
      </c>
      <c r="K20" s="77">
        <v>0</v>
      </c>
      <c r="L20" s="77">
        <v>774.58867499999997</v>
      </c>
      <c r="M20" s="78">
        <v>0</v>
      </c>
      <c r="N20" s="78">
        <v>2.75E-2</v>
      </c>
      <c r="O20" s="78">
        <v>9.4000000000000004E-3</v>
      </c>
    </row>
    <row r="21" spans="2:15">
      <c r="B21" t="s">
        <v>286</v>
      </c>
      <c r="C21" t="s">
        <v>287</v>
      </c>
      <c r="D21" t="s">
        <v>100</v>
      </c>
      <c r="E21" t="s">
        <v>123</v>
      </c>
      <c r="F21" t="s">
        <v>288</v>
      </c>
      <c r="G21" t="s">
        <v>289</v>
      </c>
      <c r="H21" t="s">
        <v>102</v>
      </c>
      <c r="I21" s="77">
        <v>661.53</v>
      </c>
      <c r="J21" s="77">
        <v>5193</v>
      </c>
      <c r="K21" s="77">
        <v>0</v>
      </c>
      <c r="L21" s="77">
        <v>34.353252900000001</v>
      </c>
      <c r="M21" s="78">
        <v>0</v>
      </c>
      <c r="N21" s="78">
        <v>1.1999999999999999E-3</v>
      </c>
      <c r="O21" s="78">
        <v>4.0000000000000002E-4</v>
      </c>
    </row>
    <row r="22" spans="2:15">
      <c r="B22" t="s">
        <v>290</v>
      </c>
      <c r="C22" t="s">
        <v>291</v>
      </c>
      <c r="D22" t="s">
        <v>100</v>
      </c>
      <c r="E22" t="s">
        <v>123</v>
      </c>
      <c r="F22" t="s">
        <v>292</v>
      </c>
      <c r="G22" t="s">
        <v>289</v>
      </c>
      <c r="H22" t="s">
        <v>102</v>
      </c>
      <c r="I22" s="77">
        <v>21205.48</v>
      </c>
      <c r="J22" s="77">
        <v>1022</v>
      </c>
      <c r="K22" s="77">
        <v>0</v>
      </c>
      <c r="L22" s="77">
        <v>216.72000560000001</v>
      </c>
      <c r="M22" s="78">
        <v>0</v>
      </c>
      <c r="N22" s="78">
        <v>7.7000000000000002E-3</v>
      </c>
      <c r="O22" s="78">
        <v>2.5999999999999999E-3</v>
      </c>
    </row>
    <row r="23" spans="2:15">
      <c r="B23" t="s">
        <v>293</v>
      </c>
      <c r="C23" t="s">
        <v>294</v>
      </c>
      <c r="D23" t="s">
        <v>100</v>
      </c>
      <c r="E23" t="s">
        <v>123</v>
      </c>
      <c r="F23" t="s">
        <v>295</v>
      </c>
      <c r="G23" t="s">
        <v>296</v>
      </c>
      <c r="H23" t="s">
        <v>102</v>
      </c>
      <c r="I23" s="77">
        <v>29819.86</v>
      </c>
      <c r="J23" s="77">
        <v>2059</v>
      </c>
      <c r="K23" s="77">
        <v>0</v>
      </c>
      <c r="L23" s="77">
        <v>613.99091739999994</v>
      </c>
      <c r="M23" s="78">
        <v>0</v>
      </c>
      <c r="N23" s="78">
        <v>2.18E-2</v>
      </c>
      <c r="O23" s="78">
        <v>7.4999999999999997E-3</v>
      </c>
    </row>
    <row r="24" spans="2:15">
      <c r="B24" t="s">
        <v>297</v>
      </c>
      <c r="C24" t="s">
        <v>298</v>
      </c>
      <c r="D24" t="s">
        <v>100</v>
      </c>
      <c r="E24" t="s">
        <v>123</v>
      </c>
      <c r="F24" t="s">
        <v>299</v>
      </c>
      <c r="G24" t="s">
        <v>296</v>
      </c>
      <c r="H24" t="s">
        <v>102</v>
      </c>
      <c r="I24" s="77">
        <v>35554.26</v>
      </c>
      <c r="J24" s="77">
        <v>3389</v>
      </c>
      <c r="K24" s="77">
        <v>0</v>
      </c>
      <c r="L24" s="77">
        <v>1204.9338714</v>
      </c>
      <c r="M24" s="78">
        <v>0</v>
      </c>
      <c r="N24" s="78">
        <v>4.2700000000000002E-2</v>
      </c>
      <c r="O24" s="78">
        <v>1.46E-2</v>
      </c>
    </row>
    <row r="25" spans="2:15">
      <c r="B25" t="s">
        <v>300</v>
      </c>
      <c r="C25" t="s">
        <v>301</v>
      </c>
      <c r="D25" t="s">
        <v>100</v>
      </c>
      <c r="E25" t="s">
        <v>123</v>
      </c>
      <c r="F25" t="s">
        <v>302</v>
      </c>
      <c r="G25" t="s">
        <v>296</v>
      </c>
      <c r="H25" t="s">
        <v>102</v>
      </c>
      <c r="I25" s="77">
        <v>41592.61</v>
      </c>
      <c r="J25" s="77">
        <v>3151</v>
      </c>
      <c r="K25" s="77">
        <v>0</v>
      </c>
      <c r="L25" s="77">
        <v>1310.5831410999999</v>
      </c>
      <c r="M25" s="78">
        <v>0</v>
      </c>
      <c r="N25" s="78">
        <v>4.65E-2</v>
      </c>
      <c r="O25" s="78">
        <v>1.5900000000000001E-2</v>
      </c>
    </row>
    <row r="26" spans="2:15">
      <c r="B26" t="s">
        <v>303</v>
      </c>
      <c r="C26" t="s">
        <v>304</v>
      </c>
      <c r="D26" t="s">
        <v>100</v>
      </c>
      <c r="E26" t="s">
        <v>123</v>
      </c>
      <c r="F26" t="s">
        <v>305</v>
      </c>
      <c r="G26" t="s">
        <v>296</v>
      </c>
      <c r="H26" t="s">
        <v>102</v>
      </c>
      <c r="I26" s="77">
        <v>6860.61</v>
      </c>
      <c r="J26" s="77">
        <v>13810</v>
      </c>
      <c r="K26" s="77">
        <v>0</v>
      </c>
      <c r="L26" s="77">
        <v>947.45024100000001</v>
      </c>
      <c r="M26" s="78">
        <v>0</v>
      </c>
      <c r="N26" s="78">
        <v>3.3599999999999998E-2</v>
      </c>
      <c r="O26" s="78">
        <v>1.15E-2</v>
      </c>
    </row>
    <row r="27" spans="2:15">
      <c r="B27" t="s">
        <v>306</v>
      </c>
      <c r="C27" t="s">
        <v>307</v>
      </c>
      <c r="D27" t="s">
        <v>100</v>
      </c>
      <c r="E27" t="s">
        <v>123</v>
      </c>
      <c r="F27" t="s">
        <v>308</v>
      </c>
      <c r="G27" t="s">
        <v>296</v>
      </c>
      <c r="H27" t="s">
        <v>102</v>
      </c>
      <c r="I27" s="77">
        <v>1106.71</v>
      </c>
      <c r="J27" s="77">
        <v>16360</v>
      </c>
      <c r="K27" s="77">
        <v>0</v>
      </c>
      <c r="L27" s="77">
        <v>181.05775600000001</v>
      </c>
      <c r="M27" s="78">
        <v>0</v>
      </c>
      <c r="N27" s="78">
        <v>6.4000000000000003E-3</v>
      </c>
      <c r="O27" s="78">
        <v>2.2000000000000001E-3</v>
      </c>
    </row>
    <row r="28" spans="2:15">
      <c r="B28" t="s">
        <v>309</v>
      </c>
      <c r="C28" t="s">
        <v>310</v>
      </c>
      <c r="D28" t="s">
        <v>100</v>
      </c>
      <c r="E28" t="s">
        <v>123</v>
      </c>
      <c r="F28" t="s">
        <v>311</v>
      </c>
      <c r="G28" t="s">
        <v>112</v>
      </c>
      <c r="H28" t="s">
        <v>102</v>
      </c>
      <c r="I28" s="77">
        <v>256.24</v>
      </c>
      <c r="J28" s="77">
        <v>146100</v>
      </c>
      <c r="K28" s="77">
        <v>3.0446800000000001</v>
      </c>
      <c r="L28" s="77">
        <v>377.41131999999999</v>
      </c>
      <c r="M28" s="78">
        <v>1E-4</v>
      </c>
      <c r="N28" s="78">
        <v>1.34E-2</v>
      </c>
      <c r="O28" s="78">
        <v>4.5999999999999999E-3</v>
      </c>
    </row>
    <row r="29" spans="2:15">
      <c r="B29" t="s">
        <v>312</v>
      </c>
      <c r="C29" t="s">
        <v>313</v>
      </c>
      <c r="D29" t="s">
        <v>100</v>
      </c>
      <c r="E29" t="s">
        <v>123</v>
      </c>
      <c r="F29" t="s">
        <v>314</v>
      </c>
      <c r="G29" t="s">
        <v>112</v>
      </c>
      <c r="H29" t="s">
        <v>102</v>
      </c>
      <c r="I29" s="77">
        <v>121.31</v>
      </c>
      <c r="J29" s="77">
        <v>97080</v>
      </c>
      <c r="K29" s="77">
        <v>0</v>
      </c>
      <c r="L29" s="77">
        <v>117.767748</v>
      </c>
      <c r="M29" s="78">
        <v>0</v>
      </c>
      <c r="N29" s="78">
        <v>4.1999999999999997E-3</v>
      </c>
      <c r="O29" s="78">
        <v>1.4E-3</v>
      </c>
    </row>
    <row r="30" spans="2:15">
      <c r="B30" t="s">
        <v>315</v>
      </c>
      <c r="C30" t="s">
        <v>316</v>
      </c>
      <c r="D30" t="s">
        <v>100</v>
      </c>
      <c r="E30" t="s">
        <v>123</v>
      </c>
      <c r="F30" t="s">
        <v>317</v>
      </c>
      <c r="G30" t="s">
        <v>318</v>
      </c>
      <c r="H30" t="s">
        <v>102</v>
      </c>
      <c r="I30" s="77">
        <v>2141.1</v>
      </c>
      <c r="J30" s="77">
        <v>5439</v>
      </c>
      <c r="K30" s="77">
        <v>2.45627</v>
      </c>
      <c r="L30" s="77">
        <v>118.91069899999999</v>
      </c>
      <c r="M30" s="78">
        <v>0</v>
      </c>
      <c r="N30" s="78">
        <v>4.1999999999999997E-3</v>
      </c>
      <c r="O30" s="78">
        <v>1.4E-3</v>
      </c>
    </row>
    <row r="31" spans="2:15">
      <c r="B31" t="s">
        <v>319</v>
      </c>
      <c r="C31" t="s">
        <v>320</v>
      </c>
      <c r="D31" t="s">
        <v>100</v>
      </c>
      <c r="E31" t="s">
        <v>123</v>
      </c>
      <c r="F31" t="s">
        <v>321</v>
      </c>
      <c r="G31" t="s">
        <v>318</v>
      </c>
      <c r="H31" t="s">
        <v>102</v>
      </c>
      <c r="I31" s="77">
        <v>19865.21</v>
      </c>
      <c r="J31" s="77">
        <v>1147</v>
      </c>
      <c r="K31" s="77">
        <v>0</v>
      </c>
      <c r="L31" s="77">
        <v>227.85395869999999</v>
      </c>
      <c r="M31" s="78">
        <v>0</v>
      </c>
      <c r="N31" s="78">
        <v>8.0999999999999996E-3</v>
      </c>
      <c r="O31" s="78">
        <v>2.8E-3</v>
      </c>
    </row>
    <row r="32" spans="2:15">
      <c r="B32" t="s">
        <v>322</v>
      </c>
      <c r="C32" t="s">
        <v>323</v>
      </c>
      <c r="D32" t="s">
        <v>100</v>
      </c>
      <c r="E32" t="s">
        <v>123</v>
      </c>
      <c r="F32" t="s">
        <v>324</v>
      </c>
      <c r="G32" t="s">
        <v>318</v>
      </c>
      <c r="H32" t="s">
        <v>102</v>
      </c>
      <c r="I32" s="77">
        <v>114.51</v>
      </c>
      <c r="J32" s="77">
        <v>56570</v>
      </c>
      <c r="K32" s="77">
        <v>0</v>
      </c>
      <c r="L32" s="77">
        <v>64.778306999999998</v>
      </c>
      <c r="M32" s="78">
        <v>0</v>
      </c>
      <c r="N32" s="78">
        <v>2.3E-3</v>
      </c>
      <c r="O32" s="78">
        <v>8.0000000000000004E-4</v>
      </c>
    </row>
    <row r="33" spans="2:15">
      <c r="B33" t="s">
        <v>325</v>
      </c>
      <c r="C33" t="s">
        <v>326</v>
      </c>
      <c r="D33" t="s">
        <v>100</v>
      </c>
      <c r="E33" t="s">
        <v>123</v>
      </c>
      <c r="F33" t="s">
        <v>327</v>
      </c>
      <c r="G33" t="s">
        <v>328</v>
      </c>
      <c r="H33" t="s">
        <v>102</v>
      </c>
      <c r="I33" s="77">
        <v>41911.57</v>
      </c>
      <c r="J33" s="77">
        <v>2107</v>
      </c>
      <c r="K33" s="77">
        <v>0</v>
      </c>
      <c r="L33" s="77">
        <v>883.07677990000002</v>
      </c>
      <c r="M33" s="78">
        <v>0</v>
      </c>
      <c r="N33" s="78">
        <v>3.1300000000000001E-2</v>
      </c>
      <c r="O33" s="78">
        <v>1.0699999999999999E-2</v>
      </c>
    </row>
    <row r="34" spans="2:15">
      <c r="B34" t="s">
        <v>329</v>
      </c>
      <c r="C34" t="s">
        <v>330</v>
      </c>
      <c r="D34" t="s">
        <v>100</v>
      </c>
      <c r="E34" t="s">
        <v>123</v>
      </c>
      <c r="F34" t="s">
        <v>331</v>
      </c>
      <c r="G34" t="s">
        <v>332</v>
      </c>
      <c r="H34" t="s">
        <v>102</v>
      </c>
      <c r="I34" s="77">
        <v>1491.89</v>
      </c>
      <c r="J34" s="77">
        <v>9321</v>
      </c>
      <c r="K34" s="77">
        <v>0</v>
      </c>
      <c r="L34" s="77">
        <v>139.0590669</v>
      </c>
      <c r="M34" s="78">
        <v>0</v>
      </c>
      <c r="N34" s="78">
        <v>4.8999999999999998E-3</v>
      </c>
      <c r="O34" s="78">
        <v>1.6999999999999999E-3</v>
      </c>
    </row>
    <row r="35" spans="2:15">
      <c r="B35" t="s">
        <v>333</v>
      </c>
      <c r="C35" t="s">
        <v>334</v>
      </c>
      <c r="D35" t="s">
        <v>100</v>
      </c>
      <c r="E35" t="s">
        <v>123</v>
      </c>
      <c r="F35" t="s">
        <v>335</v>
      </c>
      <c r="G35" t="s">
        <v>332</v>
      </c>
      <c r="H35" t="s">
        <v>102</v>
      </c>
      <c r="I35" s="77">
        <v>286.92</v>
      </c>
      <c r="J35" s="77">
        <v>42120</v>
      </c>
      <c r="K35" s="77">
        <v>0</v>
      </c>
      <c r="L35" s="77">
        <v>120.85070399999999</v>
      </c>
      <c r="M35" s="78">
        <v>0</v>
      </c>
      <c r="N35" s="78">
        <v>4.3E-3</v>
      </c>
      <c r="O35" s="78">
        <v>1.5E-3</v>
      </c>
    </row>
    <row r="36" spans="2:15">
      <c r="B36" t="s">
        <v>336</v>
      </c>
      <c r="C36" t="s">
        <v>337</v>
      </c>
      <c r="D36" t="s">
        <v>100</v>
      </c>
      <c r="E36" t="s">
        <v>123</v>
      </c>
      <c r="F36" t="s">
        <v>338</v>
      </c>
      <c r="G36" t="s">
        <v>339</v>
      </c>
      <c r="H36" t="s">
        <v>102</v>
      </c>
      <c r="I36" s="77">
        <v>3397.94</v>
      </c>
      <c r="J36" s="77">
        <v>8007</v>
      </c>
      <c r="K36" s="77">
        <v>0</v>
      </c>
      <c r="L36" s="77">
        <v>272.07305580000002</v>
      </c>
      <c r="M36" s="78">
        <v>0</v>
      </c>
      <c r="N36" s="78">
        <v>9.5999999999999992E-3</v>
      </c>
      <c r="O36" s="78">
        <v>3.3E-3</v>
      </c>
    </row>
    <row r="37" spans="2:15">
      <c r="B37" t="s">
        <v>340</v>
      </c>
      <c r="C37" t="s">
        <v>341</v>
      </c>
      <c r="D37" t="s">
        <v>100</v>
      </c>
      <c r="E37" t="s">
        <v>123</v>
      </c>
      <c r="F37" t="s">
        <v>342</v>
      </c>
      <c r="G37" t="s">
        <v>343</v>
      </c>
      <c r="H37" t="s">
        <v>102</v>
      </c>
      <c r="I37" s="77">
        <v>14838.87</v>
      </c>
      <c r="J37" s="77">
        <v>2562</v>
      </c>
      <c r="K37" s="77">
        <v>0</v>
      </c>
      <c r="L37" s="77">
        <v>380.17184939999999</v>
      </c>
      <c r="M37" s="78">
        <v>0</v>
      </c>
      <c r="N37" s="78">
        <v>1.35E-2</v>
      </c>
      <c r="O37" s="78">
        <v>4.5999999999999999E-3</v>
      </c>
    </row>
    <row r="38" spans="2:15">
      <c r="B38" t="s">
        <v>344</v>
      </c>
      <c r="C38" t="s">
        <v>345</v>
      </c>
      <c r="D38" t="s">
        <v>100</v>
      </c>
      <c r="E38" t="s">
        <v>123</v>
      </c>
      <c r="F38" t="s">
        <v>346</v>
      </c>
      <c r="G38" t="s">
        <v>347</v>
      </c>
      <c r="H38" t="s">
        <v>102</v>
      </c>
      <c r="I38" s="77">
        <v>2978.13</v>
      </c>
      <c r="J38" s="77">
        <v>5860</v>
      </c>
      <c r="K38" s="77">
        <v>0</v>
      </c>
      <c r="L38" s="77">
        <v>174.518418</v>
      </c>
      <c r="M38" s="78">
        <v>0</v>
      </c>
      <c r="N38" s="78">
        <v>6.1999999999999998E-3</v>
      </c>
      <c r="O38" s="78">
        <v>2.0999999999999999E-3</v>
      </c>
    </row>
    <row r="39" spans="2:15">
      <c r="B39" t="s">
        <v>348</v>
      </c>
      <c r="C39" t="s">
        <v>349</v>
      </c>
      <c r="D39" t="s">
        <v>100</v>
      </c>
      <c r="E39" t="s">
        <v>123</v>
      </c>
      <c r="F39" t="s">
        <v>350</v>
      </c>
      <c r="G39" t="s">
        <v>347</v>
      </c>
      <c r="H39" t="s">
        <v>102</v>
      </c>
      <c r="I39" s="77">
        <v>2125.29</v>
      </c>
      <c r="J39" s="77">
        <v>2610</v>
      </c>
      <c r="K39" s="77">
        <v>0</v>
      </c>
      <c r="L39" s="77">
        <v>55.470069000000002</v>
      </c>
      <c r="M39" s="78">
        <v>0</v>
      </c>
      <c r="N39" s="78">
        <v>2E-3</v>
      </c>
      <c r="O39" s="78">
        <v>6.9999999999999999E-4</v>
      </c>
    </row>
    <row r="40" spans="2:15">
      <c r="B40" t="s">
        <v>351</v>
      </c>
      <c r="C40" t="s">
        <v>352</v>
      </c>
      <c r="D40" t="s">
        <v>100</v>
      </c>
      <c r="E40" t="s">
        <v>123</v>
      </c>
      <c r="F40" t="s">
        <v>353</v>
      </c>
      <c r="G40" t="s">
        <v>347</v>
      </c>
      <c r="H40" t="s">
        <v>102</v>
      </c>
      <c r="I40" s="77">
        <v>11432.24</v>
      </c>
      <c r="J40" s="77">
        <v>1845</v>
      </c>
      <c r="K40" s="77">
        <v>0</v>
      </c>
      <c r="L40" s="77">
        <v>210.92482799999999</v>
      </c>
      <c r="M40" s="78">
        <v>0</v>
      </c>
      <c r="N40" s="78">
        <v>7.4999999999999997E-3</v>
      </c>
      <c r="O40" s="78">
        <v>2.5999999999999999E-3</v>
      </c>
    </row>
    <row r="41" spans="2:15">
      <c r="B41" t="s">
        <v>354</v>
      </c>
      <c r="C41" t="s">
        <v>355</v>
      </c>
      <c r="D41" t="s">
        <v>100</v>
      </c>
      <c r="E41" t="s">
        <v>123</v>
      </c>
      <c r="F41" t="s">
        <v>356</v>
      </c>
      <c r="G41" t="s">
        <v>347</v>
      </c>
      <c r="H41" t="s">
        <v>102</v>
      </c>
      <c r="I41" s="77">
        <v>808.4</v>
      </c>
      <c r="J41" s="77">
        <v>31500</v>
      </c>
      <c r="K41" s="77">
        <v>0</v>
      </c>
      <c r="L41" s="77">
        <v>254.64599999999999</v>
      </c>
      <c r="M41" s="78">
        <v>0</v>
      </c>
      <c r="N41" s="78">
        <v>8.9999999999999993E-3</v>
      </c>
      <c r="O41" s="78">
        <v>3.0999999999999999E-3</v>
      </c>
    </row>
    <row r="42" spans="2:15">
      <c r="B42" t="s">
        <v>357</v>
      </c>
      <c r="C42" t="s">
        <v>358</v>
      </c>
      <c r="D42" t="s">
        <v>100</v>
      </c>
      <c r="E42" t="s">
        <v>123</v>
      </c>
      <c r="F42" t="s">
        <v>359</v>
      </c>
      <c r="G42" t="s">
        <v>347</v>
      </c>
      <c r="H42" t="s">
        <v>102</v>
      </c>
      <c r="I42" s="77">
        <v>45625.13</v>
      </c>
      <c r="J42" s="77">
        <v>916.2</v>
      </c>
      <c r="K42" s="77">
        <v>0</v>
      </c>
      <c r="L42" s="77">
        <v>418.01744106000001</v>
      </c>
      <c r="M42" s="78">
        <v>1E-4</v>
      </c>
      <c r="N42" s="78">
        <v>1.4800000000000001E-2</v>
      </c>
      <c r="O42" s="78">
        <v>5.1000000000000004E-3</v>
      </c>
    </row>
    <row r="43" spans="2:15">
      <c r="B43" t="s">
        <v>360</v>
      </c>
      <c r="C43" t="s">
        <v>361</v>
      </c>
      <c r="D43" t="s">
        <v>100</v>
      </c>
      <c r="E43" t="s">
        <v>123</v>
      </c>
      <c r="F43" t="s">
        <v>362</v>
      </c>
      <c r="G43" t="s">
        <v>347</v>
      </c>
      <c r="H43" t="s">
        <v>102</v>
      </c>
      <c r="I43" s="77">
        <v>1999.97</v>
      </c>
      <c r="J43" s="77">
        <v>23790</v>
      </c>
      <c r="K43" s="77">
        <v>2.52624</v>
      </c>
      <c r="L43" s="77">
        <v>478.31910299999998</v>
      </c>
      <c r="M43" s="78">
        <v>0</v>
      </c>
      <c r="N43" s="78">
        <v>1.7000000000000001E-2</v>
      </c>
      <c r="O43" s="78">
        <v>5.7999999999999996E-3</v>
      </c>
    </row>
    <row r="44" spans="2:15">
      <c r="B44" t="s">
        <v>363</v>
      </c>
      <c r="C44" t="s">
        <v>364</v>
      </c>
      <c r="D44" t="s">
        <v>100</v>
      </c>
      <c r="E44" t="s">
        <v>123</v>
      </c>
      <c r="F44" t="s">
        <v>365</v>
      </c>
      <c r="G44" t="s">
        <v>347</v>
      </c>
      <c r="H44" t="s">
        <v>102</v>
      </c>
      <c r="I44" s="77">
        <v>2426.5500000000002</v>
      </c>
      <c r="J44" s="77">
        <v>19540</v>
      </c>
      <c r="K44" s="77">
        <v>0</v>
      </c>
      <c r="L44" s="77">
        <v>474.14787000000001</v>
      </c>
      <c r="M44" s="78">
        <v>0</v>
      </c>
      <c r="N44" s="78">
        <v>1.6799999999999999E-2</v>
      </c>
      <c r="O44" s="78">
        <v>5.7999999999999996E-3</v>
      </c>
    </row>
    <row r="45" spans="2:15">
      <c r="B45" t="s">
        <v>366</v>
      </c>
      <c r="C45" t="s">
        <v>367</v>
      </c>
      <c r="D45" t="s">
        <v>100</v>
      </c>
      <c r="E45" t="s">
        <v>123</v>
      </c>
      <c r="F45" t="s">
        <v>368</v>
      </c>
      <c r="G45" t="s">
        <v>369</v>
      </c>
      <c r="H45" t="s">
        <v>102</v>
      </c>
      <c r="I45" s="77">
        <v>6715.86</v>
      </c>
      <c r="J45" s="77">
        <v>3863</v>
      </c>
      <c r="K45" s="77">
        <v>0</v>
      </c>
      <c r="L45" s="77">
        <v>259.43367180000001</v>
      </c>
      <c r="M45" s="78">
        <v>0</v>
      </c>
      <c r="N45" s="78">
        <v>9.1999999999999998E-3</v>
      </c>
      <c r="O45" s="78">
        <v>3.0999999999999999E-3</v>
      </c>
    </row>
    <row r="46" spans="2:15">
      <c r="B46" t="s">
        <v>370</v>
      </c>
      <c r="C46" t="s">
        <v>371</v>
      </c>
      <c r="D46" t="s">
        <v>100</v>
      </c>
      <c r="E46" t="s">
        <v>123</v>
      </c>
      <c r="F46" t="s">
        <v>372</v>
      </c>
      <c r="G46" t="s">
        <v>129</v>
      </c>
      <c r="H46" t="s">
        <v>102</v>
      </c>
      <c r="I46" s="77">
        <v>264.20999999999998</v>
      </c>
      <c r="J46" s="77">
        <v>64510</v>
      </c>
      <c r="K46" s="77">
        <v>0</v>
      </c>
      <c r="L46" s="77">
        <v>170.44187099999999</v>
      </c>
      <c r="M46" s="78">
        <v>0</v>
      </c>
      <c r="N46" s="78">
        <v>6.0000000000000001E-3</v>
      </c>
      <c r="O46" s="78">
        <v>2.0999999999999999E-3</v>
      </c>
    </row>
    <row r="47" spans="2:15">
      <c r="B47" t="s">
        <v>373</v>
      </c>
      <c r="C47" t="s">
        <v>374</v>
      </c>
      <c r="D47" t="s">
        <v>100</v>
      </c>
      <c r="E47" t="s">
        <v>123</v>
      </c>
      <c r="F47" t="s">
        <v>375</v>
      </c>
      <c r="G47" t="s">
        <v>132</v>
      </c>
      <c r="H47" t="s">
        <v>102</v>
      </c>
      <c r="I47" s="77">
        <v>67705.399999999994</v>
      </c>
      <c r="J47" s="77">
        <v>537</v>
      </c>
      <c r="K47" s="77">
        <v>0</v>
      </c>
      <c r="L47" s="77">
        <v>363.57799799999998</v>
      </c>
      <c r="M47" s="78">
        <v>0</v>
      </c>
      <c r="N47" s="78">
        <v>1.29E-2</v>
      </c>
      <c r="O47" s="78">
        <v>4.4000000000000003E-3</v>
      </c>
    </row>
    <row r="48" spans="2:15">
      <c r="B48" s="79" t="s">
        <v>376</v>
      </c>
      <c r="E48" s="16"/>
      <c r="F48" s="16"/>
      <c r="G48" s="16"/>
      <c r="I48" s="81">
        <v>694668.57</v>
      </c>
      <c r="K48" s="81">
        <v>0</v>
      </c>
      <c r="L48" s="81">
        <v>6576.8754610478982</v>
      </c>
      <c r="N48" s="80">
        <v>0.2331</v>
      </c>
      <c r="O48" s="80">
        <v>7.9799999999999996E-2</v>
      </c>
    </row>
    <row r="49" spans="2:15">
      <c r="B49" t="s">
        <v>377</v>
      </c>
      <c r="C49" t="s">
        <v>378</v>
      </c>
      <c r="D49" t="s">
        <v>100</v>
      </c>
      <c r="E49" t="s">
        <v>123</v>
      </c>
      <c r="F49" t="s">
        <v>379</v>
      </c>
      <c r="G49" t="s">
        <v>101</v>
      </c>
      <c r="H49" t="s">
        <v>102</v>
      </c>
      <c r="I49" s="77">
        <v>565.45000000000005</v>
      </c>
      <c r="J49" s="77">
        <v>14760</v>
      </c>
      <c r="K49" s="77">
        <v>0</v>
      </c>
      <c r="L49" s="77">
        <v>83.460419999999999</v>
      </c>
      <c r="M49" s="78">
        <v>0</v>
      </c>
      <c r="N49" s="78">
        <v>3.0000000000000001E-3</v>
      </c>
      <c r="O49" s="78">
        <v>1E-3</v>
      </c>
    </row>
    <row r="50" spans="2:15">
      <c r="B50" t="s">
        <v>380</v>
      </c>
      <c r="C50" t="s">
        <v>381</v>
      </c>
      <c r="D50" t="s">
        <v>100</v>
      </c>
      <c r="E50" t="s">
        <v>123</v>
      </c>
      <c r="F50" t="s">
        <v>382</v>
      </c>
      <c r="G50" t="s">
        <v>264</v>
      </c>
      <c r="H50" t="s">
        <v>102</v>
      </c>
      <c r="I50" s="77">
        <v>58098.17</v>
      </c>
      <c r="J50" s="77">
        <v>125.9</v>
      </c>
      <c r="K50" s="77">
        <v>0</v>
      </c>
      <c r="L50" s="77">
        <v>73.145596029999993</v>
      </c>
      <c r="M50" s="78">
        <v>0</v>
      </c>
      <c r="N50" s="78">
        <v>2.5999999999999999E-3</v>
      </c>
      <c r="O50" s="78">
        <v>8.9999999999999998E-4</v>
      </c>
    </row>
    <row r="51" spans="2:15">
      <c r="B51" t="s">
        <v>383</v>
      </c>
      <c r="C51" t="s">
        <v>384</v>
      </c>
      <c r="D51" t="s">
        <v>100</v>
      </c>
      <c r="E51" t="s">
        <v>123</v>
      </c>
      <c r="F51" t="s">
        <v>385</v>
      </c>
      <c r="G51" t="s">
        <v>264</v>
      </c>
      <c r="H51" t="s">
        <v>102</v>
      </c>
      <c r="I51" s="77">
        <v>11583.61</v>
      </c>
      <c r="J51" s="77">
        <v>363</v>
      </c>
      <c r="K51" s="77">
        <v>0</v>
      </c>
      <c r="L51" s="77">
        <v>42.048504299999998</v>
      </c>
      <c r="M51" s="78">
        <v>0</v>
      </c>
      <c r="N51" s="78">
        <v>1.5E-3</v>
      </c>
      <c r="O51" s="78">
        <v>5.0000000000000001E-4</v>
      </c>
    </row>
    <row r="52" spans="2:15">
      <c r="B52" t="s">
        <v>386</v>
      </c>
      <c r="C52" t="s">
        <v>387</v>
      </c>
      <c r="D52" t="s">
        <v>100</v>
      </c>
      <c r="E52" t="s">
        <v>123</v>
      </c>
      <c r="F52" t="s">
        <v>388</v>
      </c>
      <c r="G52" t="s">
        <v>264</v>
      </c>
      <c r="H52" t="s">
        <v>102</v>
      </c>
      <c r="I52" s="77">
        <v>635.35</v>
      </c>
      <c r="J52" s="77">
        <v>10550</v>
      </c>
      <c r="K52" s="77">
        <v>0</v>
      </c>
      <c r="L52" s="77">
        <v>67.029425000000003</v>
      </c>
      <c r="M52" s="78">
        <v>1E-4</v>
      </c>
      <c r="N52" s="78">
        <v>2.3999999999999998E-3</v>
      </c>
      <c r="O52" s="78">
        <v>8.0000000000000004E-4</v>
      </c>
    </row>
    <row r="53" spans="2:15">
      <c r="B53" t="s">
        <v>389</v>
      </c>
      <c r="C53" t="s">
        <v>390</v>
      </c>
      <c r="D53" t="s">
        <v>100</v>
      </c>
      <c r="E53" t="s">
        <v>123</v>
      </c>
      <c r="F53" t="s">
        <v>391</v>
      </c>
      <c r="G53" t="s">
        <v>264</v>
      </c>
      <c r="H53" t="s">
        <v>102</v>
      </c>
      <c r="I53" s="77">
        <v>567.92999999999995</v>
      </c>
      <c r="J53" s="77">
        <v>31450</v>
      </c>
      <c r="K53" s="77">
        <v>0</v>
      </c>
      <c r="L53" s="77">
        <v>178.61398500000001</v>
      </c>
      <c r="M53" s="78">
        <v>1E-4</v>
      </c>
      <c r="N53" s="78">
        <v>6.3E-3</v>
      </c>
      <c r="O53" s="78">
        <v>2.2000000000000001E-3</v>
      </c>
    </row>
    <row r="54" spans="2:15">
      <c r="B54" t="s">
        <v>392</v>
      </c>
      <c r="C54" t="s">
        <v>393</v>
      </c>
      <c r="D54" t="s">
        <v>100</v>
      </c>
      <c r="E54" t="s">
        <v>123</v>
      </c>
      <c r="F54" t="s">
        <v>394</v>
      </c>
      <c r="G54" t="s">
        <v>264</v>
      </c>
      <c r="H54" t="s">
        <v>102</v>
      </c>
      <c r="I54" s="77">
        <v>34123.51</v>
      </c>
      <c r="J54" s="77">
        <v>297</v>
      </c>
      <c r="K54" s="77">
        <v>0</v>
      </c>
      <c r="L54" s="77">
        <v>101.3468247</v>
      </c>
      <c r="M54" s="78">
        <v>0</v>
      </c>
      <c r="N54" s="78">
        <v>3.5999999999999999E-3</v>
      </c>
      <c r="O54" s="78">
        <v>1.1999999999999999E-3</v>
      </c>
    </row>
    <row r="55" spans="2:15">
      <c r="B55" t="s">
        <v>395</v>
      </c>
      <c r="C55" t="s">
        <v>396</v>
      </c>
      <c r="D55" t="s">
        <v>100</v>
      </c>
      <c r="E55" t="s">
        <v>123</v>
      </c>
      <c r="F55" t="s">
        <v>397</v>
      </c>
      <c r="G55" t="s">
        <v>268</v>
      </c>
      <c r="H55" t="s">
        <v>102</v>
      </c>
      <c r="I55" s="77">
        <v>1298.18</v>
      </c>
      <c r="J55" s="77">
        <v>8861</v>
      </c>
      <c r="K55" s="77">
        <v>0</v>
      </c>
      <c r="L55" s="77">
        <v>115.03172979999999</v>
      </c>
      <c r="M55" s="78">
        <v>0</v>
      </c>
      <c r="N55" s="78">
        <v>4.1000000000000003E-3</v>
      </c>
      <c r="O55" s="78">
        <v>1.4E-3</v>
      </c>
    </row>
    <row r="56" spans="2:15">
      <c r="B56" t="s">
        <v>398</v>
      </c>
      <c r="C56" t="s">
        <v>399</v>
      </c>
      <c r="D56" t="s">
        <v>100</v>
      </c>
      <c r="E56" t="s">
        <v>123</v>
      </c>
      <c r="F56" t="s">
        <v>400</v>
      </c>
      <c r="G56" t="s">
        <v>268</v>
      </c>
      <c r="H56" t="s">
        <v>102</v>
      </c>
      <c r="I56" s="77">
        <v>5668.43</v>
      </c>
      <c r="J56" s="77">
        <v>794.8</v>
      </c>
      <c r="K56" s="77">
        <v>0</v>
      </c>
      <c r="L56" s="77">
        <v>45.052681640000003</v>
      </c>
      <c r="M56" s="78">
        <v>0</v>
      </c>
      <c r="N56" s="78">
        <v>1.6000000000000001E-3</v>
      </c>
      <c r="O56" s="78">
        <v>5.0000000000000001E-4</v>
      </c>
    </row>
    <row r="57" spans="2:15">
      <c r="B57" t="s">
        <v>401</v>
      </c>
      <c r="C57" t="s">
        <v>402</v>
      </c>
      <c r="D57" t="s">
        <v>100</v>
      </c>
      <c r="E57" t="s">
        <v>123</v>
      </c>
      <c r="F57" t="s">
        <v>403</v>
      </c>
      <c r="G57" t="s">
        <v>404</v>
      </c>
      <c r="H57" t="s">
        <v>102</v>
      </c>
      <c r="I57" s="77">
        <v>111.48</v>
      </c>
      <c r="J57" s="77">
        <v>41100</v>
      </c>
      <c r="K57" s="77">
        <v>0</v>
      </c>
      <c r="L57" s="77">
        <v>45.818280000000001</v>
      </c>
      <c r="M57" s="78">
        <v>0</v>
      </c>
      <c r="N57" s="78">
        <v>1.6000000000000001E-3</v>
      </c>
      <c r="O57" s="78">
        <v>5.9999999999999995E-4</v>
      </c>
    </row>
    <row r="58" spans="2:15">
      <c r="B58" t="s">
        <v>405</v>
      </c>
      <c r="C58" t="s">
        <v>406</v>
      </c>
      <c r="D58" t="s">
        <v>100</v>
      </c>
      <c r="E58" t="s">
        <v>123</v>
      </c>
      <c r="F58" t="s">
        <v>407</v>
      </c>
      <c r="G58" t="s">
        <v>278</v>
      </c>
      <c r="H58" t="s">
        <v>102</v>
      </c>
      <c r="I58" s="77">
        <v>321.11</v>
      </c>
      <c r="J58" s="77">
        <v>8921</v>
      </c>
      <c r="K58" s="77">
        <v>0</v>
      </c>
      <c r="L58" s="77">
        <v>28.6462231</v>
      </c>
      <c r="M58" s="78">
        <v>0</v>
      </c>
      <c r="N58" s="78">
        <v>1E-3</v>
      </c>
      <c r="O58" s="78">
        <v>2.9999999999999997E-4</v>
      </c>
    </row>
    <row r="59" spans="2:15">
      <c r="B59" t="s">
        <v>408</v>
      </c>
      <c r="C59" t="s">
        <v>409</v>
      </c>
      <c r="D59" t="s">
        <v>100</v>
      </c>
      <c r="E59" t="s">
        <v>123</v>
      </c>
      <c r="F59" t="s">
        <v>410</v>
      </c>
      <c r="G59" t="s">
        <v>278</v>
      </c>
      <c r="H59" t="s">
        <v>102</v>
      </c>
      <c r="I59" s="77">
        <v>1742.91</v>
      </c>
      <c r="J59" s="77">
        <v>5901</v>
      </c>
      <c r="K59" s="77">
        <v>0</v>
      </c>
      <c r="L59" s="77">
        <v>102.8491191</v>
      </c>
      <c r="M59" s="78">
        <v>0</v>
      </c>
      <c r="N59" s="78">
        <v>3.5999999999999999E-3</v>
      </c>
      <c r="O59" s="78">
        <v>1.1999999999999999E-3</v>
      </c>
    </row>
    <row r="60" spans="2:15">
      <c r="B60" t="s">
        <v>411</v>
      </c>
      <c r="C60" t="s">
        <v>412</v>
      </c>
      <c r="D60" t="s">
        <v>100</v>
      </c>
      <c r="E60" t="s">
        <v>123</v>
      </c>
      <c r="F60" t="s">
        <v>413</v>
      </c>
      <c r="G60" t="s">
        <v>278</v>
      </c>
      <c r="H60" t="s">
        <v>102</v>
      </c>
      <c r="I60" s="77">
        <v>1596.78</v>
      </c>
      <c r="J60" s="77">
        <v>8890</v>
      </c>
      <c r="K60" s="77">
        <v>0</v>
      </c>
      <c r="L60" s="77">
        <v>141.95374200000001</v>
      </c>
      <c r="M60" s="78">
        <v>0</v>
      </c>
      <c r="N60" s="78">
        <v>5.0000000000000001E-3</v>
      </c>
      <c r="O60" s="78">
        <v>1.6999999999999999E-3</v>
      </c>
    </row>
    <row r="61" spans="2:15">
      <c r="B61" t="s">
        <v>414</v>
      </c>
      <c r="C61" t="s">
        <v>415</v>
      </c>
      <c r="D61" t="s">
        <v>100</v>
      </c>
      <c r="E61" t="s">
        <v>123</v>
      </c>
      <c r="F61" t="s">
        <v>416</v>
      </c>
      <c r="G61" t="s">
        <v>289</v>
      </c>
      <c r="H61" t="s">
        <v>102</v>
      </c>
      <c r="I61" s="77">
        <v>3528.69</v>
      </c>
      <c r="J61" s="77">
        <v>887.7</v>
      </c>
      <c r="K61" s="77">
        <v>0</v>
      </c>
      <c r="L61" s="77">
        <v>31.324181129999999</v>
      </c>
      <c r="M61" s="78">
        <v>0</v>
      </c>
      <c r="N61" s="78">
        <v>1.1000000000000001E-3</v>
      </c>
      <c r="O61" s="78">
        <v>4.0000000000000002E-4</v>
      </c>
    </row>
    <row r="62" spans="2:15">
      <c r="B62" t="s">
        <v>417</v>
      </c>
      <c r="C62" t="s">
        <v>418</v>
      </c>
      <c r="D62" t="s">
        <v>100</v>
      </c>
      <c r="E62" t="s">
        <v>123</v>
      </c>
      <c r="F62" t="s">
        <v>419</v>
      </c>
      <c r="G62" t="s">
        <v>289</v>
      </c>
      <c r="H62" t="s">
        <v>102</v>
      </c>
      <c r="I62" s="77">
        <v>8692.9699999999993</v>
      </c>
      <c r="J62" s="77">
        <v>1369</v>
      </c>
      <c r="K62" s="77">
        <v>0</v>
      </c>
      <c r="L62" s="77">
        <v>119.0067593</v>
      </c>
      <c r="M62" s="78">
        <v>0</v>
      </c>
      <c r="N62" s="78">
        <v>4.1999999999999997E-3</v>
      </c>
      <c r="O62" s="78">
        <v>1.4E-3</v>
      </c>
    </row>
    <row r="63" spans="2:15">
      <c r="B63" t="s">
        <v>420</v>
      </c>
      <c r="C63" t="s">
        <v>421</v>
      </c>
      <c r="D63" t="s">
        <v>100</v>
      </c>
      <c r="E63" t="s">
        <v>123</v>
      </c>
      <c r="F63" t="s">
        <v>422</v>
      </c>
      <c r="G63" t="s">
        <v>289</v>
      </c>
      <c r="H63" t="s">
        <v>102</v>
      </c>
      <c r="I63" s="77">
        <v>796.19</v>
      </c>
      <c r="J63" s="77">
        <v>19810</v>
      </c>
      <c r="K63" s="77">
        <v>0</v>
      </c>
      <c r="L63" s="77">
        <v>157.72523899999999</v>
      </c>
      <c r="M63" s="78">
        <v>1E-4</v>
      </c>
      <c r="N63" s="78">
        <v>5.5999999999999999E-3</v>
      </c>
      <c r="O63" s="78">
        <v>1.9E-3</v>
      </c>
    </row>
    <row r="64" spans="2:15">
      <c r="B64" t="s">
        <v>423</v>
      </c>
      <c r="C64" t="s">
        <v>424</v>
      </c>
      <c r="D64" t="s">
        <v>100</v>
      </c>
      <c r="E64" t="s">
        <v>123</v>
      </c>
      <c r="F64" t="s">
        <v>425</v>
      </c>
      <c r="G64" t="s">
        <v>289</v>
      </c>
      <c r="H64" t="s">
        <v>102</v>
      </c>
      <c r="I64" s="77">
        <v>469.11</v>
      </c>
      <c r="J64" s="77">
        <v>9978</v>
      </c>
      <c r="K64" s="77">
        <v>0</v>
      </c>
      <c r="L64" s="77">
        <v>46.807795800000001</v>
      </c>
      <c r="M64" s="78">
        <v>0</v>
      </c>
      <c r="N64" s="78">
        <v>1.6999999999999999E-3</v>
      </c>
      <c r="O64" s="78">
        <v>5.9999999999999995E-4</v>
      </c>
    </row>
    <row r="65" spans="2:15">
      <c r="B65" t="s">
        <v>426</v>
      </c>
      <c r="C65" t="s">
        <v>427</v>
      </c>
      <c r="D65" t="s">
        <v>100</v>
      </c>
      <c r="E65" t="s">
        <v>123</v>
      </c>
      <c r="F65" t="s">
        <v>428</v>
      </c>
      <c r="G65" t="s">
        <v>289</v>
      </c>
      <c r="H65" t="s">
        <v>102</v>
      </c>
      <c r="I65" s="77">
        <v>614.57000000000005</v>
      </c>
      <c r="J65" s="77">
        <v>24790</v>
      </c>
      <c r="K65" s="77">
        <v>0</v>
      </c>
      <c r="L65" s="77">
        <v>152.35190299999999</v>
      </c>
      <c r="M65" s="78">
        <v>0</v>
      </c>
      <c r="N65" s="78">
        <v>5.4000000000000003E-3</v>
      </c>
      <c r="O65" s="78">
        <v>1.8E-3</v>
      </c>
    </row>
    <row r="66" spans="2:15">
      <c r="B66" t="s">
        <v>429</v>
      </c>
      <c r="C66" t="s">
        <v>430</v>
      </c>
      <c r="D66" t="s">
        <v>100</v>
      </c>
      <c r="E66" t="s">
        <v>123</v>
      </c>
      <c r="F66" t="s">
        <v>431</v>
      </c>
      <c r="G66" t="s">
        <v>289</v>
      </c>
      <c r="H66" t="s">
        <v>102</v>
      </c>
      <c r="I66" s="77">
        <v>9475.7099999999991</v>
      </c>
      <c r="J66" s="77">
        <v>950.7</v>
      </c>
      <c r="K66" s="77">
        <v>0</v>
      </c>
      <c r="L66" s="77">
        <v>90.085574969999996</v>
      </c>
      <c r="M66" s="78">
        <v>0</v>
      </c>
      <c r="N66" s="78">
        <v>3.2000000000000002E-3</v>
      </c>
      <c r="O66" s="78">
        <v>1.1000000000000001E-3</v>
      </c>
    </row>
    <row r="67" spans="2:15">
      <c r="B67" t="s">
        <v>432</v>
      </c>
      <c r="C67" t="s">
        <v>433</v>
      </c>
      <c r="D67" t="s">
        <v>100</v>
      </c>
      <c r="E67" t="s">
        <v>123</v>
      </c>
      <c r="F67" t="s">
        <v>434</v>
      </c>
      <c r="G67" t="s">
        <v>289</v>
      </c>
      <c r="H67" t="s">
        <v>102</v>
      </c>
      <c r="I67" s="77">
        <v>539.62</v>
      </c>
      <c r="J67" s="77">
        <v>8450</v>
      </c>
      <c r="K67" s="77">
        <v>0</v>
      </c>
      <c r="L67" s="77">
        <v>45.59789</v>
      </c>
      <c r="M67" s="78">
        <v>0</v>
      </c>
      <c r="N67" s="78">
        <v>1.6000000000000001E-3</v>
      </c>
      <c r="O67" s="78">
        <v>5.9999999999999995E-4</v>
      </c>
    </row>
    <row r="68" spans="2:15">
      <c r="B68" t="s">
        <v>435</v>
      </c>
      <c r="C68" t="s">
        <v>436</v>
      </c>
      <c r="D68" t="s">
        <v>100</v>
      </c>
      <c r="E68" t="s">
        <v>123</v>
      </c>
      <c r="F68" t="s">
        <v>437</v>
      </c>
      <c r="G68" t="s">
        <v>289</v>
      </c>
      <c r="H68" t="s">
        <v>102</v>
      </c>
      <c r="I68" s="77">
        <v>388.83</v>
      </c>
      <c r="J68" s="77">
        <v>3816</v>
      </c>
      <c r="K68" s="77">
        <v>0</v>
      </c>
      <c r="L68" s="77">
        <v>14.837752800000001</v>
      </c>
      <c r="M68" s="78">
        <v>0</v>
      </c>
      <c r="N68" s="78">
        <v>5.0000000000000001E-4</v>
      </c>
      <c r="O68" s="78">
        <v>2.0000000000000001E-4</v>
      </c>
    </row>
    <row r="69" spans="2:15">
      <c r="B69" t="s">
        <v>438</v>
      </c>
      <c r="C69" t="s">
        <v>439</v>
      </c>
      <c r="D69" t="s">
        <v>100</v>
      </c>
      <c r="E69" t="s">
        <v>123</v>
      </c>
      <c r="F69" t="s">
        <v>440</v>
      </c>
      <c r="G69" t="s">
        <v>289</v>
      </c>
      <c r="H69" t="s">
        <v>102</v>
      </c>
      <c r="I69" s="77">
        <v>2237.15</v>
      </c>
      <c r="J69" s="77">
        <v>2810.000172</v>
      </c>
      <c r="K69" s="77">
        <v>0</v>
      </c>
      <c r="L69" s="77">
        <v>62.863918847897999</v>
      </c>
      <c r="M69" s="78">
        <v>0</v>
      </c>
      <c r="N69" s="78">
        <v>2.2000000000000001E-3</v>
      </c>
      <c r="O69" s="78">
        <v>8.0000000000000004E-4</v>
      </c>
    </row>
    <row r="70" spans="2:15">
      <c r="B70" t="s">
        <v>441</v>
      </c>
      <c r="C70" t="s">
        <v>442</v>
      </c>
      <c r="D70" t="s">
        <v>100</v>
      </c>
      <c r="E70" t="s">
        <v>123</v>
      </c>
      <c r="F70" t="s">
        <v>443</v>
      </c>
      <c r="G70" t="s">
        <v>296</v>
      </c>
      <c r="H70" t="s">
        <v>102</v>
      </c>
      <c r="I70" s="77">
        <v>37.869999999999997</v>
      </c>
      <c r="J70" s="77">
        <v>17300</v>
      </c>
      <c r="K70" s="77">
        <v>0</v>
      </c>
      <c r="L70" s="77">
        <v>6.5515100000000004</v>
      </c>
      <c r="M70" s="78">
        <v>0</v>
      </c>
      <c r="N70" s="78">
        <v>2.0000000000000001E-4</v>
      </c>
      <c r="O70" s="78">
        <v>1E-4</v>
      </c>
    </row>
    <row r="71" spans="2:15">
      <c r="B71" t="s">
        <v>444</v>
      </c>
      <c r="C71" t="s">
        <v>445</v>
      </c>
      <c r="D71" t="s">
        <v>100</v>
      </c>
      <c r="E71" t="s">
        <v>123</v>
      </c>
      <c r="F71" t="s">
        <v>446</v>
      </c>
      <c r="G71" t="s">
        <v>112</v>
      </c>
      <c r="H71" t="s">
        <v>102</v>
      </c>
      <c r="I71" s="77">
        <v>600.54999999999995</v>
      </c>
      <c r="J71" s="77">
        <v>12130</v>
      </c>
      <c r="K71" s="77">
        <v>0</v>
      </c>
      <c r="L71" s="77">
        <v>72.846715000000003</v>
      </c>
      <c r="M71" s="78">
        <v>0</v>
      </c>
      <c r="N71" s="78">
        <v>2.5999999999999999E-3</v>
      </c>
      <c r="O71" s="78">
        <v>8.9999999999999998E-4</v>
      </c>
    </row>
    <row r="72" spans="2:15">
      <c r="B72" t="s">
        <v>447</v>
      </c>
      <c r="C72" t="s">
        <v>448</v>
      </c>
      <c r="D72" t="s">
        <v>100</v>
      </c>
      <c r="E72" t="s">
        <v>123</v>
      </c>
      <c r="F72" t="s">
        <v>449</v>
      </c>
      <c r="G72" t="s">
        <v>112</v>
      </c>
      <c r="H72" t="s">
        <v>102</v>
      </c>
      <c r="I72" s="77">
        <v>98929.279999999999</v>
      </c>
      <c r="J72" s="77">
        <v>58.3</v>
      </c>
      <c r="K72" s="77">
        <v>0</v>
      </c>
      <c r="L72" s="77">
        <v>57.675770239999999</v>
      </c>
      <c r="M72" s="78">
        <v>1E-4</v>
      </c>
      <c r="N72" s="78">
        <v>2E-3</v>
      </c>
      <c r="O72" s="78">
        <v>6.9999999999999999E-4</v>
      </c>
    </row>
    <row r="73" spans="2:15">
      <c r="B73" t="s">
        <v>450</v>
      </c>
      <c r="C73" t="s">
        <v>451</v>
      </c>
      <c r="D73" t="s">
        <v>100</v>
      </c>
      <c r="E73" t="s">
        <v>123</v>
      </c>
      <c r="F73" t="s">
        <v>452</v>
      </c>
      <c r="G73" t="s">
        <v>112</v>
      </c>
      <c r="H73" t="s">
        <v>102</v>
      </c>
      <c r="I73" s="77">
        <v>426.29</v>
      </c>
      <c r="J73" s="77">
        <v>42230</v>
      </c>
      <c r="K73" s="77">
        <v>0</v>
      </c>
      <c r="L73" s="77">
        <v>180.022267</v>
      </c>
      <c r="M73" s="78">
        <v>1E-4</v>
      </c>
      <c r="N73" s="78">
        <v>6.4000000000000003E-3</v>
      </c>
      <c r="O73" s="78">
        <v>2.2000000000000001E-3</v>
      </c>
    </row>
    <row r="74" spans="2:15">
      <c r="B74" t="s">
        <v>453</v>
      </c>
      <c r="C74" t="s">
        <v>454</v>
      </c>
      <c r="D74" t="s">
        <v>100</v>
      </c>
      <c r="E74" t="s">
        <v>123</v>
      </c>
      <c r="F74" t="s">
        <v>455</v>
      </c>
      <c r="G74" t="s">
        <v>318</v>
      </c>
      <c r="H74" t="s">
        <v>102</v>
      </c>
      <c r="I74" s="77">
        <v>219182.4</v>
      </c>
      <c r="J74" s="77">
        <v>165.6</v>
      </c>
      <c r="K74" s="77">
        <v>0</v>
      </c>
      <c r="L74" s="77">
        <v>362.96605440000002</v>
      </c>
      <c r="M74" s="78">
        <v>1E-4</v>
      </c>
      <c r="N74" s="78">
        <v>1.29E-2</v>
      </c>
      <c r="O74" s="78">
        <v>4.4000000000000003E-3</v>
      </c>
    </row>
    <row r="75" spans="2:15">
      <c r="B75" t="s">
        <v>456</v>
      </c>
      <c r="C75" t="s">
        <v>457</v>
      </c>
      <c r="D75" t="s">
        <v>100</v>
      </c>
      <c r="E75" t="s">
        <v>123</v>
      </c>
      <c r="F75" t="s">
        <v>458</v>
      </c>
      <c r="G75" t="s">
        <v>318</v>
      </c>
      <c r="H75" t="s">
        <v>102</v>
      </c>
      <c r="I75" s="77">
        <v>1891</v>
      </c>
      <c r="J75" s="77">
        <v>2923</v>
      </c>
      <c r="K75" s="77">
        <v>0</v>
      </c>
      <c r="L75" s="77">
        <v>55.27393</v>
      </c>
      <c r="M75" s="78">
        <v>0</v>
      </c>
      <c r="N75" s="78">
        <v>2E-3</v>
      </c>
      <c r="O75" s="78">
        <v>6.9999999999999999E-4</v>
      </c>
    </row>
    <row r="76" spans="2:15">
      <c r="B76" t="s">
        <v>459</v>
      </c>
      <c r="C76" t="s">
        <v>460</v>
      </c>
      <c r="D76" t="s">
        <v>100</v>
      </c>
      <c r="E76" t="s">
        <v>123</v>
      </c>
      <c r="F76" t="s">
        <v>461</v>
      </c>
      <c r="G76" t="s">
        <v>318</v>
      </c>
      <c r="H76" t="s">
        <v>102</v>
      </c>
      <c r="I76" s="77">
        <v>4059.44</v>
      </c>
      <c r="J76" s="77">
        <v>2185</v>
      </c>
      <c r="K76" s="77">
        <v>0</v>
      </c>
      <c r="L76" s="77">
        <v>88.698763999999997</v>
      </c>
      <c r="M76" s="78">
        <v>0</v>
      </c>
      <c r="N76" s="78">
        <v>3.0999999999999999E-3</v>
      </c>
      <c r="O76" s="78">
        <v>1.1000000000000001E-3</v>
      </c>
    </row>
    <row r="77" spans="2:15">
      <c r="B77" t="s">
        <v>462</v>
      </c>
      <c r="C77" t="s">
        <v>463</v>
      </c>
      <c r="D77" t="s">
        <v>100</v>
      </c>
      <c r="E77" t="s">
        <v>123</v>
      </c>
      <c r="F77" t="s">
        <v>464</v>
      </c>
      <c r="G77" t="s">
        <v>318</v>
      </c>
      <c r="H77" t="s">
        <v>102</v>
      </c>
      <c r="I77" s="77">
        <v>25161.06</v>
      </c>
      <c r="J77" s="77">
        <v>317.89999999999998</v>
      </c>
      <c r="K77" s="77">
        <v>0</v>
      </c>
      <c r="L77" s="77">
        <v>79.987009740000005</v>
      </c>
      <c r="M77" s="78">
        <v>0</v>
      </c>
      <c r="N77" s="78">
        <v>2.8E-3</v>
      </c>
      <c r="O77" s="78">
        <v>1E-3</v>
      </c>
    </row>
    <row r="78" spans="2:15">
      <c r="B78" t="s">
        <v>465</v>
      </c>
      <c r="C78" t="s">
        <v>466</v>
      </c>
      <c r="D78" t="s">
        <v>100</v>
      </c>
      <c r="E78" t="s">
        <v>123</v>
      </c>
      <c r="F78" t="s">
        <v>467</v>
      </c>
      <c r="G78" t="s">
        <v>328</v>
      </c>
      <c r="H78" t="s">
        <v>102</v>
      </c>
      <c r="I78" s="77">
        <v>331.71</v>
      </c>
      <c r="J78" s="77">
        <v>15780</v>
      </c>
      <c r="K78" s="77">
        <v>0</v>
      </c>
      <c r="L78" s="77">
        <v>52.343837999999998</v>
      </c>
      <c r="M78" s="78">
        <v>0</v>
      </c>
      <c r="N78" s="78">
        <v>1.9E-3</v>
      </c>
      <c r="O78" s="78">
        <v>5.9999999999999995E-4</v>
      </c>
    </row>
    <row r="79" spans="2:15">
      <c r="B79" t="s">
        <v>468</v>
      </c>
      <c r="C79" t="s">
        <v>469</v>
      </c>
      <c r="D79" t="s">
        <v>100</v>
      </c>
      <c r="E79" t="s">
        <v>123</v>
      </c>
      <c r="F79" t="s">
        <v>470</v>
      </c>
      <c r="G79" t="s">
        <v>332</v>
      </c>
      <c r="H79" t="s">
        <v>102</v>
      </c>
      <c r="I79" s="77">
        <v>606.38</v>
      </c>
      <c r="J79" s="77">
        <v>23500</v>
      </c>
      <c r="K79" s="77">
        <v>0</v>
      </c>
      <c r="L79" s="77">
        <v>142.49930000000001</v>
      </c>
      <c r="M79" s="78">
        <v>0</v>
      </c>
      <c r="N79" s="78">
        <v>5.1000000000000004E-3</v>
      </c>
      <c r="O79" s="78">
        <v>1.6999999999999999E-3</v>
      </c>
    </row>
    <row r="80" spans="2:15">
      <c r="B80" t="s">
        <v>471</v>
      </c>
      <c r="C80" t="s">
        <v>472</v>
      </c>
      <c r="D80" t="s">
        <v>100</v>
      </c>
      <c r="E80" t="s">
        <v>123</v>
      </c>
      <c r="F80" t="s">
        <v>473</v>
      </c>
      <c r="G80" t="s">
        <v>339</v>
      </c>
      <c r="H80" t="s">
        <v>102</v>
      </c>
      <c r="I80" s="77">
        <v>3414.73</v>
      </c>
      <c r="J80" s="77">
        <v>864</v>
      </c>
      <c r="K80" s="77">
        <v>0</v>
      </c>
      <c r="L80" s="77">
        <v>29.5032672</v>
      </c>
      <c r="M80" s="78">
        <v>0</v>
      </c>
      <c r="N80" s="78">
        <v>1E-3</v>
      </c>
      <c r="O80" s="78">
        <v>4.0000000000000002E-4</v>
      </c>
    </row>
    <row r="81" spans="2:15">
      <c r="B81" t="s">
        <v>474</v>
      </c>
      <c r="C81" t="s">
        <v>475</v>
      </c>
      <c r="D81" t="s">
        <v>100</v>
      </c>
      <c r="E81" t="s">
        <v>123</v>
      </c>
      <c r="F81" t="s">
        <v>476</v>
      </c>
      <c r="G81" t="s">
        <v>477</v>
      </c>
      <c r="H81" t="s">
        <v>102</v>
      </c>
      <c r="I81" s="77">
        <v>992.74</v>
      </c>
      <c r="J81" s="77">
        <v>38400</v>
      </c>
      <c r="K81" s="77">
        <v>0</v>
      </c>
      <c r="L81" s="77">
        <v>381.21215999999998</v>
      </c>
      <c r="M81" s="78">
        <v>1E-4</v>
      </c>
      <c r="N81" s="78">
        <v>1.35E-2</v>
      </c>
      <c r="O81" s="78">
        <v>4.5999999999999999E-3</v>
      </c>
    </row>
    <row r="82" spans="2:15">
      <c r="B82" t="s">
        <v>478</v>
      </c>
      <c r="C82" t="s">
        <v>479</v>
      </c>
      <c r="D82" t="s">
        <v>100</v>
      </c>
      <c r="E82" t="s">
        <v>123</v>
      </c>
      <c r="F82" t="s">
        <v>480</v>
      </c>
      <c r="G82" t="s">
        <v>481</v>
      </c>
      <c r="H82" t="s">
        <v>102</v>
      </c>
      <c r="I82" s="77">
        <v>242.42</v>
      </c>
      <c r="J82" s="77">
        <v>3186</v>
      </c>
      <c r="K82" s="77">
        <v>0</v>
      </c>
      <c r="L82" s="77">
        <v>7.7235012000000003</v>
      </c>
      <c r="M82" s="78">
        <v>0</v>
      </c>
      <c r="N82" s="78">
        <v>2.9999999999999997E-4</v>
      </c>
      <c r="O82" s="78">
        <v>1E-4</v>
      </c>
    </row>
    <row r="83" spans="2:15">
      <c r="B83" t="s">
        <v>482</v>
      </c>
      <c r="C83" t="s">
        <v>483</v>
      </c>
      <c r="D83" t="s">
        <v>100</v>
      </c>
      <c r="E83" t="s">
        <v>123</v>
      </c>
      <c r="F83" t="s">
        <v>484</v>
      </c>
      <c r="G83" t="s">
        <v>481</v>
      </c>
      <c r="H83" t="s">
        <v>102</v>
      </c>
      <c r="I83" s="77">
        <v>556.80999999999995</v>
      </c>
      <c r="J83" s="77">
        <v>11980</v>
      </c>
      <c r="K83" s="77">
        <v>0</v>
      </c>
      <c r="L83" s="77">
        <v>66.705838</v>
      </c>
      <c r="M83" s="78">
        <v>0</v>
      </c>
      <c r="N83" s="78">
        <v>2.3999999999999998E-3</v>
      </c>
      <c r="O83" s="78">
        <v>8.0000000000000004E-4</v>
      </c>
    </row>
    <row r="84" spans="2:15">
      <c r="B84" t="s">
        <v>485</v>
      </c>
      <c r="C84" t="s">
        <v>486</v>
      </c>
      <c r="D84" t="s">
        <v>100</v>
      </c>
      <c r="E84" t="s">
        <v>123</v>
      </c>
      <c r="F84" t="s">
        <v>487</v>
      </c>
      <c r="G84" t="s">
        <v>481</v>
      </c>
      <c r="H84" t="s">
        <v>102</v>
      </c>
      <c r="I84" s="77">
        <v>280.75</v>
      </c>
      <c r="J84" s="77">
        <v>26950</v>
      </c>
      <c r="K84" s="77">
        <v>0</v>
      </c>
      <c r="L84" s="77">
        <v>75.662125000000003</v>
      </c>
      <c r="M84" s="78">
        <v>0</v>
      </c>
      <c r="N84" s="78">
        <v>2.7000000000000001E-3</v>
      </c>
      <c r="O84" s="78">
        <v>8.9999999999999998E-4</v>
      </c>
    </row>
    <row r="85" spans="2:15">
      <c r="B85" t="s">
        <v>488</v>
      </c>
      <c r="C85" t="s">
        <v>489</v>
      </c>
      <c r="D85" t="s">
        <v>100</v>
      </c>
      <c r="E85" t="s">
        <v>123</v>
      </c>
      <c r="F85" t="s">
        <v>490</v>
      </c>
      <c r="G85" t="s">
        <v>343</v>
      </c>
      <c r="H85" t="s">
        <v>102</v>
      </c>
      <c r="I85" s="77">
        <v>8405.59</v>
      </c>
      <c r="J85" s="77">
        <v>1178</v>
      </c>
      <c r="K85" s="77">
        <v>0</v>
      </c>
      <c r="L85" s="77">
        <v>99.017850199999998</v>
      </c>
      <c r="M85" s="78">
        <v>1E-4</v>
      </c>
      <c r="N85" s="78">
        <v>3.5000000000000001E-3</v>
      </c>
      <c r="O85" s="78">
        <v>1.1999999999999999E-3</v>
      </c>
    </row>
    <row r="86" spans="2:15">
      <c r="B86" t="s">
        <v>491</v>
      </c>
      <c r="C86" t="s">
        <v>492</v>
      </c>
      <c r="D86" t="s">
        <v>100</v>
      </c>
      <c r="E86" t="s">
        <v>123</v>
      </c>
      <c r="F86" t="s">
        <v>493</v>
      </c>
      <c r="G86" t="s">
        <v>494</v>
      </c>
      <c r="H86" t="s">
        <v>102</v>
      </c>
      <c r="I86" s="77">
        <v>637.29999999999995</v>
      </c>
      <c r="J86" s="77">
        <v>3661</v>
      </c>
      <c r="K86" s="77">
        <v>0</v>
      </c>
      <c r="L86" s="77">
        <v>23.331553</v>
      </c>
      <c r="M86" s="78">
        <v>0</v>
      </c>
      <c r="N86" s="78">
        <v>8.0000000000000004E-4</v>
      </c>
      <c r="O86" s="78">
        <v>2.9999999999999997E-4</v>
      </c>
    </row>
    <row r="87" spans="2:15">
      <c r="B87" t="s">
        <v>495</v>
      </c>
      <c r="C87" t="s">
        <v>496</v>
      </c>
      <c r="D87" t="s">
        <v>100</v>
      </c>
      <c r="E87" t="s">
        <v>123</v>
      </c>
      <c r="F87" t="s">
        <v>497</v>
      </c>
      <c r="G87" t="s">
        <v>494</v>
      </c>
      <c r="H87" t="s">
        <v>102</v>
      </c>
      <c r="I87" s="77">
        <v>113.18</v>
      </c>
      <c r="J87" s="77">
        <v>5580</v>
      </c>
      <c r="K87" s="77">
        <v>0</v>
      </c>
      <c r="L87" s="77">
        <v>6.3154440000000003</v>
      </c>
      <c r="M87" s="78">
        <v>0</v>
      </c>
      <c r="N87" s="78">
        <v>2.0000000000000001E-4</v>
      </c>
      <c r="O87" s="78">
        <v>1E-4</v>
      </c>
    </row>
    <row r="88" spans="2:15">
      <c r="B88" t="s">
        <v>498</v>
      </c>
      <c r="C88" t="s">
        <v>499</v>
      </c>
      <c r="D88" t="s">
        <v>100</v>
      </c>
      <c r="E88" t="s">
        <v>123</v>
      </c>
      <c r="F88" t="s">
        <v>500</v>
      </c>
      <c r="G88" t="s">
        <v>494</v>
      </c>
      <c r="H88" t="s">
        <v>102</v>
      </c>
      <c r="I88" s="77">
        <v>7919.47</v>
      </c>
      <c r="J88" s="77">
        <v>1167</v>
      </c>
      <c r="K88" s="77">
        <v>0</v>
      </c>
      <c r="L88" s="77">
        <v>92.420214900000005</v>
      </c>
      <c r="M88" s="78">
        <v>0</v>
      </c>
      <c r="N88" s="78">
        <v>3.3E-3</v>
      </c>
      <c r="O88" s="78">
        <v>1.1000000000000001E-3</v>
      </c>
    </row>
    <row r="89" spans="2:15">
      <c r="B89" t="s">
        <v>501</v>
      </c>
      <c r="C89" t="s">
        <v>502</v>
      </c>
      <c r="D89" t="s">
        <v>100</v>
      </c>
      <c r="E89" t="s">
        <v>123</v>
      </c>
      <c r="F89" t="s">
        <v>503</v>
      </c>
      <c r="G89" t="s">
        <v>494</v>
      </c>
      <c r="H89" t="s">
        <v>102</v>
      </c>
      <c r="I89" s="77">
        <v>1134.74</v>
      </c>
      <c r="J89" s="77">
        <v>4892</v>
      </c>
      <c r="K89" s="77">
        <v>0</v>
      </c>
      <c r="L89" s="77">
        <v>55.511480800000001</v>
      </c>
      <c r="M89" s="78">
        <v>0</v>
      </c>
      <c r="N89" s="78">
        <v>2E-3</v>
      </c>
      <c r="O89" s="78">
        <v>6.9999999999999999E-4</v>
      </c>
    </row>
    <row r="90" spans="2:15">
      <c r="B90" t="s">
        <v>504</v>
      </c>
      <c r="C90" t="s">
        <v>505</v>
      </c>
      <c r="D90" t="s">
        <v>100</v>
      </c>
      <c r="E90" t="s">
        <v>123</v>
      </c>
      <c r="F90" t="s">
        <v>506</v>
      </c>
      <c r="G90" t="s">
        <v>347</v>
      </c>
      <c r="H90" t="s">
        <v>102</v>
      </c>
      <c r="I90" s="77">
        <v>682.19</v>
      </c>
      <c r="J90" s="77">
        <v>3380</v>
      </c>
      <c r="K90" s="77">
        <v>0</v>
      </c>
      <c r="L90" s="77">
        <v>23.058022000000001</v>
      </c>
      <c r="M90" s="78">
        <v>0</v>
      </c>
      <c r="N90" s="78">
        <v>8.0000000000000004E-4</v>
      </c>
      <c r="O90" s="78">
        <v>2.9999999999999997E-4</v>
      </c>
    </row>
    <row r="91" spans="2:15">
      <c r="B91" t="s">
        <v>507</v>
      </c>
      <c r="C91" t="s">
        <v>508</v>
      </c>
      <c r="D91" t="s">
        <v>100</v>
      </c>
      <c r="E91" t="s">
        <v>123</v>
      </c>
      <c r="F91" t="s">
        <v>509</v>
      </c>
      <c r="G91" t="s">
        <v>347</v>
      </c>
      <c r="H91" t="s">
        <v>102</v>
      </c>
      <c r="I91" s="77">
        <v>137.75</v>
      </c>
      <c r="J91" s="77">
        <v>71190</v>
      </c>
      <c r="K91" s="77">
        <v>0</v>
      </c>
      <c r="L91" s="77">
        <v>98.064224999999993</v>
      </c>
      <c r="M91" s="78">
        <v>0</v>
      </c>
      <c r="N91" s="78">
        <v>3.5000000000000001E-3</v>
      </c>
      <c r="O91" s="78">
        <v>1.1999999999999999E-3</v>
      </c>
    </row>
    <row r="92" spans="2:15">
      <c r="B92" t="s">
        <v>510</v>
      </c>
      <c r="C92" t="s">
        <v>511</v>
      </c>
      <c r="D92" t="s">
        <v>100</v>
      </c>
      <c r="E92" t="s">
        <v>123</v>
      </c>
      <c r="F92" t="s">
        <v>512</v>
      </c>
      <c r="G92" t="s">
        <v>347</v>
      </c>
      <c r="H92" t="s">
        <v>102</v>
      </c>
      <c r="I92" s="77">
        <v>3487.67</v>
      </c>
      <c r="J92" s="77">
        <v>858.7</v>
      </c>
      <c r="K92" s="77">
        <v>0</v>
      </c>
      <c r="L92" s="77">
        <v>29.948622289999999</v>
      </c>
      <c r="M92" s="78">
        <v>0</v>
      </c>
      <c r="N92" s="78">
        <v>1.1000000000000001E-3</v>
      </c>
      <c r="O92" s="78">
        <v>4.0000000000000002E-4</v>
      </c>
    </row>
    <row r="93" spans="2:15">
      <c r="B93" t="s">
        <v>513</v>
      </c>
      <c r="C93" t="s">
        <v>514</v>
      </c>
      <c r="D93" t="s">
        <v>100</v>
      </c>
      <c r="E93" t="s">
        <v>123</v>
      </c>
      <c r="F93" t="s">
        <v>515</v>
      </c>
      <c r="G93" t="s">
        <v>347</v>
      </c>
      <c r="H93" t="s">
        <v>102</v>
      </c>
      <c r="I93" s="77">
        <v>1714.4</v>
      </c>
      <c r="J93" s="77">
        <v>6819</v>
      </c>
      <c r="K93" s="77">
        <v>0</v>
      </c>
      <c r="L93" s="77">
        <v>116.90493600000001</v>
      </c>
      <c r="M93" s="78">
        <v>0</v>
      </c>
      <c r="N93" s="78">
        <v>4.1000000000000003E-3</v>
      </c>
      <c r="O93" s="78">
        <v>1.4E-3</v>
      </c>
    </row>
    <row r="94" spans="2:15">
      <c r="B94" t="s">
        <v>516</v>
      </c>
      <c r="C94" t="s">
        <v>517</v>
      </c>
      <c r="D94" t="s">
        <v>100</v>
      </c>
      <c r="E94" t="s">
        <v>123</v>
      </c>
      <c r="F94" t="s">
        <v>518</v>
      </c>
      <c r="G94" t="s">
        <v>347</v>
      </c>
      <c r="H94" t="s">
        <v>102</v>
      </c>
      <c r="I94" s="77">
        <v>54473.919999999998</v>
      </c>
      <c r="J94" s="77">
        <v>156.1</v>
      </c>
      <c r="K94" s="77">
        <v>0</v>
      </c>
      <c r="L94" s="77">
        <v>85.033789119999994</v>
      </c>
      <c r="M94" s="78">
        <v>1E-4</v>
      </c>
      <c r="N94" s="78">
        <v>3.0000000000000001E-3</v>
      </c>
      <c r="O94" s="78">
        <v>1E-3</v>
      </c>
    </row>
    <row r="95" spans="2:15">
      <c r="B95" t="s">
        <v>519</v>
      </c>
      <c r="C95" t="s">
        <v>520</v>
      </c>
      <c r="D95" t="s">
        <v>100</v>
      </c>
      <c r="E95" t="s">
        <v>123</v>
      </c>
      <c r="F95" t="s">
        <v>521</v>
      </c>
      <c r="G95" t="s">
        <v>347</v>
      </c>
      <c r="H95" t="s">
        <v>102</v>
      </c>
      <c r="I95" s="77">
        <v>688.46</v>
      </c>
      <c r="J95" s="77">
        <v>21760</v>
      </c>
      <c r="K95" s="77">
        <v>0</v>
      </c>
      <c r="L95" s="77">
        <v>149.808896</v>
      </c>
      <c r="M95" s="78">
        <v>1E-4</v>
      </c>
      <c r="N95" s="78">
        <v>5.3E-3</v>
      </c>
      <c r="O95" s="78">
        <v>1.8E-3</v>
      </c>
    </row>
    <row r="96" spans="2:15">
      <c r="B96" t="s">
        <v>522</v>
      </c>
      <c r="C96" t="s">
        <v>523</v>
      </c>
      <c r="D96" t="s">
        <v>100</v>
      </c>
      <c r="E96" t="s">
        <v>123</v>
      </c>
      <c r="F96" t="s">
        <v>524</v>
      </c>
      <c r="G96" t="s">
        <v>347</v>
      </c>
      <c r="H96" t="s">
        <v>102</v>
      </c>
      <c r="I96" s="77">
        <v>9882.64</v>
      </c>
      <c r="J96" s="77">
        <v>1555</v>
      </c>
      <c r="K96" s="77">
        <v>0</v>
      </c>
      <c r="L96" s="77">
        <v>153.67505199999999</v>
      </c>
      <c r="M96" s="78">
        <v>1E-4</v>
      </c>
      <c r="N96" s="78">
        <v>5.4000000000000003E-3</v>
      </c>
      <c r="O96" s="78">
        <v>1.9E-3</v>
      </c>
    </row>
    <row r="97" spans="2:15">
      <c r="B97" t="s">
        <v>525</v>
      </c>
      <c r="C97" t="s">
        <v>526</v>
      </c>
      <c r="D97" t="s">
        <v>100</v>
      </c>
      <c r="E97" t="s">
        <v>123</v>
      </c>
      <c r="F97" t="s">
        <v>527</v>
      </c>
      <c r="G97" t="s">
        <v>125</v>
      </c>
      <c r="H97" t="s">
        <v>102</v>
      </c>
      <c r="I97" s="77">
        <v>2595.77</v>
      </c>
      <c r="J97" s="77">
        <v>2246</v>
      </c>
      <c r="K97" s="77">
        <v>0</v>
      </c>
      <c r="L97" s="77">
        <v>58.300994199999998</v>
      </c>
      <c r="M97" s="78">
        <v>0</v>
      </c>
      <c r="N97" s="78">
        <v>2.0999999999999999E-3</v>
      </c>
      <c r="O97" s="78">
        <v>6.9999999999999999E-4</v>
      </c>
    </row>
    <row r="98" spans="2:15">
      <c r="B98" t="s">
        <v>528</v>
      </c>
      <c r="C98" t="s">
        <v>529</v>
      </c>
      <c r="D98" t="s">
        <v>100</v>
      </c>
      <c r="E98" t="s">
        <v>123</v>
      </c>
      <c r="F98" t="s">
        <v>530</v>
      </c>
      <c r="G98" t="s">
        <v>531</v>
      </c>
      <c r="H98" t="s">
        <v>102</v>
      </c>
      <c r="I98" s="77">
        <v>3975.72</v>
      </c>
      <c r="J98" s="77">
        <v>4003</v>
      </c>
      <c r="K98" s="77">
        <v>0</v>
      </c>
      <c r="L98" s="77">
        <v>159.14807160000001</v>
      </c>
      <c r="M98" s="78">
        <v>0</v>
      </c>
      <c r="N98" s="78">
        <v>5.5999999999999999E-3</v>
      </c>
      <c r="O98" s="78">
        <v>1.9E-3</v>
      </c>
    </row>
    <row r="99" spans="2:15">
      <c r="B99" t="s">
        <v>532</v>
      </c>
      <c r="C99" t="s">
        <v>533</v>
      </c>
      <c r="D99" t="s">
        <v>100</v>
      </c>
      <c r="E99" t="s">
        <v>123</v>
      </c>
      <c r="F99" t="s">
        <v>534</v>
      </c>
      <c r="G99" t="s">
        <v>535</v>
      </c>
      <c r="H99" t="s">
        <v>102</v>
      </c>
      <c r="I99" s="77">
        <v>772.57</v>
      </c>
      <c r="J99" s="77">
        <v>8131</v>
      </c>
      <c r="K99" s="77">
        <v>0</v>
      </c>
      <c r="L99" s="77">
        <v>62.817666699999997</v>
      </c>
      <c r="M99" s="78">
        <v>0</v>
      </c>
      <c r="N99" s="78">
        <v>2.2000000000000001E-3</v>
      </c>
      <c r="O99" s="78">
        <v>8.0000000000000004E-4</v>
      </c>
    </row>
    <row r="100" spans="2:15">
      <c r="B100" t="s">
        <v>536</v>
      </c>
      <c r="C100" t="s">
        <v>537</v>
      </c>
      <c r="D100" t="s">
        <v>100</v>
      </c>
      <c r="E100" t="s">
        <v>123</v>
      </c>
      <c r="F100" t="s">
        <v>538</v>
      </c>
      <c r="G100" t="s">
        <v>535</v>
      </c>
      <c r="H100" t="s">
        <v>102</v>
      </c>
      <c r="I100" s="77">
        <v>639.80999999999995</v>
      </c>
      <c r="J100" s="77">
        <v>15550</v>
      </c>
      <c r="K100" s="77">
        <v>0</v>
      </c>
      <c r="L100" s="77">
        <v>99.490454999999997</v>
      </c>
      <c r="M100" s="78">
        <v>0</v>
      </c>
      <c r="N100" s="78">
        <v>3.5000000000000001E-3</v>
      </c>
      <c r="O100" s="78">
        <v>1.1999999999999999E-3</v>
      </c>
    </row>
    <row r="101" spans="2:15">
      <c r="B101" t="s">
        <v>539</v>
      </c>
      <c r="C101" t="s">
        <v>540</v>
      </c>
      <c r="D101" t="s">
        <v>100</v>
      </c>
      <c r="E101" t="s">
        <v>123</v>
      </c>
      <c r="F101" t="s">
        <v>541</v>
      </c>
      <c r="G101" t="s">
        <v>535</v>
      </c>
      <c r="H101" t="s">
        <v>102</v>
      </c>
      <c r="I101" s="77">
        <v>282.7</v>
      </c>
      <c r="J101" s="77">
        <v>26410</v>
      </c>
      <c r="K101" s="77">
        <v>0</v>
      </c>
      <c r="L101" s="77">
        <v>74.661069999999995</v>
      </c>
      <c r="M101" s="78">
        <v>0</v>
      </c>
      <c r="N101" s="78">
        <v>2.5999999999999999E-3</v>
      </c>
      <c r="O101" s="78">
        <v>8.9999999999999998E-4</v>
      </c>
    </row>
    <row r="102" spans="2:15">
      <c r="B102" t="s">
        <v>542</v>
      </c>
      <c r="C102" t="s">
        <v>543</v>
      </c>
      <c r="D102" t="s">
        <v>100</v>
      </c>
      <c r="E102" t="s">
        <v>123</v>
      </c>
      <c r="F102" t="s">
        <v>544</v>
      </c>
      <c r="G102" t="s">
        <v>535</v>
      </c>
      <c r="H102" t="s">
        <v>102</v>
      </c>
      <c r="I102" s="77">
        <v>1037.82</v>
      </c>
      <c r="J102" s="77">
        <v>7500</v>
      </c>
      <c r="K102" s="77">
        <v>0</v>
      </c>
      <c r="L102" s="77">
        <v>77.836500000000001</v>
      </c>
      <c r="M102" s="78">
        <v>0</v>
      </c>
      <c r="N102" s="78">
        <v>2.8E-3</v>
      </c>
      <c r="O102" s="78">
        <v>8.9999999999999998E-4</v>
      </c>
    </row>
    <row r="103" spans="2:15">
      <c r="B103" t="s">
        <v>545</v>
      </c>
      <c r="C103" t="s">
        <v>546</v>
      </c>
      <c r="D103" t="s">
        <v>100</v>
      </c>
      <c r="E103" t="s">
        <v>123</v>
      </c>
      <c r="F103" t="s">
        <v>547</v>
      </c>
      <c r="G103" t="s">
        <v>535</v>
      </c>
      <c r="H103" t="s">
        <v>102</v>
      </c>
      <c r="I103" s="77">
        <v>252.94</v>
      </c>
      <c r="J103" s="77">
        <v>21820</v>
      </c>
      <c r="K103" s="77">
        <v>0</v>
      </c>
      <c r="L103" s="77">
        <v>55.191507999999999</v>
      </c>
      <c r="M103" s="78">
        <v>0</v>
      </c>
      <c r="N103" s="78">
        <v>2E-3</v>
      </c>
      <c r="O103" s="78">
        <v>6.9999999999999999E-4</v>
      </c>
    </row>
    <row r="104" spans="2:15">
      <c r="B104" t="s">
        <v>548</v>
      </c>
      <c r="C104" t="s">
        <v>549</v>
      </c>
      <c r="D104" t="s">
        <v>100</v>
      </c>
      <c r="E104" t="s">
        <v>123</v>
      </c>
      <c r="F104" t="s">
        <v>550</v>
      </c>
      <c r="G104" t="s">
        <v>535</v>
      </c>
      <c r="H104" t="s">
        <v>102</v>
      </c>
      <c r="I104" s="77">
        <v>18205.7</v>
      </c>
      <c r="J104" s="77">
        <v>1769</v>
      </c>
      <c r="K104" s="77">
        <v>0</v>
      </c>
      <c r="L104" s="77">
        <v>322.05883299999999</v>
      </c>
      <c r="M104" s="78">
        <v>1E-4</v>
      </c>
      <c r="N104" s="78">
        <v>1.14E-2</v>
      </c>
      <c r="O104" s="78">
        <v>3.8999999999999998E-3</v>
      </c>
    </row>
    <row r="105" spans="2:15">
      <c r="B105" t="s">
        <v>551</v>
      </c>
      <c r="C105" t="s">
        <v>552</v>
      </c>
      <c r="D105" t="s">
        <v>100</v>
      </c>
      <c r="E105" t="s">
        <v>123</v>
      </c>
      <c r="F105" t="s">
        <v>553</v>
      </c>
      <c r="G105" t="s">
        <v>554</v>
      </c>
      <c r="H105" t="s">
        <v>102</v>
      </c>
      <c r="I105" s="77">
        <v>5369.76</v>
      </c>
      <c r="J105" s="77">
        <v>4801</v>
      </c>
      <c r="K105" s="77">
        <v>0</v>
      </c>
      <c r="L105" s="77">
        <v>257.80217759999999</v>
      </c>
      <c r="M105" s="78">
        <v>1E-4</v>
      </c>
      <c r="N105" s="78">
        <v>9.1000000000000004E-3</v>
      </c>
      <c r="O105" s="78">
        <v>3.0999999999999999E-3</v>
      </c>
    </row>
    <row r="106" spans="2:15">
      <c r="B106" t="s">
        <v>555</v>
      </c>
      <c r="C106" t="s">
        <v>556</v>
      </c>
      <c r="D106" t="s">
        <v>100</v>
      </c>
      <c r="E106" t="s">
        <v>123</v>
      </c>
      <c r="F106" t="s">
        <v>557</v>
      </c>
      <c r="G106" t="s">
        <v>554</v>
      </c>
      <c r="H106" t="s">
        <v>102</v>
      </c>
      <c r="I106" s="77">
        <v>1308.54</v>
      </c>
      <c r="J106" s="77">
        <v>19750</v>
      </c>
      <c r="K106" s="77">
        <v>0</v>
      </c>
      <c r="L106" s="77">
        <v>258.43664999999999</v>
      </c>
      <c r="M106" s="78">
        <v>1E-4</v>
      </c>
      <c r="N106" s="78">
        <v>9.1999999999999998E-3</v>
      </c>
      <c r="O106" s="78">
        <v>3.0999999999999999E-3</v>
      </c>
    </row>
    <row r="107" spans="2:15">
      <c r="B107" t="s">
        <v>558</v>
      </c>
      <c r="C107" t="s">
        <v>559</v>
      </c>
      <c r="D107" t="s">
        <v>100</v>
      </c>
      <c r="E107" t="s">
        <v>123</v>
      </c>
      <c r="F107" t="s">
        <v>560</v>
      </c>
      <c r="G107" t="s">
        <v>554</v>
      </c>
      <c r="H107" t="s">
        <v>102</v>
      </c>
      <c r="I107" s="77">
        <v>3633.06</v>
      </c>
      <c r="J107" s="77">
        <v>7800</v>
      </c>
      <c r="K107" s="77">
        <v>0</v>
      </c>
      <c r="L107" s="77">
        <v>283.37867999999997</v>
      </c>
      <c r="M107" s="78">
        <v>1E-4</v>
      </c>
      <c r="N107" s="78">
        <v>0.01</v>
      </c>
      <c r="O107" s="78">
        <v>3.3999999999999998E-3</v>
      </c>
    </row>
    <row r="108" spans="2:15">
      <c r="B108" t="s">
        <v>561</v>
      </c>
      <c r="C108" t="s">
        <v>562</v>
      </c>
      <c r="D108" t="s">
        <v>100</v>
      </c>
      <c r="E108" t="s">
        <v>123</v>
      </c>
      <c r="F108" t="s">
        <v>563</v>
      </c>
      <c r="G108" t="s">
        <v>127</v>
      </c>
      <c r="H108" t="s">
        <v>102</v>
      </c>
      <c r="I108" s="77">
        <v>350.09</v>
      </c>
      <c r="J108" s="77">
        <v>31220</v>
      </c>
      <c r="K108" s="77">
        <v>0</v>
      </c>
      <c r="L108" s="77">
        <v>109.298098</v>
      </c>
      <c r="M108" s="78">
        <v>1E-4</v>
      </c>
      <c r="N108" s="78">
        <v>3.8999999999999998E-3</v>
      </c>
      <c r="O108" s="78">
        <v>1.2999999999999999E-3</v>
      </c>
    </row>
    <row r="109" spans="2:15">
      <c r="B109" t="s">
        <v>564</v>
      </c>
      <c r="C109" t="s">
        <v>565</v>
      </c>
      <c r="D109" t="s">
        <v>100</v>
      </c>
      <c r="E109" t="s">
        <v>123</v>
      </c>
      <c r="F109" t="s">
        <v>566</v>
      </c>
      <c r="G109" t="s">
        <v>127</v>
      </c>
      <c r="H109" t="s">
        <v>102</v>
      </c>
      <c r="I109" s="77">
        <v>44362.41</v>
      </c>
      <c r="J109" s="77">
        <v>178.2</v>
      </c>
      <c r="K109" s="77">
        <v>0</v>
      </c>
      <c r="L109" s="77">
        <v>79.053814619999997</v>
      </c>
      <c r="M109" s="78">
        <v>1E-4</v>
      </c>
      <c r="N109" s="78">
        <v>2.8E-3</v>
      </c>
      <c r="O109" s="78">
        <v>1E-3</v>
      </c>
    </row>
    <row r="110" spans="2:15">
      <c r="B110" t="s">
        <v>567</v>
      </c>
      <c r="C110" t="s">
        <v>568</v>
      </c>
      <c r="D110" t="s">
        <v>100</v>
      </c>
      <c r="E110" t="s">
        <v>123</v>
      </c>
      <c r="F110" t="s">
        <v>569</v>
      </c>
      <c r="G110" t="s">
        <v>128</v>
      </c>
      <c r="H110" t="s">
        <v>102</v>
      </c>
      <c r="I110" s="77">
        <v>1262.8699999999999</v>
      </c>
      <c r="J110" s="77">
        <v>566.6</v>
      </c>
      <c r="K110" s="77">
        <v>0</v>
      </c>
      <c r="L110" s="77">
        <v>7.1554214199999997</v>
      </c>
      <c r="M110" s="78">
        <v>0</v>
      </c>
      <c r="N110" s="78">
        <v>2.9999999999999997E-4</v>
      </c>
      <c r="O110" s="78">
        <v>1E-4</v>
      </c>
    </row>
    <row r="111" spans="2:15">
      <c r="B111" t="s">
        <v>570</v>
      </c>
      <c r="C111" t="s">
        <v>571</v>
      </c>
      <c r="D111" t="s">
        <v>100</v>
      </c>
      <c r="E111" t="s">
        <v>123</v>
      </c>
      <c r="F111" t="s">
        <v>572</v>
      </c>
      <c r="G111" t="s">
        <v>128</v>
      </c>
      <c r="H111" t="s">
        <v>102</v>
      </c>
      <c r="I111" s="77">
        <v>3533.53</v>
      </c>
      <c r="J111" s="77">
        <v>1575</v>
      </c>
      <c r="K111" s="77">
        <v>0</v>
      </c>
      <c r="L111" s="77">
        <v>55.653097500000001</v>
      </c>
      <c r="M111" s="78">
        <v>0</v>
      </c>
      <c r="N111" s="78">
        <v>2E-3</v>
      </c>
      <c r="O111" s="78">
        <v>6.9999999999999999E-4</v>
      </c>
    </row>
    <row r="112" spans="2:15">
      <c r="B112" t="s">
        <v>573</v>
      </c>
      <c r="C112" t="s">
        <v>574</v>
      </c>
      <c r="D112" t="s">
        <v>100</v>
      </c>
      <c r="E112" t="s">
        <v>123</v>
      </c>
      <c r="F112" t="s">
        <v>575</v>
      </c>
      <c r="G112" t="s">
        <v>129</v>
      </c>
      <c r="H112" t="s">
        <v>102</v>
      </c>
      <c r="I112" s="77">
        <v>392.52</v>
      </c>
      <c r="J112" s="77">
        <v>8834</v>
      </c>
      <c r="K112" s="77">
        <v>0</v>
      </c>
      <c r="L112" s="77">
        <v>34.675216800000001</v>
      </c>
      <c r="M112" s="78">
        <v>0</v>
      </c>
      <c r="N112" s="78">
        <v>1.1999999999999999E-3</v>
      </c>
      <c r="O112" s="78">
        <v>4.0000000000000002E-4</v>
      </c>
    </row>
    <row r="113" spans="2:15">
      <c r="B113" t="s">
        <v>576</v>
      </c>
      <c r="C113" t="s">
        <v>577</v>
      </c>
      <c r="D113" t="s">
        <v>100</v>
      </c>
      <c r="E113" t="s">
        <v>123</v>
      </c>
      <c r="F113" t="s">
        <v>578</v>
      </c>
      <c r="G113" t="s">
        <v>129</v>
      </c>
      <c r="H113" t="s">
        <v>102</v>
      </c>
      <c r="I113" s="77">
        <v>15.75</v>
      </c>
      <c r="J113" s="77">
        <v>11690</v>
      </c>
      <c r="K113" s="77">
        <v>0</v>
      </c>
      <c r="L113" s="77">
        <v>1.841175</v>
      </c>
      <c r="M113" s="78">
        <v>0</v>
      </c>
      <c r="N113" s="78">
        <v>1E-4</v>
      </c>
      <c r="O113" s="78">
        <v>0</v>
      </c>
    </row>
    <row r="114" spans="2:15">
      <c r="B114" t="s">
        <v>579</v>
      </c>
      <c r="C114" t="s">
        <v>580</v>
      </c>
      <c r="D114" t="s">
        <v>100</v>
      </c>
      <c r="E114" t="s">
        <v>123</v>
      </c>
      <c r="F114" t="s">
        <v>581</v>
      </c>
      <c r="G114" t="s">
        <v>132</v>
      </c>
      <c r="H114" t="s">
        <v>102</v>
      </c>
      <c r="I114" s="77">
        <v>9354.33</v>
      </c>
      <c r="J114" s="77">
        <v>1494</v>
      </c>
      <c r="K114" s="77">
        <v>0</v>
      </c>
      <c r="L114" s="77">
        <v>139.75369019999999</v>
      </c>
      <c r="M114" s="78">
        <v>1E-4</v>
      </c>
      <c r="N114" s="78">
        <v>5.0000000000000001E-3</v>
      </c>
      <c r="O114" s="78">
        <v>1.6999999999999999E-3</v>
      </c>
    </row>
    <row r="115" spans="2:15">
      <c r="B115" t="s">
        <v>582</v>
      </c>
      <c r="C115" t="s">
        <v>583</v>
      </c>
      <c r="D115" t="s">
        <v>100</v>
      </c>
      <c r="E115" t="s">
        <v>123</v>
      </c>
      <c r="F115" t="s">
        <v>584</v>
      </c>
      <c r="G115" t="s">
        <v>132</v>
      </c>
      <c r="H115" t="s">
        <v>102</v>
      </c>
      <c r="I115" s="77">
        <v>8276.19</v>
      </c>
      <c r="J115" s="77">
        <v>1232</v>
      </c>
      <c r="K115" s="77">
        <v>0</v>
      </c>
      <c r="L115" s="77">
        <v>101.96266079999999</v>
      </c>
      <c r="M115" s="78">
        <v>1E-4</v>
      </c>
      <c r="N115" s="78">
        <v>3.5999999999999999E-3</v>
      </c>
      <c r="O115" s="78">
        <v>1.1999999999999999E-3</v>
      </c>
    </row>
    <row r="116" spans="2:15">
      <c r="B116" s="79" t="s">
        <v>585</v>
      </c>
      <c r="E116" s="16"/>
      <c r="F116" s="16"/>
      <c r="G116" s="16"/>
      <c r="I116" s="81">
        <v>158867.9</v>
      </c>
      <c r="K116" s="81">
        <v>1.4880199999999999</v>
      </c>
      <c r="L116" s="81">
        <v>1227.4250064299999</v>
      </c>
      <c r="N116" s="80">
        <v>4.3499999999999997E-2</v>
      </c>
      <c r="O116" s="80">
        <v>1.49E-2</v>
      </c>
    </row>
    <row r="117" spans="2:15">
      <c r="B117" t="s">
        <v>586</v>
      </c>
      <c r="C117" t="s">
        <v>587</v>
      </c>
      <c r="D117" t="s">
        <v>100</v>
      </c>
      <c r="E117" t="s">
        <v>123</v>
      </c>
      <c r="F117" t="s">
        <v>588</v>
      </c>
      <c r="G117" t="s">
        <v>589</v>
      </c>
      <c r="H117" t="s">
        <v>102</v>
      </c>
      <c r="I117" s="77">
        <v>621.52</v>
      </c>
      <c r="J117" s="77">
        <v>129.5</v>
      </c>
      <c r="K117" s="77">
        <v>0</v>
      </c>
      <c r="L117" s="77">
        <v>0.80486840000000004</v>
      </c>
      <c r="M117" s="78">
        <v>0</v>
      </c>
      <c r="N117" s="78">
        <v>0</v>
      </c>
      <c r="O117" s="78">
        <v>0</v>
      </c>
    </row>
    <row r="118" spans="2:15">
      <c r="B118" t="s">
        <v>590</v>
      </c>
      <c r="C118" t="s">
        <v>591</v>
      </c>
      <c r="D118" t="s">
        <v>100</v>
      </c>
      <c r="E118" t="s">
        <v>123</v>
      </c>
      <c r="F118" t="s">
        <v>592</v>
      </c>
      <c r="G118" t="s">
        <v>589</v>
      </c>
      <c r="H118" t="s">
        <v>102</v>
      </c>
      <c r="I118" s="77">
        <v>1386.62</v>
      </c>
      <c r="J118" s="77">
        <v>5999</v>
      </c>
      <c r="K118" s="77">
        <v>0</v>
      </c>
      <c r="L118" s="77">
        <v>83.1833338</v>
      </c>
      <c r="M118" s="78">
        <v>1E-4</v>
      </c>
      <c r="N118" s="78">
        <v>2.8999999999999998E-3</v>
      </c>
      <c r="O118" s="78">
        <v>1E-3</v>
      </c>
    </row>
    <row r="119" spans="2:15">
      <c r="B119" t="s">
        <v>593</v>
      </c>
      <c r="C119" t="s">
        <v>594</v>
      </c>
      <c r="D119" t="s">
        <v>100</v>
      </c>
      <c r="E119" t="s">
        <v>123</v>
      </c>
      <c r="F119" t="s">
        <v>595</v>
      </c>
      <c r="G119" t="s">
        <v>264</v>
      </c>
      <c r="H119" t="s">
        <v>102</v>
      </c>
      <c r="I119" s="77">
        <v>787.46</v>
      </c>
      <c r="J119" s="77">
        <v>3094</v>
      </c>
      <c r="K119" s="77">
        <v>0</v>
      </c>
      <c r="L119" s="77">
        <v>24.3640124</v>
      </c>
      <c r="M119" s="78">
        <v>0</v>
      </c>
      <c r="N119" s="78">
        <v>8.9999999999999998E-4</v>
      </c>
      <c r="O119" s="78">
        <v>2.9999999999999997E-4</v>
      </c>
    </row>
    <row r="120" spans="2:15">
      <c r="B120" t="s">
        <v>596</v>
      </c>
      <c r="C120" t="s">
        <v>597</v>
      </c>
      <c r="D120" t="s">
        <v>100</v>
      </c>
      <c r="E120" t="s">
        <v>123</v>
      </c>
      <c r="F120" t="s">
        <v>598</v>
      </c>
      <c r="G120" t="s">
        <v>268</v>
      </c>
      <c r="H120" t="s">
        <v>102</v>
      </c>
      <c r="I120" s="77">
        <v>122.1</v>
      </c>
      <c r="J120" s="77">
        <v>5877</v>
      </c>
      <c r="K120" s="77">
        <v>0</v>
      </c>
      <c r="L120" s="77">
        <v>7.1758170000000003</v>
      </c>
      <c r="M120" s="78">
        <v>0</v>
      </c>
      <c r="N120" s="78">
        <v>2.9999999999999997E-4</v>
      </c>
      <c r="O120" s="78">
        <v>1E-4</v>
      </c>
    </row>
    <row r="121" spans="2:15">
      <c r="B121" t="s">
        <v>599</v>
      </c>
      <c r="C121" t="s">
        <v>600</v>
      </c>
      <c r="D121" t="s">
        <v>100</v>
      </c>
      <c r="E121" t="s">
        <v>123</v>
      </c>
      <c r="F121" t="s">
        <v>601</v>
      </c>
      <c r="G121" t="s">
        <v>268</v>
      </c>
      <c r="H121" t="s">
        <v>102</v>
      </c>
      <c r="I121" s="77">
        <v>1260.25</v>
      </c>
      <c r="J121" s="77">
        <v>1258</v>
      </c>
      <c r="K121" s="77">
        <v>0</v>
      </c>
      <c r="L121" s="77">
        <v>15.853945</v>
      </c>
      <c r="M121" s="78">
        <v>0</v>
      </c>
      <c r="N121" s="78">
        <v>5.9999999999999995E-4</v>
      </c>
      <c r="O121" s="78">
        <v>2.0000000000000001E-4</v>
      </c>
    </row>
    <row r="122" spans="2:15">
      <c r="B122" t="s">
        <v>602</v>
      </c>
      <c r="C122" t="s">
        <v>603</v>
      </c>
      <c r="D122" t="s">
        <v>100</v>
      </c>
      <c r="E122" t="s">
        <v>123</v>
      </c>
      <c r="F122" t="s">
        <v>604</v>
      </c>
      <c r="G122" t="s">
        <v>268</v>
      </c>
      <c r="H122" t="s">
        <v>102</v>
      </c>
      <c r="I122" s="77">
        <v>1442.5</v>
      </c>
      <c r="J122" s="77">
        <v>670.4</v>
      </c>
      <c r="K122" s="77">
        <v>0</v>
      </c>
      <c r="L122" s="77">
        <v>9.6705199999999998</v>
      </c>
      <c r="M122" s="78">
        <v>0</v>
      </c>
      <c r="N122" s="78">
        <v>2.9999999999999997E-4</v>
      </c>
      <c r="O122" s="78">
        <v>1E-4</v>
      </c>
    </row>
    <row r="123" spans="2:15">
      <c r="B123" t="s">
        <v>605</v>
      </c>
      <c r="C123" t="s">
        <v>606</v>
      </c>
      <c r="D123" t="s">
        <v>100</v>
      </c>
      <c r="E123" t="s">
        <v>123</v>
      </c>
      <c r="F123" t="s">
        <v>607</v>
      </c>
      <c r="G123" t="s">
        <v>268</v>
      </c>
      <c r="H123" t="s">
        <v>102</v>
      </c>
      <c r="I123" s="77">
        <v>1362.22</v>
      </c>
      <c r="J123" s="77">
        <v>571.70000000000005</v>
      </c>
      <c r="K123" s="77">
        <v>0</v>
      </c>
      <c r="L123" s="77">
        <v>7.7878117400000004</v>
      </c>
      <c r="M123" s="78">
        <v>0</v>
      </c>
      <c r="N123" s="78">
        <v>2.9999999999999997E-4</v>
      </c>
      <c r="O123" s="78">
        <v>1E-4</v>
      </c>
    </row>
    <row r="124" spans="2:15">
      <c r="B124" t="s">
        <v>608</v>
      </c>
      <c r="C124" t="s">
        <v>609</v>
      </c>
      <c r="D124" t="s">
        <v>100</v>
      </c>
      <c r="E124" t="s">
        <v>123</v>
      </c>
      <c r="F124" t="s">
        <v>610</v>
      </c>
      <c r="G124" t="s">
        <v>404</v>
      </c>
      <c r="H124" t="s">
        <v>102</v>
      </c>
      <c r="I124" s="77">
        <v>14160.71</v>
      </c>
      <c r="J124" s="77">
        <v>161.5</v>
      </c>
      <c r="K124" s="77">
        <v>0</v>
      </c>
      <c r="L124" s="77">
        <v>22.86954665</v>
      </c>
      <c r="M124" s="78">
        <v>1E-4</v>
      </c>
      <c r="N124" s="78">
        <v>8.0000000000000004E-4</v>
      </c>
      <c r="O124" s="78">
        <v>2.9999999999999997E-4</v>
      </c>
    </row>
    <row r="125" spans="2:15">
      <c r="B125" t="s">
        <v>611</v>
      </c>
      <c r="C125" t="s">
        <v>612</v>
      </c>
      <c r="D125" t="s">
        <v>100</v>
      </c>
      <c r="E125" t="s">
        <v>123</v>
      </c>
      <c r="F125" t="s">
        <v>613</v>
      </c>
      <c r="G125" t="s">
        <v>614</v>
      </c>
      <c r="H125" t="s">
        <v>102</v>
      </c>
      <c r="I125" s="77">
        <v>418.2</v>
      </c>
      <c r="J125" s="77">
        <v>2052</v>
      </c>
      <c r="K125" s="77">
        <v>0</v>
      </c>
      <c r="L125" s="77">
        <v>8.5814640000000004</v>
      </c>
      <c r="M125" s="78">
        <v>0</v>
      </c>
      <c r="N125" s="78">
        <v>2.9999999999999997E-4</v>
      </c>
      <c r="O125" s="78">
        <v>1E-4</v>
      </c>
    </row>
    <row r="126" spans="2:15">
      <c r="B126" t="s">
        <v>615</v>
      </c>
      <c r="C126" t="s">
        <v>616</v>
      </c>
      <c r="D126" t="s">
        <v>100</v>
      </c>
      <c r="E126" t="s">
        <v>123</v>
      </c>
      <c r="F126" t="s">
        <v>617</v>
      </c>
      <c r="G126" t="s">
        <v>289</v>
      </c>
      <c r="H126" t="s">
        <v>102</v>
      </c>
      <c r="I126" s="77">
        <v>310.10000000000002</v>
      </c>
      <c r="J126" s="77">
        <v>27970</v>
      </c>
      <c r="K126" s="77">
        <v>0</v>
      </c>
      <c r="L126" s="77">
        <v>86.734970000000004</v>
      </c>
      <c r="M126" s="78">
        <v>1E-4</v>
      </c>
      <c r="N126" s="78">
        <v>3.0999999999999999E-3</v>
      </c>
      <c r="O126" s="78">
        <v>1.1000000000000001E-3</v>
      </c>
    </row>
    <row r="127" spans="2:15">
      <c r="B127" t="s">
        <v>618</v>
      </c>
      <c r="C127" t="s">
        <v>619</v>
      </c>
      <c r="D127" t="s">
        <v>100</v>
      </c>
      <c r="E127" t="s">
        <v>123</v>
      </c>
      <c r="F127" t="s">
        <v>620</v>
      </c>
      <c r="G127" t="s">
        <v>289</v>
      </c>
      <c r="H127" t="s">
        <v>102</v>
      </c>
      <c r="I127" s="77">
        <v>9.64</v>
      </c>
      <c r="J127" s="77">
        <v>136.9</v>
      </c>
      <c r="K127" s="77">
        <v>0</v>
      </c>
      <c r="L127" s="77">
        <v>1.3197159999999999E-2</v>
      </c>
      <c r="M127" s="78">
        <v>0</v>
      </c>
      <c r="N127" s="78">
        <v>0</v>
      </c>
      <c r="O127" s="78">
        <v>0</v>
      </c>
    </row>
    <row r="128" spans="2:15">
      <c r="B128" t="s">
        <v>621</v>
      </c>
      <c r="C128" t="s">
        <v>622</v>
      </c>
      <c r="D128" t="s">
        <v>100</v>
      </c>
      <c r="E128" t="s">
        <v>123</v>
      </c>
      <c r="F128" t="s">
        <v>623</v>
      </c>
      <c r="G128" t="s">
        <v>289</v>
      </c>
      <c r="H128" t="s">
        <v>102</v>
      </c>
      <c r="I128" s="77">
        <v>1260.25</v>
      </c>
      <c r="J128" s="77">
        <v>429</v>
      </c>
      <c r="K128" s="77">
        <v>0</v>
      </c>
      <c r="L128" s="77">
        <v>5.4064724999999996</v>
      </c>
      <c r="M128" s="78">
        <v>0</v>
      </c>
      <c r="N128" s="78">
        <v>2.0000000000000001E-4</v>
      </c>
      <c r="O128" s="78">
        <v>1E-4</v>
      </c>
    </row>
    <row r="129" spans="2:15">
      <c r="B129" t="s">
        <v>624</v>
      </c>
      <c r="C129" t="s">
        <v>625</v>
      </c>
      <c r="D129" t="s">
        <v>100</v>
      </c>
      <c r="E129" t="s">
        <v>123</v>
      </c>
      <c r="F129" t="s">
        <v>626</v>
      </c>
      <c r="G129" t="s">
        <v>289</v>
      </c>
      <c r="H129" t="s">
        <v>102</v>
      </c>
      <c r="I129" s="77">
        <v>1445.63</v>
      </c>
      <c r="J129" s="77">
        <v>3146</v>
      </c>
      <c r="K129" s="77">
        <v>0</v>
      </c>
      <c r="L129" s="77">
        <v>45.479519799999998</v>
      </c>
      <c r="M129" s="78">
        <v>0</v>
      </c>
      <c r="N129" s="78">
        <v>1.6000000000000001E-3</v>
      </c>
      <c r="O129" s="78">
        <v>5.9999999999999995E-4</v>
      </c>
    </row>
    <row r="130" spans="2:15">
      <c r="B130" t="s">
        <v>627</v>
      </c>
      <c r="C130" t="s">
        <v>628</v>
      </c>
      <c r="D130" t="s">
        <v>100</v>
      </c>
      <c r="E130" t="s">
        <v>123</v>
      </c>
      <c r="F130" t="s">
        <v>629</v>
      </c>
      <c r="G130" t="s">
        <v>630</v>
      </c>
      <c r="H130" t="s">
        <v>102</v>
      </c>
      <c r="I130" s="77">
        <v>210.43</v>
      </c>
      <c r="J130" s="77">
        <v>1868</v>
      </c>
      <c r="K130" s="77">
        <v>0</v>
      </c>
      <c r="L130" s="77">
        <v>3.9308323999999999</v>
      </c>
      <c r="M130" s="78">
        <v>0</v>
      </c>
      <c r="N130" s="78">
        <v>1E-4</v>
      </c>
      <c r="O130" s="78">
        <v>0</v>
      </c>
    </row>
    <row r="131" spans="2:15">
      <c r="B131" t="s">
        <v>631</v>
      </c>
      <c r="C131" t="s">
        <v>632</v>
      </c>
      <c r="D131" t="s">
        <v>100</v>
      </c>
      <c r="E131" t="s">
        <v>123</v>
      </c>
      <c r="F131" t="s">
        <v>633</v>
      </c>
      <c r="G131" t="s">
        <v>634</v>
      </c>
      <c r="H131" t="s">
        <v>102</v>
      </c>
      <c r="I131" s="77">
        <v>827.14</v>
      </c>
      <c r="J131" s="77">
        <v>472.1</v>
      </c>
      <c r="K131" s="77">
        <v>0</v>
      </c>
      <c r="L131" s="77">
        <v>3.9049279399999999</v>
      </c>
      <c r="M131" s="78">
        <v>0</v>
      </c>
      <c r="N131" s="78">
        <v>1E-4</v>
      </c>
      <c r="O131" s="78">
        <v>0</v>
      </c>
    </row>
    <row r="132" spans="2:15">
      <c r="B132" t="s">
        <v>635</v>
      </c>
      <c r="C132" t="s">
        <v>636</v>
      </c>
      <c r="D132" t="s">
        <v>100</v>
      </c>
      <c r="E132" t="s">
        <v>123</v>
      </c>
      <c r="F132" t="s">
        <v>637</v>
      </c>
      <c r="G132" t="s">
        <v>112</v>
      </c>
      <c r="H132" t="s">
        <v>102</v>
      </c>
      <c r="I132" s="77">
        <v>867.09</v>
      </c>
      <c r="J132" s="77">
        <v>2414</v>
      </c>
      <c r="K132" s="77">
        <v>0</v>
      </c>
      <c r="L132" s="77">
        <v>20.9315526</v>
      </c>
      <c r="M132" s="78">
        <v>0</v>
      </c>
      <c r="N132" s="78">
        <v>6.9999999999999999E-4</v>
      </c>
      <c r="O132" s="78">
        <v>2.9999999999999997E-4</v>
      </c>
    </row>
    <row r="133" spans="2:15">
      <c r="B133" t="s">
        <v>638</v>
      </c>
      <c r="C133" t="s">
        <v>639</v>
      </c>
      <c r="D133" t="s">
        <v>100</v>
      </c>
      <c r="E133" t="s">
        <v>123</v>
      </c>
      <c r="F133" t="s">
        <v>640</v>
      </c>
      <c r="G133" t="s">
        <v>112</v>
      </c>
      <c r="H133" t="s">
        <v>102</v>
      </c>
      <c r="I133" s="77">
        <v>201.8</v>
      </c>
      <c r="J133" s="77">
        <v>11370</v>
      </c>
      <c r="K133" s="77">
        <v>0</v>
      </c>
      <c r="L133" s="77">
        <v>22.944659999999999</v>
      </c>
      <c r="M133" s="78">
        <v>0</v>
      </c>
      <c r="N133" s="78">
        <v>8.0000000000000004E-4</v>
      </c>
      <c r="O133" s="78">
        <v>2.9999999999999997E-4</v>
      </c>
    </row>
    <row r="134" spans="2:15">
      <c r="B134" t="s">
        <v>641</v>
      </c>
      <c r="C134" t="s">
        <v>642</v>
      </c>
      <c r="D134" t="s">
        <v>100</v>
      </c>
      <c r="E134" t="s">
        <v>123</v>
      </c>
      <c r="F134" t="s">
        <v>643</v>
      </c>
      <c r="G134" t="s">
        <v>112</v>
      </c>
      <c r="H134" t="s">
        <v>102</v>
      </c>
      <c r="I134" s="77">
        <v>4765</v>
      </c>
      <c r="J134" s="77">
        <v>570</v>
      </c>
      <c r="K134" s="77">
        <v>0.46869</v>
      </c>
      <c r="L134" s="77">
        <v>27.629190000000001</v>
      </c>
      <c r="M134" s="78">
        <v>0</v>
      </c>
      <c r="N134" s="78">
        <v>1E-3</v>
      </c>
      <c r="O134" s="78">
        <v>2.9999999999999997E-4</v>
      </c>
    </row>
    <row r="135" spans="2:15">
      <c r="B135" t="s">
        <v>644</v>
      </c>
      <c r="C135" t="s">
        <v>645</v>
      </c>
      <c r="D135" t="s">
        <v>100</v>
      </c>
      <c r="E135" t="s">
        <v>123</v>
      </c>
      <c r="F135" t="s">
        <v>646</v>
      </c>
      <c r="G135" t="s">
        <v>112</v>
      </c>
      <c r="H135" t="s">
        <v>102</v>
      </c>
      <c r="I135" s="77">
        <v>675.42</v>
      </c>
      <c r="J135" s="77">
        <v>7</v>
      </c>
      <c r="K135" s="77">
        <v>0</v>
      </c>
      <c r="L135" s="77">
        <v>4.7279399999999999E-2</v>
      </c>
      <c r="M135" s="78">
        <v>0</v>
      </c>
      <c r="N135" s="78">
        <v>0</v>
      </c>
      <c r="O135" s="78">
        <v>0</v>
      </c>
    </row>
    <row r="136" spans="2:15">
      <c r="B136" t="s">
        <v>647</v>
      </c>
      <c r="C136" t="s">
        <v>648</v>
      </c>
      <c r="D136" t="s">
        <v>100</v>
      </c>
      <c r="E136" t="s">
        <v>123</v>
      </c>
      <c r="F136" t="s">
        <v>649</v>
      </c>
      <c r="G136" t="s">
        <v>112</v>
      </c>
      <c r="H136" t="s">
        <v>102</v>
      </c>
      <c r="I136" s="77">
        <v>995.99</v>
      </c>
      <c r="J136" s="77">
        <v>9315</v>
      </c>
      <c r="K136" s="77">
        <v>0</v>
      </c>
      <c r="L136" s="77">
        <v>92.776468499999993</v>
      </c>
      <c r="M136" s="78">
        <v>0</v>
      </c>
      <c r="N136" s="78">
        <v>3.3E-3</v>
      </c>
      <c r="O136" s="78">
        <v>1.1000000000000001E-3</v>
      </c>
    </row>
    <row r="137" spans="2:15">
      <c r="B137" t="s">
        <v>650</v>
      </c>
      <c r="C137" t="s">
        <v>651</v>
      </c>
      <c r="D137" t="s">
        <v>100</v>
      </c>
      <c r="E137" t="s">
        <v>123</v>
      </c>
      <c r="F137" t="s">
        <v>652</v>
      </c>
      <c r="G137" t="s">
        <v>318</v>
      </c>
      <c r="H137" t="s">
        <v>102</v>
      </c>
      <c r="I137" s="77">
        <v>1002.21</v>
      </c>
      <c r="J137" s="77">
        <v>1233</v>
      </c>
      <c r="K137" s="77">
        <v>0</v>
      </c>
      <c r="L137" s="77">
        <v>12.357249299999999</v>
      </c>
      <c r="M137" s="78">
        <v>1E-4</v>
      </c>
      <c r="N137" s="78">
        <v>4.0000000000000002E-4</v>
      </c>
      <c r="O137" s="78">
        <v>2.0000000000000001E-4</v>
      </c>
    </row>
    <row r="138" spans="2:15">
      <c r="B138" t="s">
        <v>653</v>
      </c>
      <c r="C138" t="s">
        <v>654</v>
      </c>
      <c r="D138" t="s">
        <v>100</v>
      </c>
      <c r="E138" t="s">
        <v>123</v>
      </c>
      <c r="F138" t="s">
        <v>655</v>
      </c>
      <c r="G138" t="s">
        <v>656</v>
      </c>
      <c r="H138" t="s">
        <v>102</v>
      </c>
      <c r="I138" s="77">
        <v>1378.11</v>
      </c>
      <c r="J138" s="77">
        <v>514.70000000000005</v>
      </c>
      <c r="K138" s="77">
        <v>0</v>
      </c>
      <c r="L138" s="77">
        <v>7.0931321699999996</v>
      </c>
      <c r="M138" s="78">
        <v>1E-4</v>
      </c>
      <c r="N138" s="78">
        <v>2.9999999999999997E-4</v>
      </c>
      <c r="O138" s="78">
        <v>1E-4</v>
      </c>
    </row>
    <row r="139" spans="2:15">
      <c r="B139" t="s">
        <v>657</v>
      </c>
      <c r="C139" t="s">
        <v>658</v>
      </c>
      <c r="D139" t="s">
        <v>100</v>
      </c>
      <c r="E139" t="s">
        <v>123</v>
      </c>
      <c r="F139" t="s">
        <v>659</v>
      </c>
      <c r="G139" t="s">
        <v>328</v>
      </c>
      <c r="H139" t="s">
        <v>102</v>
      </c>
      <c r="I139" s="77">
        <v>1705.55</v>
      </c>
      <c r="J139" s="77">
        <v>1146</v>
      </c>
      <c r="K139" s="77">
        <v>0</v>
      </c>
      <c r="L139" s="77">
        <v>19.545603</v>
      </c>
      <c r="M139" s="78">
        <v>0</v>
      </c>
      <c r="N139" s="78">
        <v>6.9999999999999999E-4</v>
      </c>
      <c r="O139" s="78">
        <v>2.0000000000000001E-4</v>
      </c>
    </row>
    <row r="140" spans="2:15">
      <c r="B140" t="s">
        <v>660</v>
      </c>
      <c r="C140" t="s">
        <v>661</v>
      </c>
      <c r="D140" t="s">
        <v>100</v>
      </c>
      <c r="E140" t="s">
        <v>123</v>
      </c>
      <c r="F140" t="s">
        <v>662</v>
      </c>
      <c r="G140" t="s">
        <v>328</v>
      </c>
      <c r="H140" t="s">
        <v>102</v>
      </c>
      <c r="I140" s="77">
        <v>1064.81</v>
      </c>
      <c r="J140" s="77">
        <v>702.3</v>
      </c>
      <c r="K140" s="77">
        <v>0</v>
      </c>
      <c r="L140" s="77">
        <v>7.4781606299999996</v>
      </c>
      <c r="M140" s="78">
        <v>1E-4</v>
      </c>
      <c r="N140" s="78">
        <v>2.9999999999999997E-4</v>
      </c>
      <c r="O140" s="78">
        <v>1E-4</v>
      </c>
    </row>
    <row r="141" spans="2:15">
      <c r="B141" t="s">
        <v>663</v>
      </c>
      <c r="C141" t="s">
        <v>664</v>
      </c>
      <c r="D141" t="s">
        <v>100</v>
      </c>
      <c r="E141" t="s">
        <v>123</v>
      </c>
      <c r="F141" t="s">
        <v>665</v>
      </c>
      <c r="G141" t="s">
        <v>328</v>
      </c>
      <c r="H141" t="s">
        <v>102</v>
      </c>
      <c r="I141" s="77">
        <v>465.22</v>
      </c>
      <c r="J141" s="77">
        <v>535.29999999999995</v>
      </c>
      <c r="K141" s="77">
        <v>0</v>
      </c>
      <c r="L141" s="77">
        <v>2.4903226599999999</v>
      </c>
      <c r="M141" s="78">
        <v>0</v>
      </c>
      <c r="N141" s="78">
        <v>1E-4</v>
      </c>
      <c r="O141" s="78">
        <v>0</v>
      </c>
    </row>
    <row r="142" spans="2:15">
      <c r="B142" t="s">
        <v>666</v>
      </c>
      <c r="C142" t="s">
        <v>667</v>
      </c>
      <c r="D142" t="s">
        <v>100</v>
      </c>
      <c r="E142" t="s">
        <v>123</v>
      </c>
      <c r="F142" t="s">
        <v>668</v>
      </c>
      <c r="G142" t="s">
        <v>328</v>
      </c>
      <c r="H142" t="s">
        <v>102</v>
      </c>
      <c r="I142" s="77">
        <v>8122.55</v>
      </c>
      <c r="J142" s="77">
        <v>1040</v>
      </c>
      <c r="K142" s="77">
        <v>0</v>
      </c>
      <c r="L142" s="77">
        <v>84.474519999999998</v>
      </c>
      <c r="M142" s="78">
        <v>1E-4</v>
      </c>
      <c r="N142" s="78">
        <v>3.0000000000000001E-3</v>
      </c>
      <c r="O142" s="78">
        <v>1E-3</v>
      </c>
    </row>
    <row r="143" spans="2:15">
      <c r="B143" t="s">
        <v>669</v>
      </c>
      <c r="C143" t="s">
        <v>670</v>
      </c>
      <c r="D143" t="s">
        <v>100</v>
      </c>
      <c r="E143" t="s">
        <v>123</v>
      </c>
      <c r="F143" t="s">
        <v>671</v>
      </c>
      <c r="G143" t="s">
        <v>328</v>
      </c>
      <c r="H143" t="s">
        <v>102</v>
      </c>
      <c r="I143" s="77">
        <v>1020.69</v>
      </c>
      <c r="J143" s="77">
        <v>3273</v>
      </c>
      <c r="K143" s="77">
        <v>0</v>
      </c>
      <c r="L143" s="77">
        <v>33.407183699999997</v>
      </c>
      <c r="M143" s="78">
        <v>0</v>
      </c>
      <c r="N143" s="78">
        <v>1.1999999999999999E-3</v>
      </c>
      <c r="O143" s="78">
        <v>4.0000000000000002E-4</v>
      </c>
    </row>
    <row r="144" spans="2:15">
      <c r="B144" t="s">
        <v>672</v>
      </c>
      <c r="C144" t="s">
        <v>673</v>
      </c>
      <c r="D144" t="s">
        <v>100</v>
      </c>
      <c r="E144" t="s">
        <v>123</v>
      </c>
      <c r="F144" t="s">
        <v>674</v>
      </c>
      <c r="G144" t="s">
        <v>328</v>
      </c>
      <c r="H144" t="s">
        <v>102</v>
      </c>
      <c r="I144" s="77">
        <v>5217.26</v>
      </c>
      <c r="J144" s="77">
        <v>279.10000000000002</v>
      </c>
      <c r="K144" s="77">
        <v>0</v>
      </c>
      <c r="L144" s="77">
        <v>14.56137266</v>
      </c>
      <c r="M144" s="78">
        <v>1E-4</v>
      </c>
      <c r="N144" s="78">
        <v>5.0000000000000001E-4</v>
      </c>
      <c r="O144" s="78">
        <v>2.0000000000000001E-4</v>
      </c>
    </row>
    <row r="145" spans="2:15">
      <c r="B145" t="s">
        <v>675</v>
      </c>
      <c r="C145" t="s">
        <v>676</v>
      </c>
      <c r="D145" t="s">
        <v>100</v>
      </c>
      <c r="E145" t="s">
        <v>123</v>
      </c>
      <c r="F145" t="s">
        <v>677</v>
      </c>
      <c r="G145" t="s">
        <v>328</v>
      </c>
      <c r="H145" t="s">
        <v>102</v>
      </c>
      <c r="I145" s="77">
        <v>315.06</v>
      </c>
      <c r="J145" s="77">
        <v>5515</v>
      </c>
      <c r="K145" s="77">
        <v>0.18904000000000001</v>
      </c>
      <c r="L145" s="77">
        <v>17.564599000000001</v>
      </c>
      <c r="M145" s="78">
        <v>0</v>
      </c>
      <c r="N145" s="78">
        <v>5.9999999999999995E-4</v>
      </c>
      <c r="O145" s="78">
        <v>2.0000000000000001E-4</v>
      </c>
    </row>
    <row r="146" spans="2:15">
      <c r="B146" t="s">
        <v>678</v>
      </c>
      <c r="C146" t="s">
        <v>679</v>
      </c>
      <c r="D146" t="s">
        <v>100</v>
      </c>
      <c r="E146" t="s">
        <v>123</v>
      </c>
      <c r="F146" t="s">
        <v>680</v>
      </c>
      <c r="G146" t="s">
        <v>328</v>
      </c>
      <c r="H146" t="s">
        <v>102</v>
      </c>
      <c r="I146" s="77">
        <v>1235.42</v>
      </c>
      <c r="J146" s="77">
        <v>1053</v>
      </c>
      <c r="K146" s="77">
        <v>0</v>
      </c>
      <c r="L146" s="77">
        <v>13.0089726</v>
      </c>
      <c r="M146" s="78">
        <v>1E-4</v>
      </c>
      <c r="N146" s="78">
        <v>5.0000000000000001E-4</v>
      </c>
      <c r="O146" s="78">
        <v>2.0000000000000001E-4</v>
      </c>
    </row>
    <row r="147" spans="2:15">
      <c r="B147" t="s">
        <v>681</v>
      </c>
      <c r="C147" t="s">
        <v>682</v>
      </c>
      <c r="D147" t="s">
        <v>100</v>
      </c>
      <c r="E147" t="s">
        <v>123</v>
      </c>
      <c r="F147" t="s">
        <v>683</v>
      </c>
      <c r="G147" t="s">
        <v>339</v>
      </c>
      <c r="H147" t="s">
        <v>102</v>
      </c>
      <c r="I147" s="77">
        <v>738.66</v>
      </c>
      <c r="J147" s="77">
        <v>1966</v>
      </c>
      <c r="K147" s="77">
        <v>0.83028999999999997</v>
      </c>
      <c r="L147" s="77">
        <v>15.3523456</v>
      </c>
      <c r="M147" s="78">
        <v>1E-4</v>
      </c>
      <c r="N147" s="78">
        <v>5.0000000000000001E-4</v>
      </c>
      <c r="O147" s="78">
        <v>2.0000000000000001E-4</v>
      </c>
    </row>
    <row r="148" spans="2:15">
      <c r="B148" t="s">
        <v>684</v>
      </c>
      <c r="C148" t="s">
        <v>685</v>
      </c>
      <c r="D148" t="s">
        <v>100</v>
      </c>
      <c r="E148" t="s">
        <v>123</v>
      </c>
      <c r="F148" t="s">
        <v>686</v>
      </c>
      <c r="G148" t="s">
        <v>339</v>
      </c>
      <c r="H148" t="s">
        <v>102</v>
      </c>
      <c r="I148" s="77">
        <v>31.15</v>
      </c>
      <c r="J148" s="77">
        <v>14700</v>
      </c>
      <c r="K148" s="77">
        <v>0</v>
      </c>
      <c r="L148" s="77">
        <v>4.5790499999999996</v>
      </c>
      <c r="M148" s="78">
        <v>0</v>
      </c>
      <c r="N148" s="78">
        <v>2.0000000000000001E-4</v>
      </c>
      <c r="O148" s="78">
        <v>1E-4</v>
      </c>
    </row>
    <row r="149" spans="2:15">
      <c r="B149" t="s">
        <v>687</v>
      </c>
      <c r="C149" t="s">
        <v>688</v>
      </c>
      <c r="D149" t="s">
        <v>100</v>
      </c>
      <c r="E149" t="s">
        <v>123</v>
      </c>
      <c r="F149" t="s">
        <v>689</v>
      </c>
      <c r="G149" t="s">
        <v>339</v>
      </c>
      <c r="H149" t="s">
        <v>102</v>
      </c>
      <c r="I149" s="77">
        <v>537.77</v>
      </c>
      <c r="J149" s="77">
        <v>8299</v>
      </c>
      <c r="K149" s="77">
        <v>0</v>
      </c>
      <c r="L149" s="77">
        <v>44.629532300000001</v>
      </c>
      <c r="M149" s="78">
        <v>0</v>
      </c>
      <c r="N149" s="78">
        <v>1.6000000000000001E-3</v>
      </c>
      <c r="O149" s="78">
        <v>5.0000000000000001E-4</v>
      </c>
    </row>
    <row r="150" spans="2:15">
      <c r="B150" t="s">
        <v>690</v>
      </c>
      <c r="C150" t="s">
        <v>691</v>
      </c>
      <c r="D150" t="s">
        <v>100</v>
      </c>
      <c r="E150" t="s">
        <v>123</v>
      </c>
      <c r="F150" t="s">
        <v>692</v>
      </c>
      <c r="G150" t="s">
        <v>693</v>
      </c>
      <c r="H150" t="s">
        <v>102</v>
      </c>
      <c r="I150" s="77">
        <v>1023.95</v>
      </c>
      <c r="J150" s="77">
        <v>738.2</v>
      </c>
      <c r="K150" s="77">
        <v>0</v>
      </c>
      <c r="L150" s="77">
        <v>7.5587989000000002</v>
      </c>
      <c r="M150" s="78">
        <v>0</v>
      </c>
      <c r="N150" s="78">
        <v>2.9999999999999997E-4</v>
      </c>
      <c r="O150" s="78">
        <v>1E-4</v>
      </c>
    </row>
    <row r="151" spans="2:15">
      <c r="B151" t="s">
        <v>694</v>
      </c>
      <c r="C151" t="s">
        <v>695</v>
      </c>
      <c r="D151" t="s">
        <v>100</v>
      </c>
      <c r="E151" t="s">
        <v>123</v>
      </c>
      <c r="F151" t="s">
        <v>696</v>
      </c>
      <c r="G151" t="s">
        <v>477</v>
      </c>
      <c r="H151" t="s">
        <v>102</v>
      </c>
      <c r="I151" s="77">
        <v>508.16</v>
      </c>
      <c r="J151" s="77">
        <v>6895</v>
      </c>
      <c r="K151" s="77">
        <v>0</v>
      </c>
      <c r="L151" s="77">
        <v>35.037632000000002</v>
      </c>
      <c r="M151" s="78">
        <v>0</v>
      </c>
      <c r="N151" s="78">
        <v>1.1999999999999999E-3</v>
      </c>
      <c r="O151" s="78">
        <v>4.0000000000000002E-4</v>
      </c>
    </row>
    <row r="152" spans="2:15">
      <c r="B152" t="s">
        <v>697</v>
      </c>
      <c r="C152" t="s">
        <v>698</v>
      </c>
      <c r="D152" t="s">
        <v>100</v>
      </c>
      <c r="E152" t="s">
        <v>123</v>
      </c>
      <c r="F152" t="s">
        <v>699</v>
      </c>
      <c r="G152" t="s">
        <v>481</v>
      </c>
      <c r="H152" t="s">
        <v>102</v>
      </c>
      <c r="I152" s="77">
        <v>1512.3</v>
      </c>
      <c r="J152" s="77">
        <v>542.5</v>
      </c>
      <c r="K152" s="77">
        <v>0</v>
      </c>
      <c r="L152" s="77">
        <v>8.2042275</v>
      </c>
      <c r="M152" s="78">
        <v>0</v>
      </c>
      <c r="N152" s="78">
        <v>2.9999999999999997E-4</v>
      </c>
      <c r="O152" s="78">
        <v>1E-4</v>
      </c>
    </row>
    <row r="153" spans="2:15">
      <c r="B153" t="s">
        <v>700</v>
      </c>
      <c r="C153" t="s">
        <v>701</v>
      </c>
      <c r="D153" t="s">
        <v>100</v>
      </c>
      <c r="E153" t="s">
        <v>123</v>
      </c>
      <c r="F153" t="s">
        <v>702</v>
      </c>
      <c r="G153" t="s">
        <v>481</v>
      </c>
      <c r="H153" t="s">
        <v>102</v>
      </c>
      <c r="I153" s="77">
        <v>5217.43</v>
      </c>
      <c r="J153" s="77">
        <v>192.8</v>
      </c>
      <c r="K153" s="77">
        <v>0</v>
      </c>
      <c r="L153" s="77">
        <v>10.05920504</v>
      </c>
      <c r="M153" s="78">
        <v>0</v>
      </c>
      <c r="N153" s="78">
        <v>4.0000000000000002E-4</v>
      </c>
      <c r="O153" s="78">
        <v>1E-4</v>
      </c>
    </row>
    <row r="154" spans="2:15">
      <c r="B154" t="s">
        <v>703</v>
      </c>
      <c r="C154" t="s">
        <v>704</v>
      </c>
      <c r="D154" t="s">
        <v>100</v>
      </c>
      <c r="E154" t="s">
        <v>123</v>
      </c>
      <c r="F154" t="s">
        <v>705</v>
      </c>
      <c r="G154" t="s">
        <v>481</v>
      </c>
      <c r="H154" t="s">
        <v>102</v>
      </c>
      <c r="I154" s="77">
        <v>2003.33</v>
      </c>
      <c r="J154" s="77">
        <v>759.4</v>
      </c>
      <c r="K154" s="77">
        <v>0</v>
      </c>
      <c r="L154" s="77">
        <v>15.21328802</v>
      </c>
      <c r="M154" s="78">
        <v>1E-4</v>
      </c>
      <c r="N154" s="78">
        <v>5.0000000000000001E-4</v>
      </c>
      <c r="O154" s="78">
        <v>2.0000000000000001E-4</v>
      </c>
    </row>
    <row r="155" spans="2:15">
      <c r="B155" t="s">
        <v>706</v>
      </c>
      <c r="C155" t="s">
        <v>707</v>
      </c>
      <c r="D155" t="s">
        <v>100</v>
      </c>
      <c r="E155" t="s">
        <v>123</v>
      </c>
      <c r="F155" t="s">
        <v>708</v>
      </c>
      <c r="G155" t="s">
        <v>343</v>
      </c>
      <c r="H155" t="s">
        <v>102</v>
      </c>
      <c r="I155" s="77">
        <v>420.37</v>
      </c>
      <c r="J155" s="77">
        <v>9300</v>
      </c>
      <c r="K155" s="77">
        <v>0</v>
      </c>
      <c r="L155" s="77">
        <v>39.094410000000003</v>
      </c>
      <c r="M155" s="78">
        <v>0</v>
      </c>
      <c r="N155" s="78">
        <v>1.4E-3</v>
      </c>
      <c r="O155" s="78">
        <v>5.0000000000000001E-4</v>
      </c>
    </row>
    <row r="156" spans="2:15">
      <c r="B156" t="s">
        <v>709</v>
      </c>
      <c r="C156" t="s">
        <v>710</v>
      </c>
      <c r="D156" t="s">
        <v>100</v>
      </c>
      <c r="E156" t="s">
        <v>123</v>
      </c>
      <c r="F156" t="s">
        <v>711</v>
      </c>
      <c r="G156" t="s">
        <v>343</v>
      </c>
      <c r="H156" t="s">
        <v>102</v>
      </c>
      <c r="I156" s="77">
        <v>5671.12</v>
      </c>
      <c r="J156" s="77">
        <v>424.7</v>
      </c>
      <c r="K156" s="77">
        <v>0</v>
      </c>
      <c r="L156" s="77">
        <v>24.085246640000001</v>
      </c>
      <c r="M156" s="78">
        <v>0</v>
      </c>
      <c r="N156" s="78">
        <v>8.9999999999999998E-4</v>
      </c>
      <c r="O156" s="78">
        <v>2.9999999999999997E-4</v>
      </c>
    </row>
    <row r="157" spans="2:15">
      <c r="B157" t="s">
        <v>712</v>
      </c>
      <c r="C157" t="s">
        <v>713</v>
      </c>
      <c r="D157" t="s">
        <v>100</v>
      </c>
      <c r="E157" t="s">
        <v>123</v>
      </c>
      <c r="F157" t="s">
        <v>714</v>
      </c>
      <c r="G157" t="s">
        <v>343</v>
      </c>
      <c r="H157" t="s">
        <v>102</v>
      </c>
      <c r="I157" s="77">
        <v>88.47</v>
      </c>
      <c r="J157" s="77">
        <v>18850</v>
      </c>
      <c r="K157" s="77">
        <v>0</v>
      </c>
      <c r="L157" s="77">
        <v>16.676594999999999</v>
      </c>
      <c r="M157" s="78">
        <v>0</v>
      </c>
      <c r="N157" s="78">
        <v>5.9999999999999995E-4</v>
      </c>
      <c r="O157" s="78">
        <v>2.0000000000000001E-4</v>
      </c>
    </row>
    <row r="158" spans="2:15">
      <c r="B158" t="s">
        <v>715</v>
      </c>
      <c r="C158" t="s">
        <v>716</v>
      </c>
      <c r="D158" t="s">
        <v>100</v>
      </c>
      <c r="E158" t="s">
        <v>123</v>
      </c>
      <c r="F158" t="s">
        <v>717</v>
      </c>
      <c r="G158" t="s">
        <v>343</v>
      </c>
      <c r="H158" t="s">
        <v>102</v>
      </c>
      <c r="I158" s="77">
        <v>638.53</v>
      </c>
      <c r="J158" s="77">
        <v>226</v>
      </c>
      <c r="K158" s="77">
        <v>0</v>
      </c>
      <c r="L158" s="77">
        <v>1.4430778</v>
      </c>
      <c r="M158" s="78">
        <v>0</v>
      </c>
      <c r="N158" s="78">
        <v>1E-4</v>
      </c>
      <c r="O158" s="78">
        <v>0</v>
      </c>
    </row>
    <row r="159" spans="2:15">
      <c r="B159" t="s">
        <v>718</v>
      </c>
      <c r="C159" t="s">
        <v>719</v>
      </c>
      <c r="D159" t="s">
        <v>100</v>
      </c>
      <c r="E159" t="s">
        <v>123</v>
      </c>
      <c r="F159" t="s">
        <v>720</v>
      </c>
      <c r="G159" t="s">
        <v>494</v>
      </c>
      <c r="H159" t="s">
        <v>102</v>
      </c>
      <c r="I159" s="77">
        <v>6174.61</v>
      </c>
      <c r="J159" s="77">
        <v>435.2</v>
      </c>
      <c r="K159" s="77">
        <v>0</v>
      </c>
      <c r="L159" s="77">
        <v>26.871902720000001</v>
      </c>
      <c r="M159" s="78">
        <v>0</v>
      </c>
      <c r="N159" s="78">
        <v>1E-3</v>
      </c>
      <c r="O159" s="78">
        <v>2.9999999999999997E-4</v>
      </c>
    </row>
    <row r="160" spans="2:15">
      <c r="B160" t="s">
        <v>721</v>
      </c>
      <c r="C160" t="s">
        <v>722</v>
      </c>
      <c r="D160" t="s">
        <v>100</v>
      </c>
      <c r="E160" t="s">
        <v>123</v>
      </c>
      <c r="F160" t="s">
        <v>723</v>
      </c>
      <c r="G160" t="s">
        <v>347</v>
      </c>
      <c r="H160" t="s">
        <v>102</v>
      </c>
      <c r="I160" s="77">
        <v>6994.38</v>
      </c>
      <c r="J160" s="77">
        <v>470.9</v>
      </c>
      <c r="K160" s="77">
        <v>0</v>
      </c>
      <c r="L160" s="77">
        <v>32.936535419999998</v>
      </c>
      <c r="M160" s="78">
        <v>1E-4</v>
      </c>
      <c r="N160" s="78">
        <v>1.1999999999999999E-3</v>
      </c>
      <c r="O160" s="78">
        <v>4.0000000000000002E-4</v>
      </c>
    </row>
    <row r="161" spans="2:15">
      <c r="B161" t="s">
        <v>724</v>
      </c>
      <c r="C161" t="s">
        <v>725</v>
      </c>
      <c r="D161" t="s">
        <v>100</v>
      </c>
      <c r="E161" t="s">
        <v>123</v>
      </c>
      <c r="F161" t="s">
        <v>726</v>
      </c>
      <c r="G161" t="s">
        <v>727</v>
      </c>
      <c r="H161" t="s">
        <v>102</v>
      </c>
      <c r="I161" s="77">
        <v>15242.19</v>
      </c>
      <c r="J161" s="77">
        <v>165.9</v>
      </c>
      <c r="K161" s="77">
        <v>0</v>
      </c>
      <c r="L161" s="77">
        <v>25.286793209999999</v>
      </c>
      <c r="M161" s="78">
        <v>1E-4</v>
      </c>
      <c r="N161" s="78">
        <v>8.9999999999999998E-4</v>
      </c>
      <c r="O161" s="78">
        <v>2.9999999999999997E-4</v>
      </c>
    </row>
    <row r="162" spans="2:15">
      <c r="B162" t="s">
        <v>728</v>
      </c>
      <c r="C162" t="s">
        <v>729</v>
      </c>
      <c r="D162" t="s">
        <v>100</v>
      </c>
      <c r="E162" t="s">
        <v>123</v>
      </c>
      <c r="F162" t="s">
        <v>730</v>
      </c>
      <c r="G162" t="s">
        <v>731</v>
      </c>
      <c r="H162" t="s">
        <v>102</v>
      </c>
      <c r="I162" s="77">
        <v>4524.4799999999996</v>
      </c>
      <c r="J162" s="77">
        <v>669.3</v>
      </c>
      <c r="K162" s="77">
        <v>0</v>
      </c>
      <c r="L162" s="77">
        <v>30.282344640000002</v>
      </c>
      <c r="M162" s="78">
        <v>0</v>
      </c>
      <c r="N162" s="78">
        <v>1.1000000000000001E-3</v>
      </c>
      <c r="O162" s="78">
        <v>4.0000000000000002E-4</v>
      </c>
    </row>
    <row r="163" spans="2:15">
      <c r="B163" t="s">
        <v>732</v>
      </c>
      <c r="C163" t="s">
        <v>733</v>
      </c>
      <c r="D163" t="s">
        <v>100</v>
      </c>
      <c r="E163" t="s">
        <v>123</v>
      </c>
      <c r="F163" t="s">
        <v>734</v>
      </c>
      <c r="G163" t="s">
        <v>125</v>
      </c>
      <c r="H163" t="s">
        <v>102</v>
      </c>
      <c r="I163" s="77">
        <v>29.45</v>
      </c>
      <c r="J163" s="77">
        <v>7518</v>
      </c>
      <c r="K163" s="77">
        <v>0</v>
      </c>
      <c r="L163" s="77">
        <v>2.214051</v>
      </c>
      <c r="M163" s="78">
        <v>0</v>
      </c>
      <c r="N163" s="78">
        <v>1E-4</v>
      </c>
      <c r="O163" s="78">
        <v>0</v>
      </c>
    </row>
    <row r="164" spans="2:15">
      <c r="B164" t="s">
        <v>735</v>
      </c>
      <c r="C164" t="s">
        <v>736</v>
      </c>
      <c r="D164" t="s">
        <v>100</v>
      </c>
      <c r="E164" t="s">
        <v>123</v>
      </c>
      <c r="F164" t="s">
        <v>737</v>
      </c>
      <c r="G164" t="s">
        <v>125</v>
      </c>
      <c r="H164" t="s">
        <v>102</v>
      </c>
      <c r="I164" s="77">
        <v>5085.49</v>
      </c>
      <c r="J164" s="77">
        <v>129.69999999999999</v>
      </c>
      <c r="K164" s="77">
        <v>0</v>
      </c>
      <c r="L164" s="77">
        <v>6.5958805299999996</v>
      </c>
      <c r="M164" s="78">
        <v>0</v>
      </c>
      <c r="N164" s="78">
        <v>2.0000000000000001E-4</v>
      </c>
      <c r="O164" s="78">
        <v>1E-4</v>
      </c>
    </row>
    <row r="165" spans="2:15">
      <c r="B165" t="s">
        <v>738</v>
      </c>
      <c r="C165" t="s">
        <v>739</v>
      </c>
      <c r="D165" t="s">
        <v>100</v>
      </c>
      <c r="E165" t="s">
        <v>123</v>
      </c>
      <c r="F165" t="s">
        <v>740</v>
      </c>
      <c r="G165" t="s">
        <v>125</v>
      </c>
      <c r="H165" t="s">
        <v>102</v>
      </c>
      <c r="I165" s="77">
        <v>1280.79</v>
      </c>
      <c r="J165" s="77">
        <v>372.1</v>
      </c>
      <c r="K165" s="77">
        <v>0</v>
      </c>
      <c r="L165" s="77">
        <v>4.7658195900000004</v>
      </c>
      <c r="M165" s="78">
        <v>1E-4</v>
      </c>
      <c r="N165" s="78">
        <v>2.0000000000000001E-4</v>
      </c>
      <c r="O165" s="78">
        <v>1E-4</v>
      </c>
    </row>
    <row r="166" spans="2:15">
      <c r="B166" t="s">
        <v>741</v>
      </c>
      <c r="C166" t="s">
        <v>742</v>
      </c>
      <c r="D166" t="s">
        <v>100</v>
      </c>
      <c r="E166" t="s">
        <v>123</v>
      </c>
      <c r="F166" t="s">
        <v>743</v>
      </c>
      <c r="G166" t="s">
        <v>125</v>
      </c>
      <c r="H166" t="s">
        <v>102</v>
      </c>
      <c r="I166" s="77">
        <v>415.88</v>
      </c>
      <c r="J166" s="77">
        <v>540</v>
      </c>
      <c r="K166" s="77">
        <v>0</v>
      </c>
      <c r="L166" s="77">
        <v>2.245752</v>
      </c>
      <c r="M166" s="78">
        <v>1E-4</v>
      </c>
      <c r="N166" s="78">
        <v>1E-4</v>
      </c>
      <c r="O166" s="78">
        <v>0</v>
      </c>
    </row>
    <row r="167" spans="2:15">
      <c r="B167" t="s">
        <v>744</v>
      </c>
      <c r="C167" t="s">
        <v>745</v>
      </c>
      <c r="D167" t="s">
        <v>100</v>
      </c>
      <c r="E167" t="s">
        <v>123</v>
      </c>
      <c r="F167" t="s">
        <v>746</v>
      </c>
      <c r="G167" t="s">
        <v>125</v>
      </c>
      <c r="H167" t="s">
        <v>102</v>
      </c>
      <c r="I167" s="77">
        <v>3390.13</v>
      </c>
      <c r="J167" s="77">
        <v>241</v>
      </c>
      <c r="K167" s="77">
        <v>0</v>
      </c>
      <c r="L167" s="77">
        <v>8.1702133000000003</v>
      </c>
      <c r="M167" s="78">
        <v>0</v>
      </c>
      <c r="N167" s="78">
        <v>2.9999999999999997E-4</v>
      </c>
      <c r="O167" s="78">
        <v>1E-4</v>
      </c>
    </row>
    <row r="168" spans="2:15">
      <c r="B168" t="s">
        <v>747</v>
      </c>
      <c r="C168" t="s">
        <v>748</v>
      </c>
      <c r="D168" t="s">
        <v>100</v>
      </c>
      <c r="E168" t="s">
        <v>123</v>
      </c>
      <c r="F168" t="s">
        <v>749</v>
      </c>
      <c r="G168" t="s">
        <v>531</v>
      </c>
      <c r="H168" t="s">
        <v>102</v>
      </c>
      <c r="I168" s="77">
        <v>1276.96</v>
      </c>
      <c r="J168" s="77">
        <v>171.5</v>
      </c>
      <c r="K168" s="77">
        <v>0</v>
      </c>
      <c r="L168" s="77">
        <v>2.1899864</v>
      </c>
      <c r="M168" s="78">
        <v>0</v>
      </c>
      <c r="N168" s="78">
        <v>1E-4</v>
      </c>
      <c r="O168" s="78">
        <v>0</v>
      </c>
    </row>
    <row r="169" spans="2:15">
      <c r="B169" t="s">
        <v>750</v>
      </c>
      <c r="C169" t="s">
        <v>751</v>
      </c>
      <c r="D169" t="s">
        <v>100</v>
      </c>
      <c r="E169" t="s">
        <v>123</v>
      </c>
      <c r="F169" t="s">
        <v>752</v>
      </c>
      <c r="G169" t="s">
        <v>531</v>
      </c>
      <c r="H169" t="s">
        <v>102</v>
      </c>
      <c r="I169" s="77">
        <v>5302.05</v>
      </c>
      <c r="J169" s="77">
        <v>17.600000000000001</v>
      </c>
      <c r="K169" s="77">
        <v>0</v>
      </c>
      <c r="L169" s="77">
        <v>0.93316080000000001</v>
      </c>
      <c r="M169" s="78">
        <v>1E-4</v>
      </c>
      <c r="N169" s="78">
        <v>0</v>
      </c>
      <c r="O169" s="78">
        <v>0</v>
      </c>
    </row>
    <row r="170" spans="2:15">
      <c r="B170" t="s">
        <v>753</v>
      </c>
      <c r="C170" t="s">
        <v>754</v>
      </c>
      <c r="D170" t="s">
        <v>100</v>
      </c>
      <c r="E170" t="s">
        <v>123</v>
      </c>
      <c r="F170" t="s">
        <v>755</v>
      </c>
      <c r="G170" t="s">
        <v>531</v>
      </c>
      <c r="H170" t="s">
        <v>102</v>
      </c>
      <c r="I170" s="77">
        <v>849.75</v>
      </c>
      <c r="J170" s="77">
        <v>591.1</v>
      </c>
      <c r="K170" s="77">
        <v>0</v>
      </c>
      <c r="L170" s="77">
        <v>5.0228722499999998</v>
      </c>
      <c r="M170" s="78">
        <v>0</v>
      </c>
      <c r="N170" s="78">
        <v>2.0000000000000001E-4</v>
      </c>
      <c r="O170" s="78">
        <v>1E-4</v>
      </c>
    </row>
    <row r="171" spans="2:15">
      <c r="B171" t="s">
        <v>756</v>
      </c>
      <c r="C171" t="s">
        <v>757</v>
      </c>
      <c r="D171" t="s">
        <v>100</v>
      </c>
      <c r="E171" t="s">
        <v>123</v>
      </c>
      <c r="F171" t="s">
        <v>758</v>
      </c>
      <c r="G171" t="s">
        <v>535</v>
      </c>
      <c r="H171" t="s">
        <v>102</v>
      </c>
      <c r="I171" s="77">
        <v>3185.4</v>
      </c>
      <c r="J171" s="77">
        <v>93.6</v>
      </c>
      <c r="K171" s="77">
        <v>0</v>
      </c>
      <c r="L171" s="77">
        <v>2.9815344000000001</v>
      </c>
      <c r="M171" s="78">
        <v>0</v>
      </c>
      <c r="N171" s="78">
        <v>1E-4</v>
      </c>
      <c r="O171" s="78">
        <v>0</v>
      </c>
    </row>
    <row r="172" spans="2:15">
      <c r="B172" t="s">
        <v>759</v>
      </c>
      <c r="C172" t="s">
        <v>760</v>
      </c>
      <c r="D172" t="s">
        <v>100</v>
      </c>
      <c r="E172" t="s">
        <v>123</v>
      </c>
      <c r="F172" t="s">
        <v>761</v>
      </c>
      <c r="G172" t="s">
        <v>535</v>
      </c>
      <c r="H172" t="s">
        <v>102</v>
      </c>
      <c r="I172" s="77">
        <v>2118.2399999999998</v>
      </c>
      <c r="J172" s="77">
        <v>268</v>
      </c>
      <c r="K172" s="77">
        <v>0</v>
      </c>
      <c r="L172" s="77">
        <v>5.6768831999999998</v>
      </c>
      <c r="M172" s="78">
        <v>0</v>
      </c>
      <c r="N172" s="78">
        <v>2.0000000000000001E-4</v>
      </c>
      <c r="O172" s="78">
        <v>1E-4</v>
      </c>
    </row>
    <row r="173" spans="2:15">
      <c r="B173" t="s">
        <v>762</v>
      </c>
      <c r="C173" t="s">
        <v>763</v>
      </c>
      <c r="D173" t="s">
        <v>100</v>
      </c>
      <c r="E173" t="s">
        <v>123</v>
      </c>
      <c r="F173" t="s">
        <v>764</v>
      </c>
      <c r="G173" t="s">
        <v>535</v>
      </c>
      <c r="H173" t="s">
        <v>102</v>
      </c>
      <c r="I173" s="77">
        <v>2817.65</v>
      </c>
      <c r="J173" s="77">
        <v>716.9</v>
      </c>
      <c r="K173" s="77">
        <v>0</v>
      </c>
      <c r="L173" s="77">
        <v>20.19973285</v>
      </c>
      <c r="M173" s="78">
        <v>0</v>
      </c>
      <c r="N173" s="78">
        <v>6.9999999999999999E-4</v>
      </c>
      <c r="O173" s="78">
        <v>2.0000000000000001E-4</v>
      </c>
    </row>
    <row r="174" spans="2:15">
      <c r="B174" t="s">
        <v>765</v>
      </c>
      <c r="C174" t="s">
        <v>766</v>
      </c>
      <c r="D174" t="s">
        <v>100</v>
      </c>
      <c r="E174" t="s">
        <v>123</v>
      </c>
      <c r="F174" t="s">
        <v>767</v>
      </c>
      <c r="G174" t="s">
        <v>127</v>
      </c>
      <c r="H174" t="s">
        <v>102</v>
      </c>
      <c r="I174" s="77">
        <v>2750.54</v>
      </c>
      <c r="J174" s="77">
        <v>426.8</v>
      </c>
      <c r="K174" s="77">
        <v>0</v>
      </c>
      <c r="L174" s="77">
        <v>11.73930472</v>
      </c>
      <c r="M174" s="78">
        <v>0</v>
      </c>
      <c r="N174" s="78">
        <v>4.0000000000000002E-4</v>
      </c>
      <c r="O174" s="78">
        <v>1E-4</v>
      </c>
    </row>
    <row r="175" spans="2:15">
      <c r="B175" t="s">
        <v>768</v>
      </c>
      <c r="C175" t="s">
        <v>769</v>
      </c>
      <c r="D175" t="s">
        <v>100</v>
      </c>
      <c r="E175" t="s">
        <v>123</v>
      </c>
      <c r="F175" t="s">
        <v>770</v>
      </c>
      <c r="G175" t="s">
        <v>127</v>
      </c>
      <c r="H175" t="s">
        <v>102</v>
      </c>
      <c r="I175" s="77">
        <v>1209.5</v>
      </c>
      <c r="J175" s="77">
        <v>2113</v>
      </c>
      <c r="K175" s="77">
        <v>0</v>
      </c>
      <c r="L175" s="77">
        <v>25.556735</v>
      </c>
      <c r="M175" s="78">
        <v>1E-4</v>
      </c>
      <c r="N175" s="78">
        <v>8.9999999999999998E-4</v>
      </c>
      <c r="O175" s="78">
        <v>2.9999999999999997E-4</v>
      </c>
    </row>
    <row r="176" spans="2:15">
      <c r="B176" t="s">
        <v>771</v>
      </c>
      <c r="C176" t="s">
        <v>772</v>
      </c>
      <c r="D176" t="s">
        <v>100</v>
      </c>
      <c r="E176" t="s">
        <v>123</v>
      </c>
      <c r="F176" t="s">
        <v>773</v>
      </c>
      <c r="G176" t="s">
        <v>127</v>
      </c>
      <c r="H176" t="s">
        <v>102</v>
      </c>
      <c r="I176" s="77">
        <v>462.89</v>
      </c>
      <c r="J176" s="77">
        <v>1870</v>
      </c>
      <c r="K176" s="77">
        <v>0</v>
      </c>
      <c r="L176" s="77">
        <v>8.6560430000000004</v>
      </c>
      <c r="M176" s="78">
        <v>1E-4</v>
      </c>
      <c r="N176" s="78">
        <v>2.9999999999999997E-4</v>
      </c>
      <c r="O176" s="78">
        <v>1E-4</v>
      </c>
    </row>
    <row r="177" spans="2:15">
      <c r="B177" t="s">
        <v>774</v>
      </c>
      <c r="C177" t="s">
        <v>775</v>
      </c>
      <c r="D177" t="s">
        <v>100</v>
      </c>
      <c r="E177" t="s">
        <v>123</v>
      </c>
      <c r="F177" t="s">
        <v>776</v>
      </c>
      <c r="G177" t="s">
        <v>127</v>
      </c>
      <c r="H177" t="s">
        <v>102</v>
      </c>
      <c r="I177" s="77">
        <v>4914.97</v>
      </c>
      <c r="J177" s="77">
        <v>405.3</v>
      </c>
      <c r="K177" s="77">
        <v>0</v>
      </c>
      <c r="L177" s="77">
        <v>19.92037341</v>
      </c>
      <c r="M177" s="78">
        <v>1E-4</v>
      </c>
      <c r="N177" s="78">
        <v>6.9999999999999999E-4</v>
      </c>
      <c r="O177" s="78">
        <v>2.0000000000000001E-4</v>
      </c>
    </row>
    <row r="178" spans="2:15">
      <c r="B178" t="s">
        <v>777</v>
      </c>
      <c r="C178" t="s">
        <v>778</v>
      </c>
      <c r="D178" t="s">
        <v>100</v>
      </c>
      <c r="E178" t="s">
        <v>123</v>
      </c>
      <c r="F178" t="s">
        <v>779</v>
      </c>
      <c r="G178" t="s">
        <v>127</v>
      </c>
      <c r="H178" t="s">
        <v>102</v>
      </c>
      <c r="I178" s="77">
        <v>7133.48</v>
      </c>
      <c r="J178" s="77">
        <v>500.1</v>
      </c>
      <c r="K178" s="77">
        <v>0</v>
      </c>
      <c r="L178" s="77">
        <v>35.674533480000001</v>
      </c>
      <c r="M178" s="78">
        <v>1E-4</v>
      </c>
      <c r="N178" s="78">
        <v>1.2999999999999999E-3</v>
      </c>
      <c r="O178" s="78">
        <v>4.0000000000000002E-4</v>
      </c>
    </row>
    <row r="179" spans="2:15">
      <c r="B179" t="s">
        <v>780</v>
      </c>
      <c r="C179" t="s">
        <v>781</v>
      </c>
      <c r="D179" t="s">
        <v>100</v>
      </c>
      <c r="E179" t="s">
        <v>123</v>
      </c>
      <c r="F179" t="s">
        <v>782</v>
      </c>
      <c r="G179" t="s">
        <v>127</v>
      </c>
      <c r="H179" t="s">
        <v>102</v>
      </c>
      <c r="I179" s="77">
        <v>739.27</v>
      </c>
      <c r="J179" s="77">
        <v>1493</v>
      </c>
      <c r="K179" s="77">
        <v>0</v>
      </c>
      <c r="L179" s="77">
        <v>11.037301100000001</v>
      </c>
      <c r="M179" s="78">
        <v>1E-4</v>
      </c>
      <c r="N179" s="78">
        <v>4.0000000000000002E-4</v>
      </c>
      <c r="O179" s="78">
        <v>1E-4</v>
      </c>
    </row>
    <row r="180" spans="2:15">
      <c r="B180" t="s">
        <v>783</v>
      </c>
      <c r="C180" t="s">
        <v>784</v>
      </c>
      <c r="D180" t="s">
        <v>100</v>
      </c>
      <c r="E180" t="s">
        <v>123</v>
      </c>
      <c r="F180" t="s">
        <v>785</v>
      </c>
      <c r="G180" t="s">
        <v>129</v>
      </c>
      <c r="H180" t="s">
        <v>102</v>
      </c>
      <c r="I180" s="77">
        <v>423.12</v>
      </c>
      <c r="J180" s="77">
        <v>2240</v>
      </c>
      <c r="K180" s="77">
        <v>0</v>
      </c>
      <c r="L180" s="77">
        <v>9.4778880000000001</v>
      </c>
      <c r="M180" s="78">
        <v>0</v>
      </c>
      <c r="N180" s="78">
        <v>2.9999999999999997E-4</v>
      </c>
      <c r="O180" s="78">
        <v>1E-4</v>
      </c>
    </row>
    <row r="181" spans="2:15">
      <c r="B181" t="s">
        <v>786</v>
      </c>
      <c r="C181" t="s">
        <v>787</v>
      </c>
      <c r="D181" t="s">
        <v>100</v>
      </c>
      <c r="E181" t="s">
        <v>123</v>
      </c>
      <c r="F181" t="s">
        <v>788</v>
      </c>
      <c r="G181" t="s">
        <v>129</v>
      </c>
      <c r="H181" t="s">
        <v>102</v>
      </c>
      <c r="I181" s="77">
        <v>8313.23</v>
      </c>
      <c r="J181" s="77">
        <v>53.2</v>
      </c>
      <c r="K181" s="77">
        <v>0</v>
      </c>
      <c r="L181" s="77">
        <v>4.4226383599999997</v>
      </c>
      <c r="M181" s="78">
        <v>1E-4</v>
      </c>
      <c r="N181" s="78">
        <v>2.0000000000000001E-4</v>
      </c>
      <c r="O181" s="78">
        <v>1E-4</v>
      </c>
    </row>
    <row r="182" spans="2:15">
      <c r="B182" t="s">
        <v>789</v>
      </c>
      <c r="C182" t="s">
        <v>790</v>
      </c>
      <c r="D182" t="s">
        <v>100</v>
      </c>
      <c r="E182" t="s">
        <v>123</v>
      </c>
      <c r="F182" t="s">
        <v>791</v>
      </c>
      <c r="G182" t="s">
        <v>129</v>
      </c>
      <c r="H182" t="s">
        <v>102</v>
      </c>
      <c r="I182" s="77">
        <v>1185.26</v>
      </c>
      <c r="J182" s="77">
        <v>47.4</v>
      </c>
      <c r="K182" s="77">
        <v>0</v>
      </c>
      <c r="L182" s="77">
        <v>0.56181323999999999</v>
      </c>
      <c r="M182" s="78">
        <v>0</v>
      </c>
      <c r="N182" s="78">
        <v>0</v>
      </c>
      <c r="O182" s="78">
        <v>0</v>
      </c>
    </row>
    <row r="183" spans="2:15">
      <c r="B183" s="79" t="s">
        <v>792</v>
      </c>
      <c r="E183" s="16"/>
      <c r="F183" s="16"/>
      <c r="G183" s="16"/>
      <c r="I183" s="81">
        <v>0</v>
      </c>
      <c r="K183" s="81">
        <v>0</v>
      </c>
      <c r="L183" s="81">
        <v>0</v>
      </c>
      <c r="N183" s="80">
        <v>0</v>
      </c>
      <c r="O183" s="80">
        <v>0</v>
      </c>
    </row>
    <row r="184" spans="2:15">
      <c r="B184" t="s">
        <v>209</v>
      </c>
      <c r="C184" t="s">
        <v>209</v>
      </c>
      <c r="E184" s="16"/>
      <c r="F184" s="16"/>
      <c r="G184" t="s">
        <v>209</v>
      </c>
      <c r="H184" t="s">
        <v>209</v>
      </c>
      <c r="I184" s="77">
        <v>0</v>
      </c>
      <c r="J184" s="77">
        <v>0</v>
      </c>
      <c r="L184" s="77">
        <v>0</v>
      </c>
      <c r="M184" s="78">
        <v>0</v>
      </c>
      <c r="N184" s="78">
        <v>0</v>
      </c>
      <c r="O184" s="78">
        <v>0</v>
      </c>
    </row>
    <row r="185" spans="2:15">
      <c r="B185" s="79" t="s">
        <v>220</v>
      </c>
      <c r="E185" s="16"/>
      <c r="F185" s="16"/>
      <c r="G185" s="16"/>
      <c r="I185" s="81">
        <v>80329.33</v>
      </c>
      <c r="K185" s="81">
        <v>4.8434200000000001</v>
      </c>
      <c r="L185" s="81">
        <v>8024.4352707488251</v>
      </c>
      <c r="N185" s="80">
        <v>0.28439999999999999</v>
      </c>
      <c r="O185" s="80">
        <v>9.74E-2</v>
      </c>
    </row>
    <row r="186" spans="2:15">
      <c r="B186" s="79" t="s">
        <v>257</v>
      </c>
      <c r="E186" s="16"/>
      <c r="F186" s="16"/>
      <c r="G186" s="16"/>
      <c r="I186" s="81">
        <v>42464.67</v>
      </c>
      <c r="K186" s="81">
        <v>0</v>
      </c>
      <c r="L186" s="81">
        <v>2698.0199553626976</v>
      </c>
      <c r="N186" s="80">
        <v>9.5600000000000004E-2</v>
      </c>
      <c r="O186" s="80">
        <v>3.2800000000000003E-2</v>
      </c>
    </row>
    <row r="187" spans="2:15">
      <c r="B187" t="s">
        <v>793</v>
      </c>
      <c r="C187" t="s">
        <v>794</v>
      </c>
      <c r="D187" t="s">
        <v>795</v>
      </c>
      <c r="E187" t="s">
        <v>796</v>
      </c>
      <c r="F187" t="s">
        <v>797</v>
      </c>
      <c r="G187" t="s">
        <v>798</v>
      </c>
      <c r="H187" t="s">
        <v>106</v>
      </c>
      <c r="I187" s="77">
        <v>168.37</v>
      </c>
      <c r="J187" s="77">
        <v>4109</v>
      </c>
      <c r="K187" s="77">
        <v>0</v>
      </c>
      <c r="L187" s="77">
        <v>26.628626381699998</v>
      </c>
      <c r="M187" s="78">
        <v>0</v>
      </c>
      <c r="N187" s="78">
        <v>8.9999999999999998E-4</v>
      </c>
      <c r="O187" s="78">
        <v>2.9999999999999997E-4</v>
      </c>
    </row>
    <row r="188" spans="2:15">
      <c r="B188" t="s">
        <v>799</v>
      </c>
      <c r="C188" t="s">
        <v>800</v>
      </c>
      <c r="D188" t="s">
        <v>801</v>
      </c>
      <c r="E188" t="s">
        <v>796</v>
      </c>
      <c r="F188" t="s">
        <v>802</v>
      </c>
      <c r="G188" t="s">
        <v>803</v>
      </c>
      <c r="H188" t="s">
        <v>106</v>
      </c>
      <c r="I188" s="77">
        <v>295.33</v>
      </c>
      <c r="J188" s="77">
        <v>1832</v>
      </c>
      <c r="K188" s="77">
        <v>0</v>
      </c>
      <c r="L188" s="77">
        <v>20.8248051144</v>
      </c>
      <c r="M188" s="78">
        <v>0</v>
      </c>
      <c r="N188" s="78">
        <v>6.9999999999999999E-4</v>
      </c>
      <c r="O188" s="78">
        <v>2.9999999999999997E-4</v>
      </c>
    </row>
    <row r="189" spans="2:15">
      <c r="B189" t="s">
        <v>804</v>
      </c>
      <c r="C189" t="s">
        <v>805</v>
      </c>
      <c r="D189" t="s">
        <v>795</v>
      </c>
      <c r="E189" t="s">
        <v>796</v>
      </c>
      <c r="F189" t="s">
        <v>806</v>
      </c>
      <c r="G189" t="s">
        <v>807</v>
      </c>
      <c r="H189" t="s">
        <v>106</v>
      </c>
      <c r="I189" s="77">
        <v>222.41</v>
      </c>
      <c r="J189" s="77">
        <v>2381</v>
      </c>
      <c r="K189" s="77">
        <v>0</v>
      </c>
      <c r="L189" s="77">
        <v>20.382695502899999</v>
      </c>
      <c r="M189" s="78">
        <v>0</v>
      </c>
      <c r="N189" s="78">
        <v>6.9999999999999999E-4</v>
      </c>
      <c r="O189" s="78">
        <v>2.0000000000000001E-4</v>
      </c>
    </row>
    <row r="190" spans="2:15">
      <c r="B190" t="s">
        <v>808</v>
      </c>
      <c r="C190" t="s">
        <v>809</v>
      </c>
      <c r="D190" t="s">
        <v>795</v>
      </c>
      <c r="E190" t="s">
        <v>796</v>
      </c>
      <c r="F190" t="s">
        <v>267</v>
      </c>
      <c r="G190" t="s">
        <v>810</v>
      </c>
      <c r="H190" t="s">
        <v>106</v>
      </c>
      <c r="I190" s="77">
        <v>667</v>
      </c>
      <c r="J190" s="77">
        <v>6955</v>
      </c>
      <c r="K190" s="77">
        <v>0</v>
      </c>
      <c r="L190" s="77">
        <v>178.55453265</v>
      </c>
      <c r="M190" s="78">
        <v>0</v>
      </c>
      <c r="N190" s="78">
        <v>6.3E-3</v>
      </c>
      <c r="O190" s="78">
        <v>2.2000000000000001E-3</v>
      </c>
    </row>
    <row r="191" spans="2:15">
      <c r="B191" t="s">
        <v>811</v>
      </c>
      <c r="C191" t="s">
        <v>812</v>
      </c>
      <c r="D191" t="s">
        <v>801</v>
      </c>
      <c r="E191" t="s">
        <v>796</v>
      </c>
      <c r="F191" t="s">
        <v>813</v>
      </c>
      <c r="G191" t="s">
        <v>814</v>
      </c>
      <c r="H191" t="s">
        <v>106</v>
      </c>
      <c r="I191" s="77">
        <v>465.77</v>
      </c>
      <c r="J191" s="77">
        <v>3095</v>
      </c>
      <c r="K191" s="77">
        <v>0</v>
      </c>
      <c r="L191" s="77">
        <v>55.485573193500002</v>
      </c>
      <c r="M191" s="78">
        <v>0</v>
      </c>
      <c r="N191" s="78">
        <v>2E-3</v>
      </c>
      <c r="O191" s="78">
        <v>6.9999999999999999E-4</v>
      </c>
    </row>
    <row r="192" spans="2:15">
      <c r="B192" t="s">
        <v>815</v>
      </c>
      <c r="C192" t="s">
        <v>816</v>
      </c>
      <c r="D192" t="s">
        <v>801</v>
      </c>
      <c r="E192" t="s">
        <v>796</v>
      </c>
      <c r="F192" t="s">
        <v>817</v>
      </c>
      <c r="G192" t="s">
        <v>818</v>
      </c>
      <c r="H192" t="s">
        <v>106</v>
      </c>
      <c r="I192" s="77">
        <v>775.45</v>
      </c>
      <c r="J192" s="77">
        <v>169</v>
      </c>
      <c r="K192" s="77">
        <v>0</v>
      </c>
      <c r="L192" s="77">
        <v>5.0441549145</v>
      </c>
      <c r="M192" s="78">
        <v>0</v>
      </c>
      <c r="N192" s="78">
        <v>2.0000000000000001E-4</v>
      </c>
      <c r="O192" s="78">
        <v>1E-4</v>
      </c>
    </row>
    <row r="193" spans="2:15">
      <c r="B193" t="s">
        <v>819</v>
      </c>
      <c r="C193" t="s">
        <v>820</v>
      </c>
      <c r="D193" t="s">
        <v>801</v>
      </c>
      <c r="E193" t="s">
        <v>796</v>
      </c>
      <c r="F193" t="s">
        <v>821</v>
      </c>
      <c r="G193" t="s">
        <v>818</v>
      </c>
      <c r="H193" t="s">
        <v>106</v>
      </c>
      <c r="I193" s="77">
        <v>408.51</v>
      </c>
      <c r="J193" s="77">
        <v>1428.9995999999974</v>
      </c>
      <c r="K193" s="77">
        <v>0</v>
      </c>
      <c r="L193" s="77">
        <v>22.468946517679999</v>
      </c>
      <c r="M193" s="78">
        <v>0</v>
      </c>
      <c r="N193" s="78">
        <v>8.0000000000000004E-4</v>
      </c>
      <c r="O193" s="78">
        <v>2.9999999999999997E-4</v>
      </c>
    </row>
    <row r="194" spans="2:15">
      <c r="B194" t="s">
        <v>822</v>
      </c>
      <c r="C194" t="s">
        <v>823</v>
      </c>
      <c r="D194" t="s">
        <v>795</v>
      </c>
      <c r="E194" t="s">
        <v>796</v>
      </c>
      <c r="F194" t="s">
        <v>824</v>
      </c>
      <c r="G194" t="s">
        <v>825</v>
      </c>
      <c r="H194" t="s">
        <v>106</v>
      </c>
      <c r="I194" s="77">
        <v>303.72000000000003</v>
      </c>
      <c r="J194" s="77">
        <v>3884</v>
      </c>
      <c r="K194" s="77">
        <v>0</v>
      </c>
      <c r="L194" s="77">
        <v>45.404669995200003</v>
      </c>
      <c r="M194" s="78">
        <v>0</v>
      </c>
      <c r="N194" s="78">
        <v>1.6000000000000001E-3</v>
      </c>
      <c r="O194" s="78">
        <v>5.9999999999999995E-4</v>
      </c>
    </row>
    <row r="195" spans="2:15">
      <c r="B195" t="s">
        <v>826</v>
      </c>
      <c r="C195" t="s">
        <v>827</v>
      </c>
      <c r="D195" t="s">
        <v>801</v>
      </c>
      <c r="E195" t="s">
        <v>796</v>
      </c>
      <c r="F195" t="s">
        <v>828</v>
      </c>
      <c r="G195" t="s">
        <v>829</v>
      </c>
      <c r="H195" t="s">
        <v>106</v>
      </c>
      <c r="I195" s="77">
        <v>288.51</v>
      </c>
      <c r="J195" s="77">
        <v>13074</v>
      </c>
      <c r="K195" s="77">
        <v>0</v>
      </c>
      <c r="L195" s="77">
        <v>145.18350019260001</v>
      </c>
      <c r="M195" s="78">
        <v>0</v>
      </c>
      <c r="N195" s="78">
        <v>5.1000000000000004E-3</v>
      </c>
      <c r="O195" s="78">
        <v>1.8E-3</v>
      </c>
    </row>
    <row r="196" spans="2:15">
      <c r="B196" t="s">
        <v>830</v>
      </c>
      <c r="C196" t="s">
        <v>831</v>
      </c>
      <c r="D196" t="s">
        <v>801</v>
      </c>
      <c r="E196" t="s">
        <v>796</v>
      </c>
      <c r="F196" t="s">
        <v>470</v>
      </c>
      <c r="G196" t="s">
        <v>829</v>
      </c>
      <c r="H196" t="s">
        <v>106</v>
      </c>
      <c r="I196" s="77">
        <v>710.76</v>
      </c>
      <c r="J196" s="77">
        <v>6371</v>
      </c>
      <c r="K196" s="77">
        <v>0</v>
      </c>
      <c r="L196" s="77">
        <v>174.29241794039999</v>
      </c>
      <c r="M196" s="78">
        <v>0</v>
      </c>
      <c r="N196" s="78">
        <v>6.1999999999999998E-3</v>
      </c>
      <c r="O196" s="78">
        <v>2.0999999999999999E-3</v>
      </c>
    </row>
    <row r="197" spans="2:15">
      <c r="B197" t="s">
        <v>832</v>
      </c>
      <c r="C197" t="s">
        <v>833</v>
      </c>
      <c r="D197" t="s">
        <v>801</v>
      </c>
      <c r="E197" t="s">
        <v>796</v>
      </c>
      <c r="F197" t="s">
        <v>834</v>
      </c>
      <c r="G197" t="s">
        <v>835</v>
      </c>
      <c r="H197" t="s">
        <v>106</v>
      </c>
      <c r="I197" s="77">
        <v>242</v>
      </c>
      <c r="J197" s="77">
        <v>2533</v>
      </c>
      <c r="K197" s="77">
        <v>0</v>
      </c>
      <c r="L197" s="77">
        <v>23.593831139999999</v>
      </c>
      <c r="M197" s="78">
        <v>0</v>
      </c>
      <c r="N197" s="78">
        <v>8.0000000000000004E-4</v>
      </c>
      <c r="O197" s="78">
        <v>2.9999999999999997E-4</v>
      </c>
    </row>
    <row r="198" spans="2:15">
      <c r="B198" t="s">
        <v>836</v>
      </c>
      <c r="C198" t="s">
        <v>837</v>
      </c>
      <c r="D198" t="s">
        <v>801</v>
      </c>
      <c r="E198" t="s">
        <v>796</v>
      </c>
      <c r="F198" t="s">
        <v>838</v>
      </c>
      <c r="G198" t="s">
        <v>835</v>
      </c>
      <c r="H198" t="s">
        <v>106</v>
      </c>
      <c r="I198" s="77">
        <v>62.17</v>
      </c>
      <c r="J198" s="77">
        <v>15887</v>
      </c>
      <c r="K198" s="77">
        <v>0</v>
      </c>
      <c r="L198" s="77">
        <v>38.016372467099998</v>
      </c>
      <c r="M198" s="78">
        <v>0</v>
      </c>
      <c r="N198" s="78">
        <v>1.2999999999999999E-3</v>
      </c>
      <c r="O198" s="78">
        <v>5.0000000000000001E-4</v>
      </c>
    </row>
    <row r="199" spans="2:15">
      <c r="B199" t="s">
        <v>839</v>
      </c>
      <c r="C199" t="s">
        <v>840</v>
      </c>
      <c r="D199" t="s">
        <v>795</v>
      </c>
      <c r="E199" t="s">
        <v>796</v>
      </c>
      <c r="F199" t="s">
        <v>841</v>
      </c>
      <c r="G199" t="s">
        <v>835</v>
      </c>
      <c r="H199" t="s">
        <v>106</v>
      </c>
      <c r="I199" s="77">
        <v>465.38</v>
      </c>
      <c r="J199" s="77">
        <v>451</v>
      </c>
      <c r="K199" s="77">
        <v>0</v>
      </c>
      <c r="L199" s="77">
        <v>8.0785267661999995</v>
      </c>
      <c r="M199" s="78">
        <v>0</v>
      </c>
      <c r="N199" s="78">
        <v>2.9999999999999997E-4</v>
      </c>
      <c r="O199" s="78">
        <v>1E-4</v>
      </c>
    </row>
    <row r="200" spans="2:15">
      <c r="B200" t="s">
        <v>842</v>
      </c>
      <c r="C200" t="s">
        <v>843</v>
      </c>
      <c r="D200" t="s">
        <v>795</v>
      </c>
      <c r="E200" t="s">
        <v>796</v>
      </c>
      <c r="F200" t="s">
        <v>844</v>
      </c>
      <c r="G200" t="s">
        <v>835</v>
      </c>
      <c r="H200" t="s">
        <v>106</v>
      </c>
      <c r="I200" s="77">
        <v>999.98</v>
      </c>
      <c r="J200" s="77">
        <v>578</v>
      </c>
      <c r="K200" s="77">
        <v>0</v>
      </c>
      <c r="L200" s="77">
        <v>22.246775055600001</v>
      </c>
      <c r="M200" s="78">
        <v>0</v>
      </c>
      <c r="N200" s="78">
        <v>8.0000000000000004E-4</v>
      </c>
      <c r="O200" s="78">
        <v>2.9999999999999997E-4</v>
      </c>
    </row>
    <row r="201" spans="2:15">
      <c r="B201" t="s">
        <v>845</v>
      </c>
      <c r="C201" t="s">
        <v>846</v>
      </c>
      <c r="D201" t="s">
        <v>801</v>
      </c>
      <c r="E201" t="s">
        <v>796</v>
      </c>
      <c r="F201" t="s">
        <v>847</v>
      </c>
      <c r="G201" t="s">
        <v>835</v>
      </c>
      <c r="H201" t="s">
        <v>120</v>
      </c>
      <c r="I201" s="77">
        <v>8380.65</v>
      </c>
      <c r="J201" s="77">
        <v>3.7</v>
      </c>
      <c r="K201" s="77">
        <v>0</v>
      </c>
      <c r="L201" s="77">
        <v>0.76336491428999997</v>
      </c>
      <c r="M201" s="78">
        <v>0</v>
      </c>
      <c r="N201" s="78">
        <v>0</v>
      </c>
      <c r="O201" s="78">
        <v>0</v>
      </c>
    </row>
    <row r="202" spans="2:15">
      <c r="B202" t="s">
        <v>848</v>
      </c>
      <c r="C202" t="s">
        <v>849</v>
      </c>
      <c r="D202" t="s">
        <v>801</v>
      </c>
      <c r="E202" t="s">
        <v>796</v>
      </c>
      <c r="F202" t="s">
        <v>850</v>
      </c>
      <c r="G202" t="s">
        <v>835</v>
      </c>
      <c r="H202" t="s">
        <v>106</v>
      </c>
      <c r="I202" s="77">
        <v>136.74</v>
      </c>
      <c r="J202" s="77">
        <v>2314.9998999999925</v>
      </c>
      <c r="K202" s="77">
        <v>0</v>
      </c>
      <c r="L202" s="77">
        <v>12.184128292687699</v>
      </c>
      <c r="M202" s="78">
        <v>0</v>
      </c>
      <c r="N202" s="78">
        <v>4.0000000000000002E-4</v>
      </c>
      <c r="O202" s="78">
        <v>1E-4</v>
      </c>
    </row>
    <row r="203" spans="2:15">
      <c r="B203" t="s">
        <v>851</v>
      </c>
      <c r="C203" t="s">
        <v>852</v>
      </c>
      <c r="D203" t="s">
        <v>801</v>
      </c>
      <c r="E203" t="s">
        <v>796</v>
      </c>
      <c r="F203" t="s">
        <v>853</v>
      </c>
      <c r="G203" t="s">
        <v>835</v>
      </c>
      <c r="H203" t="s">
        <v>106</v>
      </c>
      <c r="I203" s="77">
        <v>158.81</v>
      </c>
      <c r="J203" s="77">
        <v>9109</v>
      </c>
      <c r="K203" s="77">
        <v>0</v>
      </c>
      <c r="L203" s="77">
        <v>55.679645162100002</v>
      </c>
      <c r="M203" s="78">
        <v>0</v>
      </c>
      <c r="N203" s="78">
        <v>2E-3</v>
      </c>
      <c r="O203" s="78">
        <v>6.9999999999999999E-4</v>
      </c>
    </row>
    <row r="204" spans="2:15">
      <c r="B204" t="s">
        <v>854</v>
      </c>
      <c r="C204" t="s">
        <v>855</v>
      </c>
      <c r="D204" t="s">
        <v>801</v>
      </c>
      <c r="E204" t="s">
        <v>796</v>
      </c>
      <c r="F204" t="s">
        <v>856</v>
      </c>
      <c r="G204" t="s">
        <v>835</v>
      </c>
      <c r="H204" t="s">
        <v>106</v>
      </c>
      <c r="I204" s="77">
        <v>59.23</v>
      </c>
      <c r="J204" s="77">
        <v>16354</v>
      </c>
      <c r="K204" s="77">
        <v>0</v>
      </c>
      <c r="L204" s="77">
        <v>37.2832391958</v>
      </c>
      <c r="M204" s="78">
        <v>0</v>
      </c>
      <c r="N204" s="78">
        <v>1.2999999999999999E-3</v>
      </c>
      <c r="O204" s="78">
        <v>5.0000000000000001E-4</v>
      </c>
    </row>
    <row r="205" spans="2:15">
      <c r="B205" t="s">
        <v>857</v>
      </c>
      <c r="C205" t="s">
        <v>858</v>
      </c>
      <c r="D205" t="s">
        <v>801</v>
      </c>
      <c r="E205" t="s">
        <v>796</v>
      </c>
      <c r="F205" t="s">
        <v>859</v>
      </c>
      <c r="G205" t="s">
        <v>835</v>
      </c>
      <c r="H205" t="s">
        <v>106</v>
      </c>
      <c r="I205" s="77">
        <v>56.71</v>
      </c>
      <c r="J205" s="77">
        <v>13399</v>
      </c>
      <c r="K205" s="77">
        <v>0</v>
      </c>
      <c r="L205" s="77">
        <v>29.246907092099999</v>
      </c>
      <c r="M205" s="78">
        <v>0</v>
      </c>
      <c r="N205" s="78">
        <v>1E-3</v>
      </c>
      <c r="O205" s="78">
        <v>4.0000000000000002E-4</v>
      </c>
    </row>
    <row r="206" spans="2:15">
      <c r="B206" t="s">
        <v>860</v>
      </c>
      <c r="C206" t="s">
        <v>861</v>
      </c>
      <c r="D206" t="s">
        <v>801</v>
      </c>
      <c r="E206" t="s">
        <v>796</v>
      </c>
      <c r="F206" t="s">
        <v>862</v>
      </c>
      <c r="G206" t="s">
        <v>863</v>
      </c>
      <c r="H206" t="s">
        <v>106</v>
      </c>
      <c r="I206" s="77">
        <v>882.17</v>
      </c>
      <c r="J206" s="77">
        <v>210</v>
      </c>
      <c r="K206" s="77">
        <v>0</v>
      </c>
      <c r="L206" s="77">
        <v>7.1304918930000003</v>
      </c>
      <c r="M206" s="78">
        <v>0</v>
      </c>
      <c r="N206" s="78">
        <v>2.9999999999999997E-4</v>
      </c>
      <c r="O206" s="78">
        <v>1E-4</v>
      </c>
    </row>
    <row r="207" spans="2:15">
      <c r="B207" t="s">
        <v>864</v>
      </c>
      <c r="C207" t="s">
        <v>865</v>
      </c>
      <c r="D207" t="s">
        <v>801</v>
      </c>
      <c r="E207" t="s">
        <v>796</v>
      </c>
      <c r="F207" t="s">
        <v>866</v>
      </c>
      <c r="G207" t="s">
        <v>863</v>
      </c>
      <c r="H207" t="s">
        <v>106</v>
      </c>
      <c r="I207" s="77">
        <v>2643.37</v>
      </c>
      <c r="J207" s="77">
        <v>191</v>
      </c>
      <c r="K207" s="77">
        <v>0</v>
      </c>
      <c r="L207" s="77">
        <v>19.4329724583</v>
      </c>
      <c r="M207" s="78">
        <v>0</v>
      </c>
      <c r="N207" s="78">
        <v>6.9999999999999999E-4</v>
      </c>
      <c r="O207" s="78">
        <v>2.0000000000000001E-4</v>
      </c>
    </row>
    <row r="208" spans="2:15">
      <c r="B208" t="s">
        <v>867</v>
      </c>
      <c r="C208" t="s">
        <v>868</v>
      </c>
      <c r="D208" t="s">
        <v>801</v>
      </c>
      <c r="E208" t="s">
        <v>796</v>
      </c>
      <c r="F208" t="s">
        <v>869</v>
      </c>
      <c r="G208" t="s">
        <v>863</v>
      </c>
      <c r="H208" t="s">
        <v>106</v>
      </c>
      <c r="I208" s="77">
        <v>585.12</v>
      </c>
      <c r="J208" s="77">
        <v>1321</v>
      </c>
      <c r="K208" s="77">
        <v>0</v>
      </c>
      <c r="L208" s="77">
        <v>29.750596084800002</v>
      </c>
      <c r="M208" s="78">
        <v>0</v>
      </c>
      <c r="N208" s="78">
        <v>1.1000000000000001E-3</v>
      </c>
      <c r="O208" s="78">
        <v>4.0000000000000002E-4</v>
      </c>
    </row>
    <row r="209" spans="2:15">
      <c r="B209" t="s">
        <v>870</v>
      </c>
      <c r="C209" t="s">
        <v>871</v>
      </c>
      <c r="D209" t="s">
        <v>795</v>
      </c>
      <c r="E209" t="s">
        <v>796</v>
      </c>
      <c r="F209" t="s">
        <v>872</v>
      </c>
      <c r="G209" t="s">
        <v>873</v>
      </c>
      <c r="H209" t="s">
        <v>106</v>
      </c>
      <c r="I209" s="77">
        <v>699.44</v>
      </c>
      <c r="J209" s="77">
        <v>1033</v>
      </c>
      <c r="K209" s="77">
        <v>0</v>
      </c>
      <c r="L209" s="77">
        <v>27.809853304800001</v>
      </c>
      <c r="M209" s="78">
        <v>0</v>
      </c>
      <c r="N209" s="78">
        <v>1E-3</v>
      </c>
      <c r="O209" s="78">
        <v>2.9999999999999997E-4</v>
      </c>
    </row>
    <row r="210" spans="2:15">
      <c r="B210" t="s">
        <v>874</v>
      </c>
      <c r="C210" t="s">
        <v>875</v>
      </c>
      <c r="D210" t="s">
        <v>801</v>
      </c>
      <c r="E210" t="s">
        <v>796</v>
      </c>
      <c r="F210" t="s">
        <v>284</v>
      </c>
      <c r="G210" t="s">
        <v>285</v>
      </c>
      <c r="H210" t="s">
        <v>106</v>
      </c>
      <c r="I210" s="77">
        <v>4.41</v>
      </c>
      <c r="J210" s="77">
        <v>19792</v>
      </c>
      <c r="K210" s="77">
        <v>0</v>
      </c>
      <c r="L210" s="77">
        <v>3.3595118928000001</v>
      </c>
      <c r="M210" s="78">
        <v>0</v>
      </c>
      <c r="N210" s="78">
        <v>1E-4</v>
      </c>
      <c r="O210" s="78">
        <v>0</v>
      </c>
    </row>
    <row r="211" spans="2:15">
      <c r="B211" t="s">
        <v>876</v>
      </c>
      <c r="C211" t="s">
        <v>877</v>
      </c>
      <c r="D211" t="s">
        <v>801</v>
      </c>
      <c r="E211" t="s">
        <v>796</v>
      </c>
      <c r="F211" t="s">
        <v>331</v>
      </c>
      <c r="G211" t="s">
        <v>332</v>
      </c>
      <c r="H211" t="s">
        <v>106</v>
      </c>
      <c r="I211" s="77">
        <v>815.26</v>
      </c>
      <c r="J211" s="77">
        <v>2471</v>
      </c>
      <c r="K211" s="77">
        <v>0</v>
      </c>
      <c r="L211" s="77">
        <v>77.538392135400002</v>
      </c>
      <c r="M211" s="78">
        <v>0</v>
      </c>
      <c r="N211" s="78">
        <v>2.7000000000000001E-3</v>
      </c>
      <c r="O211" s="78">
        <v>8.9999999999999998E-4</v>
      </c>
    </row>
    <row r="212" spans="2:15">
      <c r="B212" t="s">
        <v>878</v>
      </c>
      <c r="C212" t="s">
        <v>879</v>
      </c>
      <c r="D212" t="s">
        <v>801</v>
      </c>
      <c r="E212" t="s">
        <v>796</v>
      </c>
      <c r="F212" t="s">
        <v>335</v>
      </c>
      <c r="G212" t="s">
        <v>332</v>
      </c>
      <c r="H212" t="s">
        <v>106</v>
      </c>
      <c r="I212" s="77">
        <v>653.24</v>
      </c>
      <c r="J212" s="77">
        <v>11077</v>
      </c>
      <c r="K212" s="77">
        <v>0</v>
      </c>
      <c r="L212" s="77">
        <v>278.51131058520002</v>
      </c>
      <c r="M212" s="78">
        <v>0</v>
      </c>
      <c r="N212" s="78">
        <v>9.9000000000000008E-3</v>
      </c>
      <c r="O212" s="78">
        <v>3.3999999999999998E-3</v>
      </c>
    </row>
    <row r="213" spans="2:15">
      <c r="B213" t="s">
        <v>880</v>
      </c>
      <c r="C213" t="s">
        <v>881</v>
      </c>
      <c r="D213" t="s">
        <v>801</v>
      </c>
      <c r="E213" t="s">
        <v>796</v>
      </c>
      <c r="F213" t="s">
        <v>882</v>
      </c>
      <c r="G213" t="s">
        <v>481</v>
      </c>
      <c r="H213" t="s">
        <v>106</v>
      </c>
      <c r="I213" s="77">
        <v>1663.53</v>
      </c>
      <c r="J213" s="77">
        <v>613</v>
      </c>
      <c r="K213" s="77">
        <v>0</v>
      </c>
      <c r="L213" s="77">
        <v>39.249942326099998</v>
      </c>
      <c r="M213" s="78">
        <v>0</v>
      </c>
      <c r="N213" s="78">
        <v>1.4E-3</v>
      </c>
      <c r="O213" s="78">
        <v>5.0000000000000001E-4</v>
      </c>
    </row>
    <row r="214" spans="2:15">
      <c r="B214" t="s">
        <v>883</v>
      </c>
      <c r="C214" t="s">
        <v>884</v>
      </c>
      <c r="D214" t="s">
        <v>795</v>
      </c>
      <c r="E214" t="s">
        <v>796</v>
      </c>
      <c r="F214" t="s">
        <v>368</v>
      </c>
      <c r="G214" t="s">
        <v>369</v>
      </c>
      <c r="H214" t="s">
        <v>106</v>
      </c>
      <c r="I214" s="77">
        <v>17027.71</v>
      </c>
      <c r="J214" s="77">
        <v>1022</v>
      </c>
      <c r="K214" s="77">
        <v>0</v>
      </c>
      <c r="L214" s="77">
        <v>669.81528217380003</v>
      </c>
      <c r="M214" s="78">
        <v>0</v>
      </c>
      <c r="N214" s="78">
        <v>2.3699999999999999E-2</v>
      </c>
      <c r="O214" s="78">
        <v>8.0999999999999996E-3</v>
      </c>
    </row>
    <row r="215" spans="2:15">
      <c r="B215" t="s">
        <v>885</v>
      </c>
      <c r="C215" t="s">
        <v>886</v>
      </c>
      <c r="D215" t="s">
        <v>801</v>
      </c>
      <c r="E215" t="s">
        <v>796</v>
      </c>
      <c r="F215" t="s">
        <v>887</v>
      </c>
      <c r="G215" t="s">
        <v>125</v>
      </c>
      <c r="H215" t="s">
        <v>106</v>
      </c>
      <c r="I215" s="77">
        <v>609.16</v>
      </c>
      <c r="J215" s="77">
        <v>68.599999999999994</v>
      </c>
      <c r="K215" s="77">
        <v>0</v>
      </c>
      <c r="L215" s="77">
        <v>1.6084345922400001</v>
      </c>
      <c r="M215" s="78">
        <v>0</v>
      </c>
      <c r="N215" s="78">
        <v>1E-4</v>
      </c>
      <c r="O215" s="78">
        <v>0</v>
      </c>
    </row>
    <row r="216" spans="2:15">
      <c r="B216" t="s">
        <v>888</v>
      </c>
      <c r="C216" t="s">
        <v>889</v>
      </c>
      <c r="D216" t="s">
        <v>801</v>
      </c>
      <c r="E216" t="s">
        <v>796</v>
      </c>
      <c r="F216" t="s">
        <v>372</v>
      </c>
      <c r="G216" t="s">
        <v>129</v>
      </c>
      <c r="H216" t="s">
        <v>106</v>
      </c>
      <c r="I216" s="77">
        <v>728.91</v>
      </c>
      <c r="J216" s="77">
        <v>16780</v>
      </c>
      <c r="K216" s="77">
        <v>0</v>
      </c>
      <c r="L216" s="77">
        <v>470.77541620199997</v>
      </c>
      <c r="M216" s="78">
        <v>0</v>
      </c>
      <c r="N216" s="78">
        <v>1.67E-2</v>
      </c>
      <c r="O216" s="78">
        <v>5.7000000000000002E-3</v>
      </c>
    </row>
    <row r="217" spans="2:15">
      <c r="B217" t="s">
        <v>890</v>
      </c>
      <c r="C217" t="s">
        <v>891</v>
      </c>
      <c r="D217" t="s">
        <v>801</v>
      </c>
      <c r="E217" t="s">
        <v>796</v>
      </c>
      <c r="F217" t="s">
        <v>578</v>
      </c>
      <c r="G217" t="s">
        <v>129</v>
      </c>
      <c r="H217" t="s">
        <v>106</v>
      </c>
      <c r="I217" s="77">
        <v>1284.8499999999999</v>
      </c>
      <c r="J217" s="77">
        <v>3067</v>
      </c>
      <c r="K217" s="77">
        <v>0</v>
      </c>
      <c r="L217" s="77">
        <v>151.6750392255</v>
      </c>
      <c r="M217" s="78">
        <v>0</v>
      </c>
      <c r="N217" s="78">
        <v>5.4000000000000003E-3</v>
      </c>
      <c r="O217" s="78">
        <v>1.8E-3</v>
      </c>
    </row>
    <row r="218" spans="2:15">
      <c r="B218" s="79" t="s">
        <v>258</v>
      </c>
      <c r="E218" s="16"/>
      <c r="F218" s="16"/>
      <c r="G218" s="16"/>
      <c r="I218" s="81">
        <v>37864.660000000003</v>
      </c>
      <c r="K218" s="81">
        <v>4.8434200000000001</v>
      </c>
      <c r="L218" s="81">
        <v>5326.4153153861271</v>
      </c>
      <c r="N218" s="80">
        <v>0.1888</v>
      </c>
      <c r="O218" s="80">
        <v>6.4699999999999994E-2</v>
      </c>
    </row>
    <row r="219" spans="2:15">
      <c r="B219" t="s">
        <v>892</v>
      </c>
      <c r="C219" t="s">
        <v>893</v>
      </c>
      <c r="D219" t="s">
        <v>801</v>
      </c>
      <c r="E219" t="s">
        <v>796</v>
      </c>
      <c r="F219"/>
      <c r="G219" t="s">
        <v>798</v>
      </c>
      <c r="H219" t="s">
        <v>106</v>
      </c>
      <c r="I219" s="77">
        <v>63.5</v>
      </c>
      <c r="J219" s="77">
        <v>24638</v>
      </c>
      <c r="K219" s="77">
        <v>0</v>
      </c>
      <c r="L219" s="77">
        <v>60.218105370000004</v>
      </c>
      <c r="M219" s="78">
        <v>0</v>
      </c>
      <c r="N219" s="78">
        <v>2.0999999999999999E-3</v>
      </c>
      <c r="O219" s="78">
        <v>6.9999999999999999E-4</v>
      </c>
    </row>
    <row r="220" spans="2:15">
      <c r="B220" t="s">
        <v>894</v>
      </c>
      <c r="C220" t="s">
        <v>895</v>
      </c>
      <c r="D220" t="s">
        <v>795</v>
      </c>
      <c r="E220" t="s">
        <v>796</v>
      </c>
      <c r="F220"/>
      <c r="G220" t="s">
        <v>896</v>
      </c>
      <c r="H220" t="s">
        <v>106</v>
      </c>
      <c r="I220" s="77">
        <v>1066.83</v>
      </c>
      <c r="J220" s="77">
        <v>2756</v>
      </c>
      <c r="K220" s="77">
        <v>0.97909000000000002</v>
      </c>
      <c r="L220" s="77">
        <v>114.1467521452</v>
      </c>
      <c r="M220" s="78">
        <v>0</v>
      </c>
      <c r="N220" s="78">
        <v>4.0000000000000001E-3</v>
      </c>
      <c r="O220" s="78">
        <v>1.4E-3</v>
      </c>
    </row>
    <row r="221" spans="2:15">
      <c r="B221" t="s">
        <v>897</v>
      </c>
      <c r="C221" t="s">
        <v>898</v>
      </c>
      <c r="D221" t="s">
        <v>795</v>
      </c>
      <c r="E221" t="s">
        <v>796</v>
      </c>
      <c r="F221"/>
      <c r="G221" t="s">
        <v>896</v>
      </c>
      <c r="H221" t="s">
        <v>106</v>
      </c>
      <c r="I221" s="77">
        <v>216.99</v>
      </c>
      <c r="J221" s="77">
        <v>14759</v>
      </c>
      <c r="K221" s="77">
        <v>0</v>
      </c>
      <c r="L221" s="77">
        <v>123.2663577309</v>
      </c>
      <c r="M221" s="78">
        <v>0</v>
      </c>
      <c r="N221" s="78">
        <v>4.4000000000000003E-3</v>
      </c>
      <c r="O221" s="78">
        <v>1.5E-3</v>
      </c>
    </row>
    <row r="222" spans="2:15">
      <c r="B222" t="s">
        <v>899</v>
      </c>
      <c r="C222" t="s">
        <v>900</v>
      </c>
      <c r="D222" t="s">
        <v>795</v>
      </c>
      <c r="E222" t="s">
        <v>796</v>
      </c>
      <c r="F222"/>
      <c r="G222" t="s">
        <v>803</v>
      </c>
      <c r="H222" t="s">
        <v>106</v>
      </c>
      <c r="I222" s="77">
        <v>230.78</v>
      </c>
      <c r="J222" s="77">
        <v>12082</v>
      </c>
      <c r="K222" s="77">
        <v>0</v>
      </c>
      <c r="L222" s="77">
        <v>107.3210496204</v>
      </c>
      <c r="M222" s="78">
        <v>0</v>
      </c>
      <c r="N222" s="78">
        <v>3.8E-3</v>
      </c>
      <c r="O222" s="78">
        <v>1.2999999999999999E-3</v>
      </c>
    </row>
    <row r="223" spans="2:15">
      <c r="B223" t="s">
        <v>901</v>
      </c>
      <c r="C223" t="s">
        <v>902</v>
      </c>
      <c r="D223" t="s">
        <v>123</v>
      </c>
      <c r="E223" t="s">
        <v>796</v>
      </c>
      <c r="F223"/>
      <c r="G223" t="s">
        <v>803</v>
      </c>
      <c r="H223" t="s">
        <v>110</v>
      </c>
      <c r="I223" s="77">
        <v>204.22</v>
      </c>
      <c r="J223" s="77">
        <v>12674</v>
      </c>
      <c r="K223" s="77">
        <v>0</v>
      </c>
      <c r="L223" s="77">
        <v>105.019634661</v>
      </c>
      <c r="M223" s="78">
        <v>0</v>
      </c>
      <c r="N223" s="78">
        <v>3.7000000000000002E-3</v>
      </c>
      <c r="O223" s="78">
        <v>1.2999999999999999E-3</v>
      </c>
    </row>
    <row r="224" spans="2:15">
      <c r="B224" t="s">
        <v>903</v>
      </c>
      <c r="C224" t="s">
        <v>904</v>
      </c>
      <c r="D224" t="s">
        <v>795</v>
      </c>
      <c r="E224" t="s">
        <v>796</v>
      </c>
      <c r="F224"/>
      <c r="G224" t="s">
        <v>803</v>
      </c>
      <c r="H224" t="s">
        <v>106</v>
      </c>
      <c r="I224" s="77">
        <v>215.54</v>
      </c>
      <c r="J224" s="77">
        <v>19043</v>
      </c>
      <c r="K224" s="77">
        <v>0</v>
      </c>
      <c r="L224" s="77">
        <v>157.98329118780001</v>
      </c>
      <c r="M224" s="78">
        <v>0</v>
      </c>
      <c r="N224" s="78">
        <v>5.5999999999999999E-3</v>
      </c>
      <c r="O224" s="78">
        <v>1.9E-3</v>
      </c>
    </row>
    <row r="225" spans="2:15">
      <c r="B225" t="s">
        <v>905</v>
      </c>
      <c r="C225" t="s">
        <v>906</v>
      </c>
      <c r="D225" t="s">
        <v>123</v>
      </c>
      <c r="E225" t="s">
        <v>796</v>
      </c>
      <c r="F225"/>
      <c r="G225" t="s">
        <v>803</v>
      </c>
      <c r="H225" t="s">
        <v>110</v>
      </c>
      <c r="I225" s="77">
        <v>221.35</v>
      </c>
      <c r="J225" s="77">
        <v>9100</v>
      </c>
      <c r="K225" s="77">
        <v>0</v>
      </c>
      <c r="L225" s="77">
        <v>81.729613874999998</v>
      </c>
      <c r="M225" s="78">
        <v>0</v>
      </c>
      <c r="N225" s="78">
        <v>2.8999999999999998E-3</v>
      </c>
      <c r="O225" s="78">
        <v>1E-3</v>
      </c>
    </row>
    <row r="226" spans="2:15">
      <c r="B226" t="s">
        <v>907</v>
      </c>
      <c r="C226" t="s">
        <v>908</v>
      </c>
      <c r="D226" t="s">
        <v>123</v>
      </c>
      <c r="E226" t="s">
        <v>796</v>
      </c>
      <c r="F226"/>
      <c r="G226" t="s">
        <v>803</v>
      </c>
      <c r="H226" t="s">
        <v>110</v>
      </c>
      <c r="I226" s="77">
        <v>431.81</v>
      </c>
      <c r="J226" s="77">
        <v>10522</v>
      </c>
      <c r="K226" s="77">
        <v>0</v>
      </c>
      <c r="L226" s="77">
        <v>184.35270807149999</v>
      </c>
      <c r="M226" s="78">
        <v>0</v>
      </c>
      <c r="N226" s="78">
        <v>6.4999999999999997E-3</v>
      </c>
      <c r="O226" s="78">
        <v>2.2000000000000001E-3</v>
      </c>
    </row>
    <row r="227" spans="2:15">
      <c r="B227" t="s">
        <v>909</v>
      </c>
      <c r="C227" t="s">
        <v>910</v>
      </c>
      <c r="D227" t="s">
        <v>123</v>
      </c>
      <c r="E227" t="s">
        <v>796</v>
      </c>
      <c r="F227"/>
      <c r="G227" t="s">
        <v>911</v>
      </c>
      <c r="H227" t="s">
        <v>198</v>
      </c>
      <c r="I227" s="77">
        <v>89.27</v>
      </c>
      <c r="J227" s="77">
        <v>10990</v>
      </c>
      <c r="K227" s="77">
        <v>0</v>
      </c>
      <c r="L227" s="77">
        <v>41.111063179200002</v>
      </c>
      <c r="M227" s="78">
        <v>0</v>
      </c>
      <c r="N227" s="78">
        <v>1.5E-3</v>
      </c>
      <c r="O227" s="78">
        <v>5.0000000000000001E-4</v>
      </c>
    </row>
    <row r="228" spans="2:15">
      <c r="B228" t="s">
        <v>912</v>
      </c>
      <c r="C228" t="s">
        <v>913</v>
      </c>
      <c r="D228" t="s">
        <v>795</v>
      </c>
      <c r="E228" t="s">
        <v>796</v>
      </c>
      <c r="F228"/>
      <c r="G228" t="s">
        <v>911</v>
      </c>
      <c r="H228" t="s">
        <v>106</v>
      </c>
      <c r="I228" s="77">
        <v>112.49</v>
      </c>
      <c r="J228" s="77">
        <v>10892</v>
      </c>
      <c r="K228" s="77">
        <v>0</v>
      </c>
      <c r="L228" s="77">
        <v>47.159529169199999</v>
      </c>
      <c r="M228" s="78">
        <v>0</v>
      </c>
      <c r="N228" s="78">
        <v>1.6999999999999999E-3</v>
      </c>
      <c r="O228" s="78">
        <v>5.9999999999999995E-4</v>
      </c>
    </row>
    <row r="229" spans="2:15">
      <c r="B229" t="s">
        <v>914</v>
      </c>
      <c r="C229" t="s">
        <v>915</v>
      </c>
      <c r="D229" t="s">
        <v>801</v>
      </c>
      <c r="E229" t="s">
        <v>796</v>
      </c>
      <c r="F229"/>
      <c r="G229" t="s">
        <v>911</v>
      </c>
      <c r="H229" t="s">
        <v>106</v>
      </c>
      <c r="I229" s="77">
        <v>108.86</v>
      </c>
      <c r="J229" s="77">
        <v>11420</v>
      </c>
      <c r="K229" s="77">
        <v>0</v>
      </c>
      <c r="L229" s="77">
        <v>47.850044388000001</v>
      </c>
      <c r="M229" s="78">
        <v>0</v>
      </c>
      <c r="N229" s="78">
        <v>1.6999999999999999E-3</v>
      </c>
      <c r="O229" s="78">
        <v>5.9999999999999995E-4</v>
      </c>
    </row>
    <row r="230" spans="2:15">
      <c r="B230" t="s">
        <v>916</v>
      </c>
      <c r="C230" t="s">
        <v>917</v>
      </c>
      <c r="D230" t="s">
        <v>123</v>
      </c>
      <c r="E230" t="s">
        <v>796</v>
      </c>
      <c r="F230"/>
      <c r="G230" t="s">
        <v>911</v>
      </c>
      <c r="H230" t="s">
        <v>110</v>
      </c>
      <c r="I230" s="77">
        <v>29.76</v>
      </c>
      <c r="J230" s="77">
        <v>70600</v>
      </c>
      <c r="K230" s="77">
        <v>0</v>
      </c>
      <c r="L230" s="77">
        <v>85.250347199999993</v>
      </c>
      <c r="M230" s="78">
        <v>0</v>
      </c>
      <c r="N230" s="78">
        <v>3.0000000000000001E-3</v>
      </c>
      <c r="O230" s="78">
        <v>1E-3</v>
      </c>
    </row>
    <row r="231" spans="2:15">
      <c r="B231" t="s">
        <v>918</v>
      </c>
      <c r="C231" t="s">
        <v>919</v>
      </c>
      <c r="D231" t="s">
        <v>801</v>
      </c>
      <c r="E231" t="s">
        <v>796</v>
      </c>
      <c r="F231"/>
      <c r="G231" t="s">
        <v>920</v>
      </c>
      <c r="H231" t="s">
        <v>106</v>
      </c>
      <c r="I231" s="77">
        <v>0.05</v>
      </c>
      <c r="J231" s="77">
        <v>54242574.75</v>
      </c>
      <c r="K231" s="77">
        <v>0</v>
      </c>
      <c r="L231" s="77">
        <v>104.389835106375</v>
      </c>
      <c r="M231" s="78">
        <v>0</v>
      </c>
      <c r="N231" s="78">
        <v>3.7000000000000002E-3</v>
      </c>
      <c r="O231" s="78">
        <v>1.2999999999999999E-3</v>
      </c>
    </row>
    <row r="232" spans="2:15">
      <c r="B232" t="s">
        <v>921</v>
      </c>
      <c r="C232" t="s">
        <v>922</v>
      </c>
      <c r="D232" t="s">
        <v>795</v>
      </c>
      <c r="E232" t="s">
        <v>796</v>
      </c>
      <c r="F232"/>
      <c r="G232" t="s">
        <v>920</v>
      </c>
      <c r="H232" t="s">
        <v>106</v>
      </c>
      <c r="I232" s="77">
        <v>26.13</v>
      </c>
      <c r="J232" s="77">
        <v>64524</v>
      </c>
      <c r="K232" s="77">
        <v>0</v>
      </c>
      <c r="L232" s="77">
        <v>64.894606498800002</v>
      </c>
      <c r="M232" s="78">
        <v>0</v>
      </c>
      <c r="N232" s="78">
        <v>2.3E-3</v>
      </c>
      <c r="O232" s="78">
        <v>8.0000000000000004E-4</v>
      </c>
    </row>
    <row r="233" spans="2:15">
      <c r="B233" t="s">
        <v>923</v>
      </c>
      <c r="C233" t="s">
        <v>924</v>
      </c>
      <c r="D233" t="s">
        <v>801</v>
      </c>
      <c r="E233" t="s">
        <v>796</v>
      </c>
      <c r="F233"/>
      <c r="G233" t="s">
        <v>920</v>
      </c>
      <c r="H233" t="s">
        <v>106</v>
      </c>
      <c r="I233" s="77">
        <v>630.12</v>
      </c>
      <c r="J233" s="77">
        <v>1066.6199999999999</v>
      </c>
      <c r="K233" s="77">
        <v>0</v>
      </c>
      <c r="L233" s="77">
        <v>25.869074898455999</v>
      </c>
      <c r="M233" s="78">
        <v>1E-4</v>
      </c>
      <c r="N233" s="78">
        <v>8.9999999999999998E-4</v>
      </c>
      <c r="O233" s="78">
        <v>2.9999999999999997E-4</v>
      </c>
    </row>
    <row r="234" spans="2:15">
      <c r="B234" t="s">
        <v>925</v>
      </c>
      <c r="C234" t="s">
        <v>926</v>
      </c>
      <c r="D234" t="s">
        <v>795</v>
      </c>
      <c r="E234" t="s">
        <v>796</v>
      </c>
      <c r="F234"/>
      <c r="G234" t="s">
        <v>920</v>
      </c>
      <c r="H234" t="s">
        <v>106</v>
      </c>
      <c r="I234" s="77">
        <v>105.96</v>
      </c>
      <c r="J234" s="77">
        <v>32520</v>
      </c>
      <c r="K234" s="77">
        <v>0</v>
      </c>
      <c r="L234" s="77">
        <v>132.629581008</v>
      </c>
      <c r="M234" s="78">
        <v>0</v>
      </c>
      <c r="N234" s="78">
        <v>4.7000000000000002E-3</v>
      </c>
      <c r="O234" s="78">
        <v>1.6000000000000001E-3</v>
      </c>
    </row>
    <row r="235" spans="2:15">
      <c r="B235" t="s">
        <v>927</v>
      </c>
      <c r="C235" t="s">
        <v>928</v>
      </c>
      <c r="D235" t="s">
        <v>795</v>
      </c>
      <c r="E235" t="s">
        <v>796</v>
      </c>
      <c r="F235"/>
      <c r="G235" t="s">
        <v>920</v>
      </c>
      <c r="H235" t="s">
        <v>106</v>
      </c>
      <c r="I235" s="77">
        <v>331.06</v>
      </c>
      <c r="J235" s="77">
        <v>8219</v>
      </c>
      <c r="K235" s="77">
        <v>0</v>
      </c>
      <c r="L235" s="77">
        <v>104.73060256860001</v>
      </c>
      <c r="M235" s="78">
        <v>0</v>
      </c>
      <c r="N235" s="78">
        <v>3.7000000000000002E-3</v>
      </c>
      <c r="O235" s="78">
        <v>1.2999999999999999E-3</v>
      </c>
    </row>
    <row r="236" spans="2:15">
      <c r="B236" t="s">
        <v>929</v>
      </c>
      <c r="C236" t="s">
        <v>930</v>
      </c>
      <c r="D236" t="s">
        <v>931</v>
      </c>
      <c r="E236" t="s">
        <v>796</v>
      </c>
      <c r="F236"/>
      <c r="G236" t="s">
        <v>810</v>
      </c>
      <c r="H236" t="s">
        <v>113</v>
      </c>
      <c r="I236" s="77">
        <v>2500.52</v>
      </c>
      <c r="J236" s="77">
        <v>1158</v>
      </c>
      <c r="K236" s="77">
        <v>2.8685900000000002</v>
      </c>
      <c r="L236" s="77">
        <v>138.97057832647999</v>
      </c>
      <c r="M236" s="78">
        <v>0</v>
      </c>
      <c r="N236" s="78">
        <v>4.8999999999999998E-3</v>
      </c>
      <c r="O236" s="78">
        <v>1.6999999999999999E-3</v>
      </c>
    </row>
    <row r="237" spans="2:15">
      <c r="B237" t="s">
        <v>932</v>
      </c>
      <c r="C237" t="s">
        <v>933</v>
      </c>
      <c r="D237" t="s">
        <v>801</v>
      </c>
      <c r="E237" t="s">
        <v>796</v>
      </c>
      <c r="F237"/>
      <c r="G237" t="s">
        <v>810</v>
      </c>
      <c r="H237" t="s">
        <v>106</v>
      </c>
      <c r="I237" s="77">
        <v>1027.56</v>
      </c>
      <c r="J237" s="77">
        <v>1552</v>
      </c>
      <c r="K237" s="77">
        <v>0</v>
      </c>
      <c r="L237" s="77">
        <v>61.382817388799999</v>
      </c>
      <c r="M237" s="78">
        <v>0</v>
      </c>
      <c r="N237" s="78">
        <v>2.2000000000000001E-3</v>
      </c>
      <c r="O237" s="78">
        <v>6.9999999999999999E-4</v>
      </c>
    </row>
    <row r="238" spans="2:15">
      <c r="B238" t="s">
        <v>934</v>
      </c>
      <c r="C238" t="s">
        <v>935</v>
      </c>
      <c r="D238" t="s">
        <v>801</v>
      </c>
      <c r="E238" t="s">
        <v>796</v>
      </c>
      <c r="F238"/>
      <c r="G238" t="s">
        <v>936</v>
      </c>
      <c r="H238" t="s">
        <v>106</v>
      </c>
      <c r="I238" s="77">
        <v>49.35</v>
      </c>
      <c r="J238" s="77">
        <v>56863</v>
      </c>
      <c r="K238" s="77">
        <v>0</v>
      </c>
      <c r="L238" s="77">
        <v>108.0102165345</v>
      </c>
      <c r="M238" s="78">
        <v>0</v>
      </c>
      <c r="N238" s="78">
        <v>3.8E-3</v>
      </c>
      <c r="O238" s="78">
        <v>1.2999999999999999E-3</v>
      </c>
    </row>
    <row r="239" spans="2:15">
      <c r="B239" t="s">
        <v>937</v>
      </c>
      <c r="C239" t="s">
        <v>938</v>
      </c>
      <c r="D239" t="s">
        <v>801</v>
      </c>
      <c r="E239" t="s">
        <v>796</v>
      </c>
      <c r="F239"/>
      <c r="G239" t="s">
        <v>814</v>
      </c>
      <c r="H239" t="s">
        <v>106</v>
      </c>
      <c r="I239" s="77">
        <v>1260.25</v>
      </c>
      <c r="J239" s="77">
        <v>191</v>
      </c>
      <c r="K239" s="77">
        <v>0</v>
      </c>
      <c r="L239" s="77">
        <v>9.2648412975000003</v>
      </c>
      <c r="M239" s="78">
        <v>0</v>
      </c>
      <c r="N239" s="78">
        <v>2.9999999999999997E-4</v>
      </c>
      <c r="O239" s="78">
        <v>1E-4</v>
      </c>
    </row>
    <row r="240" spans="2:15">
      <c r="B240" t="s">
        <v>939</v>
      </c>
      <c r="C240" t="s">
        <v>940</v>
      </c>
      <c r="D240" t="s">
        <v>801</v>
      </c>
      <c r="E240" t="s">
        <v>796</v>
      </c>
      <c r="F240"/>
      <c r="G240" t="s">
        <v>941</v>
      </c>
      <c r="H240" t="s">
        <v>106</v>
      </c>
      <c r="I240" s="77">
        <v>515.17999999999995</v>
      </c>
      <c r="J240" s="77">
        <v>13313</v>
      </c>
      <c r="K240" s="77">
        <v>0</v>
      </c>
      <c r="L240" s="77">
        <v>263.98718067660002</v>
      </c>
      <c r="M240" s="78">
        <v>0</v>
      </c>
      <c r="N240" s="78">
        <v>9.4000000000000004E-3</v>
      </c>
      <c r="O240" s="78">
        <v>3.2000000000000002E-3</v>
      </c>
    </row>
    <row r="241" spans="2:15">
      <c r="B241" t="s">
        <v>942</v>
      </c>
      <c r="C241" t="s">
        <v>943</v>
      </c>
      <c r="D241" t="s">
        <v>795</v>
      </c>
      <c r="E241" t="s">
        <v>796</v>
      </c>
      <c r="F241"/>
      <c r="G241" t="s">
        <v>941</v>
      </c>
      <c r="H241" t="s">
        <v>106</v>
      </c>
      <c r="I241" s="77">
        <v>2106.65</v>
      </c>
      <c r="J241" s="77">
        <v>380</v>
      </c>
      <c r="K241" s="77">
        <v>0</v>
      </c>
      <c r="L241" s="77">
        <v>30.812284229999999</v>
      </c>
      <c r="M241" s="78">
        <v>0</v>
      </c>
      <c r="N241" s="78">
        <v>1.1000000000000001E-3</v>
      </c>
      <c r="O241" s="78">
        <v>4.0000000000000002E-4</v>
      </c>
    </row>
    <row r="242" spans="2:15">
      <c r="B242" t="s">
        <v>944</v>
      </c>
      <c r="C242" t="s">
        <v>945</v>
      </c>
      <c r="D242" t="s">
        <v>801</v>
      </c>
      <c r="E242" t="s">
        <v>796</v>
      </c>
      <c r="F242"/>
      <c r="G242" t="s">
        <v>941</v>
      </c>
      <c r="H242" t="s">
        <v>106</v>
      </c>
      <c r="I242" s="77">
        <v>205.38</v>
      </c>
      <c r="J242" s="77">
        <v>30396</v>
      </c>
      <c r="K242" s="77">
        <v>0</v>
      </c>
      <c r="L242" s="77">
        <v>240.28269617519999</v>
      </c>
      <c r="M242" s="78">
        <v>0</v>
      </c>
      <c r="N242" s="78">
        <v>8.5000000000000006E-3</v>
      </c>
      <c r="O242" s="78">
        <v>2.8999999999999998E-3</v>
      </c>
    </row>
    <row r="243" spans="2:15">
      <c r="B243" t="s">
        <v>946</v>
      </c>
      <c r="C243" t="s">
        <v>947</v>
      </c>
      <c r="D243" t="s">
        <v>801</v>
      </c>
      <c r="E243" t="s">
        <v>796</v>
      </c>
      <c r="F243"/>
      <c r="G243" t="s">
        <v>941</v>
      </c>
      <c r="H243" t="s">
        <v>106</v>
      </c>
      <c r="I243" s="77">
        <v>42.09</v>
      </c>
      <c r="J243" s="77">
        <v>37636</v>
      </c>
      <c r="K243" s="77">
        <v>0</v>
      </c>
      <c r="L243" s="77">
        <v>60.971979747600002</v>
      </c>
      <c r="M243" s="78">
        <v>0</v>
      </c>
      <c r="N243" s="78">
        <v>2.2000000000000001E-3</v>
      </c>
      <c r="O243" s="78">
        <v>6.9999999999999999E-4</v>
      </c>
    </row>
    <row r="244" spans="2:15">
      <c r="B244" t="s">
        <v>948</v>
      </c>
      <c r="C244" t="s">
        <v>949</v>
      </c>
      <c r="D244" t="s">
        <v>795</v>
      </c>
      <c r="E244" t="s">
        <v>796</v>
      </c>
      <c r="F244"/>
      <c r="G244" t="s">
        <v>818</v>
      </c>
      <c r="H244" t="s">
        <v>106</v>
      </c>
      <c r="I244" s="77">
        <v>1296.8800000000001</v>
      </c>
      <c r="J244" s="77">
        <v>3209</v>
      </c>
      <c r="K244" s="77">
        <v>0</v>
      </c>
      <c r="L244" s="77">
        <v>160.18336804079999</v>
      </c>
      <c r="M244" s="78">
        <v>0</v>
      </c>
      <c r="N244" s="78">
        <v>5.7000000000000002E-3</v>
      </c>
      <c r="O244" s="78">
        <v>1.9E-3</v>
      </c>
    </row>
    <row r="245" spans="2:15">
      <c r="B245" t="s">
        <v>950</v>
      </c>
      <c r="C245" t="s">
        <v>951</v>
      </c>
      <c r="D245" t="s">
        <v>952</v>
      </c>
      <c r="E245" t="s">
        <v>796</v>
      </c>
      <c r="F245"/>
      <c r="G245" t="s">
        <v>953</v>
      </c>
      <c r="H245" t="s">
        <v>110</v>
      </c>
      <c r="I245" s="77">
        <v>20668.07</v>
      </c>
      <c r="J245" s="77">
        <v>181.1</v>
      </c>
      <c r="K245" s="77">
        <v>0</v>
      </c>
      <c r="L245" s="77">
        <v>151.871716879275</v>
      </c>
      <c r="M245" s="78">
        <v>0</v>
      </c>
      <c r="N245" s="78">
        <v>5.4000000000000003E-3</v>
      </c>
      <c r="O245" s="78">
        <v>1.8E-3</v>
      </c>
    </row>
    <row r="246" spans="2:15">
      <c r="B246" t="s">
        <v>954</v>
      </c>
      <c r="C246" t="s">
        <v>955</v>
      </c>
      <c r="D246" t="s">
        <v>801</v>
      </c>
      <c r="E246" t="s">
        <v>796</v>
      </c>
      <c r="F246"/>
      <c r="G246" t="s">
        <v>825</v>
      </c>
      <c r="H246" t="s">
        <v>106</v>
      </c>
      <c r="I246" s="77">
        <v>857.82</v>
      </c>
      <c r="J246" s="77">
        <v>12598</v>
      </c>
      <c r="K246" s="77">
        <v>0</v>
      </c>
      <c r="L246" s="77">
        <v>415.95436169639999</v>
      </c>
      <c r="M246" s="78">
        <v>0</v>
      </c>
      <c r="N246" s="78">
        <v>1.47E-2</v>
      </c>
      <c r="O246" s="78">
        <v>5.0000000000000001E-3</v>
      </c>
    </row>
    <row r="247" spans="2:15">
      <c r="B247" t="s">
        <v>956</v>
      </c>
      <c r="C247" t="s">
        <v>957</v>
      </c>
      <c r="D247" t="s">
        <v>801</v>
      </c>
      <c r="E247" t="s">
        <v>796</v>
      </c>
      <c r="F247"/>
      <c r="G247" t="s">
        <v>829</v>
      </c>
      <c r="H247" t="s">
        <v>106</v>
      </c>
      <c r="I247" s="77">
        <v>381.01</v>
      </c>
      <c r="J247" s="77">
        <v>13822</v>
      </c>
      <c r="K247" s="77">
        <v>0</v>
      </c>
      <c r="L247" s="77">
        <v>202.70066526779999</v>
      </c>
      <c r="M247" s="78">
        <v>0</v>
      </c>
      <c r="N247" s="78">
        <v>7.1999999999999998E-3</v>
      </c>
      <c r="O247" s="78">
        <v>2.5000000000000001E-3</v>
      </c>
    </row>
    <row r="248" spans="2:15">
      <c r="B248" t="s">
        <v>958</v>
      </c>
      <c r="C248" t="s">
        <v>959</v>
      </c>
      <c r="D248" t="s">
        <v>960</v>
      </c>
      <c r="E248" t="s">
        <v>796</v>
      </c>
      <c r="F248"/>
      <c r="G248" t="s">
        <v>829</v>
      </c>
      <c r="H248" t="s">
        <v>110</v>
      </c>
      <c r="I248" s="77">
        <v>81.28</v>
      </c>
      <c r="J248" s="77">
        <v>55080</v>
      </c>
      <c r="K248" s="77">
        <v>0</v>
      </c>
      <c r="L248" s="77">
        <v>181.65031488</v>
      </c>
      <c r="M248" s="78">
        <v>0</v>
      </c>
      <c r="N248" s="78">
        <v>6.4000000000000003E-3</v>
      </c>
      <c r="O248" s="78">
        <v>2.2000000000000001E-3</v>
      </c>
    </row>
    <row r="249" spans="2:15">
      <c r="B249" t="s">
        <v>961</v>
      </c>
      <c r="C249" t="s">
        <v>962</v>
      </c>
      <c r="D249" t="s">
        <v>801</v>
      </c>
      <c r="E249" t="s">
        <v>796</v>
      </c>
      <c r="F249"/>
      <c r="G249" t="s">
        <v>829</v>
      </c>
      <c r="H249" t="s">
        <v>106</v>
      </c>
      <c r="I249" s="77">
        <v>56.61</v>
      </c>
      <c r="J249" s="77">
        <v>83200</v>
      </c>
      <c r="K249" s="77">
        <v>0.99573999999999996</v>
      </c>
      <c r="L249" s="77">
        <v>182.28179248000001</v>
      </c>
      <c r="M249" s="78">
        <v>0</v>
      </c>
      <c r="N249" s="78">
        <v>6.4999999999999997E-3</v>
      </c>
      <c r="O249" s="78">
        <v>2.2000000000000001E-3</v>
      </c>
    </row>
    <row r="250" spans="2:15">
      <c r="B250" t="s">
        <v>963</v>
      </c>
      <c r="C250" t="s">
        <v>964</v>
      </c>
      <c r="D250" t="s">
        <v>801</v>
      </c>
      <c r="E250" t="s">
        <v>796</v>
      </c>
      <c r="F250"/>
      <c r="G250" t="s">
        <v>829</v>
      </c>
      <c r="H250" t="s">
        <v>106</v>
      </c>
      <c r="I250" s="77">
        <v>193.77</v>
      </c>
      <c r="J250" s="77">
        <v>43089</v>
      </c>
      <c r="K250" s="77">
        <v>0</v>
      </c>
      <c r="L250" s="77">
        <v>321.36669434970003</v>
      </c>
      <c r="M250" s="78">
        <v>0</v>
      </c>
      <c r="N250" s="78">
        <v>1.14E-2</v>
      </c>
      <c r="O250" s="78">
        <v>3.8999999999999998E-3</v>
      </c>
    </row>
    <row r="251" spans="2:15">
      <c r="B251" t="s">
        <v>965</v>
      </c>
      <c r="C251" t="s">
        <v>966</v>
      </c>
      <c r="D251" t="s">
        <v>795</v>
      </c>
      <c r="E251" t="s">
        <v>796</v>
      </c>
      <c r="F251"/>
      <c r="G251" t="s">
        <v>829</v>
      </c>
      <c r="H251" t="s">
        <v>106</v>
      </c>
      <c r="I251" s="77">
        <v>518.9</v>
      </c>
      <c r="J251" s="77">
        <v>8688.1091999999899</v>
      </c>
      <c r="K251" s="77">
        <v>0</v>
      </c>
      <c r="L251" s="77">
        <v>173.52292216074099</v>
      </c>
      <c r="M251" s="78">
        <v>0</v>
      </c>
      <c r="N251" s="78">
        <v>6.1999999999999998E-3</v>
      </c>
      <c r="O251" s="78">
        <v>2.0999999999999999E-3</v>
      </c>
    </row>
    <row r="252" spans="2:15">
      <c r="B252" t="s">
        <v>967</v>
      </c>
      <c r="C252" t="s">
        <v>968</v>
      </c>
      <c r="D252" t="s">
        <v>801</v>
      </c>
      <c r="E252" t="s">
        <v>796</v>
      </c>
      <c r="F252"/>
      <c r="G252" t="s">
        <v>835</v>
      </c>
      <c r="H252" t="s">
        <v>106</v>
      </c>
      <c r="I252" s="77">
        <v>47.9</v>
      </c>
      <c r="J252" s="77">
        <v>50467</v>
      </c>
      <c r="K252" s="77">
        <v>0</v>
      </c>
      <c r="L252" s="77">
        <v>93.044544357000007</v>
      </c>
      <c r="M252" s="78">
        <v>0</v>
      </c>
      <c r="N252" s="78">
        <v>3.3E-3</v>
      </c>
      <c r="O252" s="78">
        <v>1.1000000000000001E-3</v>
      </c>
    </row>
    <row r="253" spans="2:15">
      <c r="B253" t="s">
        <v>969</v>
      </c>
      <c r="C253" t="s">
        <v>970</v>
      </c>
      <c r="D253" t="s">
        <v>801</v>
      </c>
      <c r="E253" t="s">
        <v>796</v>
      </c>
      <c r="F253"/>
      <c r="G253" t="s">
        <v>835</v>
      </c>
      <c r="H253" t="s">
        <v>106</v>
      </c>
      <c r="I253" s="77">
        <v>43.29</v>
      </c>
      <c r="J253" s="77">
        <v>16525</v>
      </c>
      <c r="K253" s="77">
        <v>0</v>
      </c>
      <c r="L253" s="77">
        <v>27.5344854525</v>
      </c>
      <c r="M253" s="78">
        <v>0</v>
      </c>
      <c r="N253" s="78">
        <v>1E-3</v>
      </c>
      <c r="O253" s="78">
        <v>2.9999999999999997E-4</v>
      </c>
    </row>
    <row r="254" spans="2:15">
      <c r="B254" t="s">
        <v>971</v>
      </c>
      <c r="C254" t="s">
        <v>972</v>
      </c>
      <c r="D254" t="s">
        <v>795</v>
      </c>
      <c r="E254" t="s">
        <v>796</v>
      </c>
      <c r="F254"/>
      <c r="G254" t="s">
        <v>835</v>
      </c>
      <c r="H254" t="s">
        <v>106</v>
      </c>
      <c r="I254" s="77">
        <v>243.12</v>
      </c>
      <c r="J254" s="77">
        <v>4668</v>
      </c>
      <c r="K254" s="77">
        <v>0</v>
      </c>
      <c r="L254" s="77">
        <v>43.681691318399999</v>
      </c>
      <c r="M254" s="78">
        <v>0</v>
      </c>
      <c r="N254" s="78">
        <v>1.5E-3</v>
      </c>
      <c r="O254" s="78">
        <v>5.0000000000000001E-4</v>
      </c>
    </row>
    <row r="255" spans="2:15">
      <c r="B255" t="s">
        <v>973</v>
      </c>
      <c r="C255" t="s">
        <v>974</v>
      </c>
      <c r="D255" t="s">
        <v>801</v>
      </c>
      <c r="E255" t="s">
        <v>796</v>
      </c>
      <c r="F255"/>
      <c r="G255" t="s">
        <v>835</v>
      </c>
      <c r="H255" t="s">
        <v>106</v>
      </c>
      <c r="I255" s="77">
        <v>135.63</v>
      </c>
      <c r="J255" s="77">
        <v>5860</v>
      </c>
      <c r="K255" s="77">
        <v>0</v>
      </c>
      <c r="L255" s="77">
        <v>30.591536382000001</v>
      </c>
      <c r="M255" s="78">
        <v>0</v>
      </c>
      <c r="N255" s="78">
        <v>1.1000000000000001E-3</v>
      </c>
      <c r="O255" s="78">
        <v>4.0000000000000002E-4</v>
      </c>
    </row>
    <row r="256" spans="2:15">
      <c r="B256" t="s">
        <v>975</v>
      </c>
      <c r="C256" t="s">
        <v>976</v>
      </c>
      <c r="D256" t="s">
        <v>795</v>
      </c>
      <c r="E256" t="s">
        <v>796</v>
      </c>
      <c r="F256"/>
      <c r="G256" t="s">
        <v>835</v>
      </c>
      <c r="H256" t="s">
        <v>106</v>
      </c>
      <c r="I256" s="77">
        <v>68.94</v>
      </c>
      <c r="J256" s="77">
        <v>39944</v>
      </c>
      <c r="K256" s="77">
        <v>0</v>
      </c>
      <c r="L256" s="77">
        <v>105.9914279664</v>
      </c>
      <c r="M256" s="78">
        <v>0</v>
      </c>
      <c r="N256" s="78">
        <v>3.8E-3</v>
      </c>
      <c r="O256" s="78">
        <v>1.2999999999999999E-3</v>
      </c>
    </row>
    <row r="257" spans="2:15">
      <c r="B257" t="s">
        <v>977</v>
      </c>
      <c r="C257" t="s">
        <v>978</v>
      </c>
      <c r="D257" t="s">
        <v>801</v>
      </c>
      <c r="E257" t="s">
        <v>796</v>
      </c>
      <c r="F257"/>
      <c r="G257" t="s">
        <v>835</v>
      </c>
      <c r="H257" t="s">
        <v>106</v>
      </c>
      <c r="I257" s="77">
        <v>161.11000000000001</v>
      </c>
      <c r="J257" s="77">
        <v>31364</v>
      </c>
      <c r="K257" s="77">
        <v>0</v>
      </c>
      <c r="L257" s="77">
        <v>194.4920499996</v>
      </c>
      <c r="M257" s="78">
        <v>0</v>
      </c>
      <c r="N257" s="78">
        <v>6.8999999999999999E-3</v>
      </c>
      <c r="O257" s="78">
        <v>2.3999999999999998E-3</v>
      </c>
    </row>
    <row r="258" spans="2:15">
      <c r="B258" t="s">
        <v>979</v>
      </c>
      <c r="C258" t="s">
        <v>980</v>
      </c>
      <c r="D258" t="s">
        <v>801</v>
      </c>
      <c r="E258" t="s">
        <v>796</v>
      </c>
      <c r="F258"/>
      <c r="G258" t="s">
        <v>835</v>
      </c>
      <c r="H258" t="s">
        <v>106</v>
      </c>
      <c r="I258" s="77">
        <v>186.2</v>
      </c>
      <c r="J258" s="77">
        <v>23518</v>
      </c>
      <c r="K258" s="77">
        <v>0</v>
      </c>
      <c r="L258" s="77">
        <v>168.549696084</v>
      </c>
      <c r="M258" s="78">
        <v>0</v>
      </c>
      <c r="N258" s="78">
        <v>6.0000000000000001E-3</v>
      </c>
      <c r="O258" s="78">
        <v>2E-3</v>
      </c>
    </row>
    <row r="259" spans="2:15">
      <c r="B259" t="s">
        <v>981</v>
      </c>
      <c r="C259" t="s">
        <v>982</v>
      </c>
      <c r="D259" t="s">
        <v>801</v>
      </c>
      <c r="E259" t="s">
        <v>796</v>
      </c>
      <c r="F259"/>
      <c r="G259" t="s">
        <v>835</v>
      </c>
      <c r="H259" t="s">
        <v>106</v>
      </c>
      <c r="I259" s="77">
        <v>441.09</v>
      </c>
      <c r="J259" s="77">
        <v>1634</v>
      </c>
      <c r="K259" s="77">
        <v>0</v>
      </c>
      <c r="L259" s="77">
        <v>27.741323399399999</v>
      </c>
      <c r="M259" s="78">
        <v>0</v>
      </c>
      <c r="N259" s="78">
        <v>1E-3</v>
      </c>
      <c r="O259" s="78">
        <v>2.9999999999999997E-4</v>
      </c>
    </row>
    <row r="260" spans="2:15">
      <c r="B260" t="s">
        <v>983</v>
      </c>
      <c r="C260" t="s">
        <v>984</v>
      </c>
      <c r="D260" t="s">
        <v>795</v>
      </c>
      <c r="E260" t="s">
        <v>796</v>
      </c>
      <c r="F260"/>
      <c r="G260" t="s">
        <v>835</v>
      </c>
      <c r="H260" t="s">
        <v>106</v>
      </c>
      <c r="I260" s="77">
        <v>112.49</v>
      </c>
      <c r="J260" s="77">
        <v>23166</v>
      </c>
      <c r="K260" s="77">
        <v>0</v>
      </c>
      <c r="L260" s="77">
        <v>100.3027591566</v>
      </c>
      <c r="M260" s="78">
        <v>0</v>
      </c>
      <c r="N260" s="78">
        <v>3.5999999999999999E-3</v>
      </c>
      <c r="O260" s="78">
        <v>1.1999999999999999E-3</v>
      </c>
    </row>
    <row r="261" spans="2:15">
      <c r="B261" t="s">
        <v>985</v>
      </c>
      <c r="C261" t="s">
        <v>986</v>
      </c>
      <c r="D261" t="s">
        <v>795</v>
      </c>
      <c r="E261" t="s">
        <v>796</v>
      </c>
      <c r="F261"/>
      <c r="G261" t="s">
        <v>863</v>
      </c>
      <c r="H261" t="s">
        <v>106</v>
      </c>
      <c r="I261" s="77">
        <v>79.83</v>
      </c>
      <c r="J261" s="77">
        <v>7625</v>
      </c>
      <c r="K261" s="77">
        <v>0</v>
      </c>
      <c r="L261" s="77">
        <v>23.4290073375</v>
      </c>
      <c r="M261" s="78">
        <v>0</v>
      </c>
      <c r="N261" s="78">
        <v>8.0000000000000004E-4</v>
      </c>
      <c r="O261" s="78">
        <v>2.9999999999999997E-4</v>
      </c>
    </row>
    <row r="262" spans="2:15">
      <c r="B262" t="s">
        <v>987</v>
      </c>
      <c r="C262" t="s">
        <v>988</v>
      </c>
      <c r="D262" t="s">
        <v>795</v>
      </c>
      <c r="E262" t="s">
        <v>796</v>
      </c>
      <c r="F262"/>
      <c r="G262" t="s">
        <v>863</v>
      </c>
      <c r="H262" t="s">
        <v>106</v>
      </c>
      <c r="I262" s="77">
        <v>337.47</v>
      </c>
      <c r="J262" s="77">
        <v>3511</v>
      </c>
      <c r="K262" s="77">
        <v>0</v>
      </c>
      <c r="L262" s="77">
        <v>45.605152473300002</v>
      </c>
      <c r="M262" s="78">
        <v>0</v>
      </c>
      <c r="N262" s="78">
        <v>1.6000000000000001E-3</v>
      </c>
      <c r="O262" s="78">
        <v>5.9999999999999995E-4</v>
      </c>
    </row>
    <row r="263" spans="2:15">
      <c r="B263" t="s">
        <v>989</v>
      </c>
      <c r="C263" t="s">
        <v>990</v>
      </c>
      <c r="D263" t="s">
        <v>123</v>
      </c>
      <c r="E263" t="s">
        <v>796</v>
      </c>
      <c r="F263"/>
      <c r="G263" t="s">
        <v>863</v>
      </c>
      <c r="H263" t="s">
        <v>106</v>
      </c>
      <c r="I263" s="77">
        <v>26.56</v>
      </c>
      <c r="J263" s="77">
        <v>125300</v>
      </c>
      <c r="K263" s="77">
        <v>0</v>
      </c>
      <c r="L263" s="77">
        <v>128.09348832000001</v>
      </c>
      <c r="M263" s="78">
        <v>0</v>
      </c>
      <c r="N263" s="78">
        <v>4.4999999999999997E-3</v>
      </c>
      <c r="O263" s="78">
        <v>1.6000000000000001E-3</v>
      </c>
    </row>
    <row r="264" spans="2:15">
      <c r="B264" t="s">
        <v>991</v>
      </c>
      <c r="C264" t="s">
        <v>992</v>
      </c>
      <c r="D264" t="s">
        <v>801</v>
      </c>
      <c r="E264" t="s">
        <v>796</v>
      </c>
      <c r="F264"/>
      <c r="G264" t="s">
        <v>123</v>
      </c>
      <c r="H264" t="s">
        <v>106</v>
      </c>
      <c r="I264" s="77">
        <v>134.99</v>
      </c>
      <c r="J264" s="77">
        <v>8896</v>
      </c>
      <c r="K264" s="77">
        <v>0</v>
      </c>
      <c r="L264" s="77">
        <v>46.221526329600003</v>
      </c>
      <c r="M264" s="78">
        <v>0</v>
      </c>
      <c r="N264" s="78">
        <v>1.6000000000000001E-3</v>
      </c>
      <c r="O264" s="78">
        <v>5.9999999999999995E-4</v>
      </c>
    </row>
    <row r="265" spans="2:15">
      <c r="B265" t="s">
        <v>222</v>
      </c>
      <c r="E265" s="16"/>
      <c r="F265" s="16"/>
      <c r="G265" s="16"/>
    </row>
    <row r="266" spans="2:15">
      <c r="B266" t="s">
        <v>251</v>
      </c>
      <c r="E266" s="16"/>
      <c r="F266" s="16"/>
      <c r="G266" s="16"/>
    </row>
    <row r="267" spans="2:15">
      <c r="B267" t="s">
        <v>252</v>
      </c>
      <c r="E267" s="16"/>
      <c r="F267" s="16"/>
      <c r="G267" s="16"/>
    </row>
    <row r="268" spans="2:15">
      <c r="B268" t="s">
        <v>253</v>
      </c>
      <c r="E268" s="16"/>
      <c r="F268" s="16"/>
      <c r="G268" s="16"/>
    </row>
    <row r="269" spans="2:15">
      <c r="B269" t="s">
        <v>254</v>
      </c>
      <c r="E269" s="16"/>
      <c r="F269" s="16"/>
      <c r="G269" s="16"/>
    </row>
    <row r="270" spans="2:15">
      <c r="E270" s="16"/>
      <c r="F270" s="16"/>
      <c r="G270" s="16"/>
    </row>
    <row r="271" spans="2:15">
      <c r="B271" s="16"/>
      <c r="E271" s="16"/>
      <c r="F271" s="16"/>
      <c r="G271" s="16"/>
    </row>
    <row r="272" spans="2:15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 xr:uid="{00000000-0002-0000-0500-000000000000}">
      <formula1>$BH$6:$BH$11</formula1>
    </dataValidation>
    <dataValidation type="list" allowBlank="1" showInputMessage="1" showErrorMessage="1" sqref="H12:H334" xr:uid="{00000000-0002-0000-0500-000001000000}">
      <formula1>$BJ$6:$BJ$11</formula1>
    </dataValidation>
    <dataValidation type="list" allowBlank="1" showInputMessage="1" showErrorMessage="1" sqref="E12:E334" xr:uid="{00000000-0002-0000-0500-000002000000}">
      <formula1>$BF$6:$BF$11</formula1>
    </dataValidation>
    <dataValidation allowBlank="1" showInputMessage="1" showErrorMessage="1" sqref="K9 C1:C4" xr:uid="{00000000-0002-0000-0500-000003000000}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44"/>
    <pageSetUpPr fitToPage="1"/>
  </sheetPr>
  <dimension ref="B1:BK220"/>
  <sheetViews>
    <sheetView rightToLeft="1" topLeftCell="A24" workbookViewId="0">
      <selection activeCell="E39" sqref="E39:E85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 s="1" customFormat="1">
      <c r="B1" s="2" t="s">
        <v>0</v>
      </c>
      <c r="C1" s="82">
        <v>45197</v>
      </c>
    </row>
    <row r="2" spans="2:63" s="1" customFormat="1">
      <c r="B2" s="2" t="s">
        <v>1</v>
      </c>
      <c r="C2" s="12" t="s">
        <v>1501</v>
      </c>
    </row>
    <row r="3" spans="2:63" s="1" customFormat="1">
      <c r="B3" s="2" t="s">
        <v>2</v>
      </c>
      <c r="C3" s="26" t="s">
        <v>1502</v>
      </c>
    </row>
    <row r="4" spans="2:63" s="1" customFormat="1">
      <c r="B4" s="2" t="s">
        <v>3</v>
      </c>
      <c r="C4" s="83" t="s">
        <v>196</v>
      </c>
    </row>
    <row r="6" spans="2:63" ht="26.25" customHeight="1">
      <c r="B6" s="116" t="s">
        <v>68</v>
      </c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8"/>
      <c r="BK6" s="19"/>
    </row>
    <row r="7" spans="2:63" ht="26.25" customHeight="1">
      <c r="B7" s="116" t="s">
        <v>193</v>
      </c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8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186</v>
      </c>
      <c r="I8" s="28" t="s">
        <v>187</v>
      </c>
      <c r="J8" s="38" t="s">
        <v>191</v>
      </c>
      <c r="K8" s="28" t="s">
        <v>56</v>
      </c>
      <c r="L8" s="28" t="s">
        <v>73</v>
      </c>
      <c r="M8" s="28" t="s">
        <v>57</v>
      </c>
      <c r="N8" s="28" t="s">
        <v>182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183</v>
      </c>
      <c r="I9" s="31"/>
      <c r="J9" s="21" t="s">
        <v>184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192</v>
      </c>
      <c r="C11" s="7"/>
      <c r="D11" s="7"/>
      <c r="E11" s="7"/>
      <c r="F11" s="7"/>
      <c r="G11" s="7"/>
      <c r="H11" s="75">
        <v>339918.11</v>
      </c>
      <c r="I11" s="7"/>
      <c r="J11" s="75">
        <v>0</v>
      </c>
      <c r="K11" s="75">
        <v>23631.428027485454</v>
      </c>
      <c r="L11" s="7"/>
      <c r="M11" s="76">
        <v>1</v>
      </c>
      <c r="N11" s="76">
        <v>0.28689999999999999</v>
      </c>
      <c r="O11" s="35"/>
      <c r="BH11" s="16"/>
      <c r="BI11" s="19"/>
      <c r="BK11" s="16"/>
    </row>
    <row r="12" spans="2:63">
      <c r="B12" s="79" t="s">
        <v>203</v>
      </c>
      <c r="D12" s="16"/>
      <c r="E12" s="16"/>
      <c r="F12" s="16"/>
      <c r="G12" s="16"/>
      <c r="H12" s="81">
        <v>143053.35999999999</v>
      </c>
      <c r="J12" s="81">
        <v>0</v>
      </c>
      <c r="K12" s="81">
        <v>4924.8900532999996</v>
      </c>
      <c r="M12" s="80">
        <v>0.2084</v>
      </c>
      <c r="N12" s="80">
        <v>5.9799999999999999E-2</v>
      </c>
    </row>
    <row r="13" spans="2:63">
      <c r="B13" s="79" t="s">
        <v>993</v>
      </c>
      <c r="D13" s="16"/>
      <c r="E13" s="16"/>
      <c r="F13" s="16"/>
      <c r="G13" s="16"/>
      <c r="H13" s="81">
        <v>143053.35999999999</v>
      </c>
      <c r="J13" s="81">
        <v>0</v>
      </c>
      <c r="K13" s="81">
        <v>4924.8900532999996</v>
      </c>
      <c r="M13" s="80">
        <v>0.2084</v>
      </c>
      <c r="N13" s="80">
        <v>5.9799999999999999E-2</v>
      </c>
    </row>
    <row r="14" spans="2:63">
      <c r="B14" t="s">
        <v>994</v>
      </c>
      <c r="C14" t="s">
        <v>995</v>
      </c>
      <c r="D14" t="s">
        <v>100</v>
      </c>
      <c r="E14" t="s">
        <v>996</v>
      </c>
      <c r="F14" t="s">
        <v>997</v>
      </c>
      <c r="G14" t="s">
        <v>102</v>
      </c>
      <c r="H14" s="77">
        <v>34103</v>
      </c>
      <c r="I14" s="77">
        <v>1874</v>
      </c>
      <c r="J14" s="77">
        <v>0</v>
      </c>
      <c r="K14" s="77">
        <v>639.09022000000004</v>
      </c>
      <c r="L14" s="78">
        <v>8.9999999999999998E-4</v>
      </c>
      <c r="M14" s="78">
        <v>2.7E-2</v>
      </c>
      <c r="N14" s="78">
        <v>7.7999999999999996E-3</v>
      </c>
    </row>
    <row r="15" spans="2:63">
      <c r="B15" t="s">
        <v>998</v>
      </c>
      <c r="C15" t="s">
        <v>999</v>
      </c>
      <c r="D15" t="s">
        <v>100</v>
      </c>
      <c r="E15" t="s">
        <v>996</v>
      </c>
      <c r="F15" t="s">
        <v>997</v>
      </c>
      <c r="G15" t="s">
        <v>102</v>
      </c>
      <c r="H15" s="77">
        <v>11146.12</v>
      </c>
      <c r="I15" s="77">
        <v>3597</v>
      </c>
      <c r="J15" s="77">
        <v>0</v>
      </c>
      <c r="K15" s="77">
        <v>400.92593640000001</v>
      </c>
      <c r="L15" s="78">
        <v>2.0000000000000001E-4</v>
      </c>
      <c r="M15" s="78">
        <v>1.7000000000000001E-2</v>
      </c>
      <c r="N15" s="78">
        <v>4.8999999999999998E-3</v>
      </c>
    </row>
    <row r="16" spans="2:63">
      <c r="B16" t="s">
        <v>1000</v>
      </c>
      <c r="C16" t="s">
        <v>1001</v>
      </c>
      <c r="D16" t="s">
        <v>100</v>
      </c>
      <c r="E16" t="s">
        <v>996</v>
      </c>
      <c r="F16" t="s">
        <v>997</v>
      </c>
      <c r="G16" t="s">
        <v>102</v>
      </c>
      <c r="H16" s="77">
        <v>18013.98</v>
      </c>
      <c r="I16" s="77">
        <v>1854</v>
      </c>
      <c r="J16" s="77">
        <v>0</v>
      </c>
      <c r="K16" s="77">
        <v>333.97918920000001</v>
      </c>
      <c r="L16" s="78">
        <v>2.9999999999999997E-4</v>
      </c>
      <c r="M16" s="78">
        <v>1.41E-2</v>
      </c>
      <c r="N16" s="78">
        <v>4.1000000000000003E-3</v>
      </c>
    </row>
    <row r="17" spans="2:14">
      <c r="B17" t="s">
        <v>1002</v>
      </c>
      <c r="C17" t="s">
        <v>1003</v>
      </c>
      <c r="D17" t="s">
        <v>100</v>
      </c>
      <c r="E17" t="s">
        <v>1004</v>
      </c>
      <c r="F17" t="s">
        <v>997</v>
      </c>
      <c r="G17" t="s">
        <v>102</v>
      </c>
      <c r="H17" s="77">
        <v>1301.21</v>
      </c>
      <c r="I17" s="77">
        <v>2858</v>
      </c>
      <c r="J17" s="77">
        <v>0</v>
      </c>
      <c r="K17" s="77">
        <v>37.188581800000001</v>
      </c>
      <c r="L17" s="78">
        <v>4.0000000000000002E-4</v>
      </c>
      <c r="M17" s="78">
        <v>1.6000000000000001E-3</v>
      </c>
      <c r="N17" s="78">
        <v>5.0000000000000001E-4</v>
      </c>
    </row>
    <row r="18" spans="2:14">
      <c r="B18" t="s">
        <v>1005</v>
      </c>
      <c r="C18" t="s">
        <v>1006</v>
      </c>
      <c r="D18" t="s">
        <v>100</v>
      </c>
      <c r="E18" t="s">
        <v>1004</v>
      </c>
      <c r="F18" t="s">
        <v>997</v>
      </c>
      <c r="G18" t="s">
        <v>102</v>
      </c>
      <c r="H18" s="77">
        <v>18231</v>
      </c>
      <c r="I18" s="77">
        <v>1849</v>
      </c>
      <c r="J18" s="77">
        <v>0</v>
      </c>
      <c r="K18" s="77">
        <v>337.09118999999998</v>
      </c>
      <c r="L18" s="78">
        <v>2.9999999999999997E-4</v>
      </c>
      <c r="M18" s="78">
        <v>1.43E-2</v>
      </c>
      <c r="N18" s="78">
        <v>4.1000000000000003E-3</v>
      </c>
    </row>
    <row r="19" spans="2:14">
      <c r="B19" t="s">
        <v>1007</v>
      </c>
      <c r="C19" t="s">
        <v>1008</v>
      </c>
      <c r="D19" t="s">
        <v>100</v>
      </c>
      <c r="E19" t="s">
        <v>1004</v>
      </c>
      <c r="F19" t="s">
        <v>997</v>
      </c>
      <c r="G19" t="s">
        <v>102</v>
      </c>
      <c r="H19" s="77">
        <v>20799.759999999998</v>
      </c>
      <c r="I19" s="77">
        <v>3539</v>
      </c>
      <c r="J19" s="77">
        <v>0</v>
      </c>
      <c r="K19" s="77">
        <v>736.10350640000001</v>
      </c>
      <c r="L19" s="78">
        <v>1E-4</v>
      </c>
      <c r="M19" s="78">
        <v>3.1099999999999999E-2</v>
      </c>
      <c r="N19" s="78">
        <v>8.8999999999999999E-3</v>
      </c>
    </row>
    <row r="20" spans="2:14">
      <c r="B20" t="s">
        <v>1009</v>
      </c>
      <c r="C20" t="s">
        <v>1010</v>
      </c>
      <c r="D20" t="s">
        <v>100</v>
      </c>
      <c r="E20" t="s">
        <v>1004</v>
      </c>
      <c r="F20" t="s">
        <v>997</v>
      </c>
      <c r="G20" t="s">
        <v>102</v>
      </c>
      <c r="H20" s="77">
        <v>19438.7</v>
      </c>
      <c r="I20" s="77">
        <v>1852</v>
      </c>
      <c r="J20" s="77">
        <v>0</v>
      </c>
      <c r="K20" s="77">
        <v>360.00472400000001</v>
      </c>
      <c r="L20" s="78">
        <v>1E-4</v>
      </c>
      <c r="M20" s="78">
        <v>1.52E-2</v>
      </c>
      <c r="N20" s="78">
        <v>4.4000000000000003E-3</v>
      </c>
    </row>
    <row r="21" spans="2:14">
      <c r="B21" t="s">
        <v>1011</v>
      </c>
      <c r="C21" t="s">
        <v>1012</v>
      </c>
      <c r="D21" t="s">
        <v>100</v>
      </c>
      <c r="E21" t="s">
        <v>1004</v>
      </c>
      <c r="F21" t="s">
        <v>997</v>
      </c>
      <c r="G21" t="s">
        <v>102</v>
      </c>
      <c r="H21" s="77">
        <v>5209.55</v>
      </c>
      <c r="I21" s="77">
        <v>1827</v>
      </c>
      <c r="J21" s="77">
        <v>0</v>
      </c>
      <c r="K21" s="77">
        <v>95.178478499999997</v>
      </c>
      <c r="L21" s="78">
        <v>0</v>
      </c>
      <c r="M21" s="78">
        <v>4.0000000000000001E-3</v>
      </c>
      <c r="N21" s="78">
        <v>1.1999999999999999E-3</v>
      </c>
    </row>
    <row r="22" spans="2:14">
      <c r="B22" t="s">
        <v>1013</v>
      </c>
      <c r="C22" t="s">
        <v>1014</v>
      </c>
      <c r="D22" t="s">
        <v>100</v>
      </c>
      <c r="E22" t="s">
        <v>1015</v>
      </c>
      <c r="F22" t="s">
        <v>997</v>
      </c>
      <c r="G22" t="s">
        <v>102</v>
      </c>
      <c r="H22" s="77">
        <v>5667.74</v>
      </c>
      <c r="I22" s="77">
        <v>3560</v>
      </c>
      <c r="J22" s="77">
        <v>0</v>
      </c>
      <c r="K22" s="77">
        <v>201.77154400000001</v>
      </c>
      <c r="L22" s="78">
        <v>1E-4</v>
      </c>
      <c r="M22" s="78">
        <v>8.5000000000000006E-3</v>
      </c>
      <c r="N22" s="78">
        <v>2.3999999999999998E-3</v>
      </c>
    </row>
    <row r="23" spans="2:14">
      <c r="B23" t="s">
        <v>1016</v>
      </c>
      <c r="C23" t="s">
        <v>1017</v>
      </c>
      <c r="D23" t="s">
        <v>100</v>
      </c>
      <c r="E23" t="s">
        <v>1018</v>
      </c>
      <c r="F23" t="s">
        <v>997</v>
      </c>
      <c r="G23" t="s">
        <v>102</v>
      </c>
      <c r="H23" s="77">
        <v>800.78</v>
      </c>
      <c r="I23" s="77">
        <v>34690</v>
      </c>
      <c r="J23" s="77">
        <v>0</v>
      </c>
      <c r="K23" s="77">
        <v>277.79058199999997</v>
      </c>
      <c r="L23" s="78">
        <v>1E-4</v>
      </c>
      <c r="M23" s="78">
        <v>1.18E-2</v>
      </c>
      <c r="N23" s="78">
        <v>3.3999999999999998E-3</v>
      </c>
    </row>
    <row r="24" spans="2:14">
      <c r="B24" t="s">
        <v>1019</v>
      </c>
      <c r="C24" t="s">
        <v>1020</v>
      </c>
      <c r="D24" t="s">
        <v>100</v>
      </c>
      <c r="E24" t="s">
        <v>1018</v>
      </c>
      <c r="F24" t="s">
        <v>997</v>
      </c>
      <c r="G24" t="s">
        <v>102</v>
      </c>
      <c r="H24" s="77">
        <v>1918.41</v>
      </c>
      <c r="I24" s="77">
        <v>18410</v>
      </c>
      <c r="J24" s="77">
        <v>0</v>
      </c>
      <c r="K24" s="77">
        <v>353.179281</v>
      </c>
      <c r="L24" s="78">
        <v>1E-4</v>
      </c>
      <c r="M24" s="78">
        <v>1.49E-2</v>
      </c>
      <c r="N24" s="78">
        <v>4.3E-3</v>
      </c>
    </row>
    <row r="25" spans="2:14">
      <c r="B25" t="s">
        <v>1021</v>
      </c>
      <c r="C25" t="s">
        <v>1022</v>
      </c>
      <c r="D25" t="s">
        <v>100</v>
      </c>
      <c r="E25" t="s">
        <v>1018</v>
      </c>
      <c r="F25" t="s">
        <v>997</v>
      </c>
      <c r="G25" t="s">
        <v>102</v>
      </c>
      <c r="H25" s="77">
        <v>559.11</v>
      </c>
      <c r="I25" s="77">
        <v>18200</v>
      </c>
      <c r="J25" s="77">
        <v>0</v>
      </c>
      <c r="K25" s="77">
        <v>101.75802</v>
      </c>
      <c r="L25" s="78">
        <v>1E-4</v>
      </c>
      <c r="M25" s="78">
        <v>4.3E-3</v>
      </c>
      <c r="N25" s="78">
        <v>1.1999999999999999E-3</v>
      </c>
    </row>
    <row r="26" spans="2:14">
      <c r="B26" t="s">
        <v>1023</v>
      </c>
      <c r="C26" t="s">
        <v>1024</v>
      </c>
      <c r="D26" t="s">
        <v>100</v>
      </c>
      <c r="E26" t="s">
        <v>1018</v>
      </c>
      <c r="F26" t="s">
        <v>997</v>
      </c>
      <c r="G26" t="s">
        <v>102</v>
      </c>
      <c r="H26" s="77">
        <v>5864</v>
      </c>
      <c r="I26" s="77">
        <v>17920</v>
      </c>
      <c r="J26" s="77">
        <v>0</v>
      </c>
      <c r="K26" s="77">
        <v>1050.8288</v>
      </c>
      <c r="L26" s="78">
        <v>5.9999999999999995E-4</v>
      </c>
      <c r="M26" s="78">
        <v>4.4499999999999998E-2</v>
      </c>
      <c r="N26" s="78">
        <v>1.2800000000000001E-2</v>
      </c>
    </row>
    <row r="27" spans="2:14">
      <c r="B27" s="79" t="s">
        <v>1025</v>
      </c>
      <c r="D27" s="16"/>
      <c r="E27" s="16"/>
      <c r="F27" s="16"/>
      <c r="G27" s="16"/>
      <c r="H27" s="81">
        <v>0</v>
      </c>
      <c r="J27" s="81">
        <v>0</v>
      </c>
      <c r="K27" s="81">
        <v>0</v>
      </c>
      <c r="M27" s="80">
        <v>0</v>
      </c>
      <c r="N27" s="80">
        <v>0</v>
      </c>
    </row>
    <row r="28" spans="2:14">
      <c r="B28" t="s">
        <v>209</v>
      </c>
      <c r="C28" t="s">
        <v>209</v>
      </c>
      <c r="D28" s="16"/>
      <c r="E28" s="16"/>
      <c r="F28" t="s">
        <v>209</v>
      </c>
      <c r="G28" t="s">
        <v>209</v>
      </c>
      <c r="H28" s="77">
        <v>0</v>
      </c>
      <c r="I28" s="77">
        <v>0</v>
      </c>
      <c r="K28" s="77">
        <v>0</v>
      </c>
      <c r="L28" s="78">
        <v>0</v>
      </c>
      <c r="M28" s="78">
        <v>0</v>
      </c>
      <c r="N28" s="78">
        <v>0</v>
      </c>
    </row>
    <row r="29" spans="2:14">
      <c r="B29" s="79" t="s">
        <v>1026</v>
      </c>
      <c r="D29" s="16"/>
      <c r="E29" s="16"/>
      <c r="F29" s="16"/>
      <c r="G29" s="16"/>
      <c r="H29" s="81">
        <v>0</v>
      </c>
      <c r="J29" s="81">
        <v>0</v>
      </c>
      <c r="K29" s="81">
        <v>0</v>
      </c>
      <c r="M29" s="80">
        <v>0</v>
      </c>
      <c r="N29" s="80">
        <v>0</v>
      </c>
    </row>
    <row r="30" spans="2:14">
      <c r="B30" t="s">
        <v>209</v>
      </c>
      <c r="C30" t="s">
        <v>209</v>
      </c>
      <c r="D30" s="16"/>
      <c r="E30" s="16"/>
      <c r="F30" t="s">
        <v>209</v>
      </c>
      <c r="G30" t="s">
        <v>209</v>
      </c>
      <c r="H30" s="77">
        <v>0</v>
      </c>
      <c r="I30" s="77">
        <v>0</v>
      </c>
      <c r="K30" s="77">
        <v>0</v>
      </c>
      <c r="L30" s="78">
        <v>0</v>
      </c>
      <c r="M30" s="78">
        <v>0</v>
      </c>
      <c r="N30" s="78">
        <v>0</v>
      </c>
    </row>
    <row r="31" spans="2:14">
      <c r="B31" s="79" t="s">
        <v>1027</v>
      </c>
      <c r="D31" s="16"/>
      <c r="E31" s="16"/>
      <c r="F31" s="16"/>
      <c r="G31" s="16"/>
      <c r="H31" s="81">
        <v>0</v>
      </c>
      <c r="J31" s="81">
        <v>0</v>
      </c>
      <c r="K31" s="81">
        <v>0</v>
      </c>
      <c r="M31" s="80">
        <v>0</v>
      </c>
      <c r="N31" s="80">
        <v>0</v>
      </c>
    </row>
    <row r="32" spans="2:14">
      <c r="B32" t="s">
        <v>209</v>
      </c>
      <c r="C32" t="s">
        <v>209</v>
      </c>
      <c r="D32" s="16"/>
      <c r="E32" s="16"/>
      <c r="F32" t="s">
        <v>209</v>
      </c>
      <c r="G32" t="s">
        <v>209</v>
      </c>
      <c r="H32" s="77">
        <v>0</v>
      </c>
      <c r="I32" s="77">
        <v>0</v>
      </c>
      <c r="K32" s="77">
        <v>0</v>
      </c>
      <c r="L32" s="78">
        <v>0</v>
      </c>
      <c r="M32" s="78">
        <v>0</v>
      </c>
      <c r="N32" s="78">
        <v>0</v>
      </c>
    </row>
    <row r="33" spans="2:14">
      <c r="B33" s="79" t="s">
        <v>259</v>
      </c>
      <c r="D33" s="16"/>
      <c r="E33" s="16"/>
      <c r="F33" s="16"/>
      <c r="G33" s="16"/>
      <c r="H33" s="81">
        <v>0</v>
      </c>
      <c r="J33" s="81">
        <v>0</v>
      </c>
      <c r="K33" s="81">
        <v>0</v>
      </c>
      <c r="M33" s="80">
        <v>0</v>
      </c>
      <c r="N33" s="80">
        <v>0</v>
      </c>
    </row>
    <row r="34" spans="2:14">
      <c r="B34" t="s">
        <v>209</v>
      </c>
      <c r="C34" t="s">
        <v>209</v>
      </c>
      <c r="D34" s="16"/>
      <c r="E34" s="16"/>
      <c r="F34" t="s">
        <v>209</v>
      </c>
      <c r="G34" t="s">
        <v>209</v>
      </c>
      <c r="H34" s="77">
        <v>0</v>
      </c>
      <c r="I34" s="77">
        <v>0</v>
      </c>
      <c r="K34" s="77">
        <v>0</v>
      </c>
      <c r="L34" s="78">
        <v>0</v>
      </c>
      <c r="M34" s="78">
        <v>0</v>
      </c>
      <c r="N34" s="78">
        <v>0</v>
      </c>
    </row>
    <row r="35" spans="2:14">
      <c r="B35" s="79" t="s">
        <v>1028</v>
      </c>
      <c r="D35" s="16"/>
      <c r="E35" s="16"/>
      <c r="F35" s="16"/>
      <c r="G35" s="16"/>
      <c r="H35" s="81">
        <v>0</v>
      </c>
      <c r="J35" s="81">
        <v>0</v>
      </c>
      <c r="K35" s="81">
        <v>0</v>
      </c>
      <c r="M35" s="80">
        <v>0</v>
      </c>
      <c r="N35" s="80">
        <v>0</v>
      </c>
    </row>
    <row r="36" spans="2:14">
      <c r="B36" t="s">
        <v>209</v>
      </c>
      <c r="C36" t="s">
        <v>209</v>
      </c>
      <c r="D36" s="16"/>
      <c r="E36" s="16"/>
      <c r="F36" t="s">
        <v>209</v>
      </c>
      <c r="G36" t="s">
        <v>209</v>
      </c>
      <c r="H36" s="77">
        <v>0</v>
      </c>
      <c r="I36" s="77">
        <v>0</v>
      </c>
      <c r="K36" s="77">
        <v>0</v>
      </c>
      <c r="L36" s="78">
        <v>0</v>
      </c>
      <c r="M36" s="78">
        <v>0</v>
      </c>
      <c r="N36" s="78">
        <v>0</v>
      </c>
    </row>
    <row r="37" spans="2:14">
      <c r="B37" s="79" t="s">
        <v>220</v>
      </c>
      <c r="D37" s="16"/>
      <c r="E37" s="16"/>
      <c r="F37" s="16"/>
      <c r="G37" s="16"/>
      <c r="H37" s="81">
        <v>196864.75</v>
      </c>
      <c r="J37" s="81">
        <v>0</v>
      </c>
      <c r="K37" s="81">
        <v>18706.537974185452</v>
      </c>
      <c r="M37" s="80">
        <v>0.79159999999999997</v>
      </c>
      <c r="N37" s="80">
        <v>0.2271</v>
      </c>
    </row>
    <row r="38" spans="2:14">
      <c r="B38" s="79" t="s">
        <v>1029</v>
      </c>
      <c r="D38" s="16"/>
      <c r="E38" s="16"/>
      <c r="F38" s="16"/>
      <c r="G38" s="16"/>
      <c r="H38" s="81">
        <v>196864.75</v>
      </c>
      <c r="J38" s="81">
        <v>0</v>
      </c>
      <c r="K38" s="81">
        <v>18706.537974185452</v>
      </c>
      <c r="M38" s="80">
        <v>0.79159999999999997</v>
      </c>
      <c r="N38" s="80">
        <v>0.2271</v>
      </c>
    </row>
    <row r="39" spans="2:14">
      <c r="B39" t="s">
        <v>1030</v>
      </c>
      <c r="C39" t="s">
        <v>1031</v>
      </c>
      <c r="D39" t="s">
        <v>123</v>
      </c>
      <c r="E39"/>
      <c r="F39" t="s">
        <v>997</v>
      </c>
      <c r="G39" t="s">
        <v>106</v>
      </c>
      <c r="H39" s="77">
        <v>5768.35</v>
      </c>
      <c r="I39" s="77">
        <v>6073</v>
      </c>
      <c r="J39" s="77">
        <v>0</v>
      </c>
      <c r="K39" s="77">
        <v>1348.3504857795001</v>
      </c>
      <c r="L39" s="78">
        <v>1E-4</v>
      </c>
      <c r="M39" s="78">
        <v>5.7099999999999998E-2</v>
      </c>
      <c r="N39" s="78">
        <v>1.6400000000000001E-2</v>
      </c>
    </row>
    <row r="40" spans="2:14">
      <c r="B40" t="s">
        <v>1032</v>
      </c>
      <c r="C40" t="s">
        <v>1033</v>
      </c>
      <c r="D40" t="s">
        <v>123</v>
      </c>
      <c r="E40"/>
      <c r="F40" t="s">
        <v>997</v>
      </c>
      <c r="G40" t="s">
        <v>106</v>
      </c>
      <c r="H40" s="77">
        <v>624.13</v>
      </c>
      <c r="I40" s="77">
        <v>4463</v>
      </c>
      <c r="J40" s="77">
        <v>0</v>
      </c>
      <c r="K40" s="77">
        <v>107.2135943931</v>
      </c>
      <c r="L40" s="78">
        <v>0</v>
      </c>
      <c r="M40" s="78">
        <v>4.4999999999999997E-3</v>
      </c>
      <c r="N40" s="78">
        <v>1.2999999999999999E-3</v>
      </c>
    </row>
    <row r="41" spans="2:14">
      <c r="B41" t="s">
        <v>1034</v>
      </c>
      <c r="C41" t="s">
        <v>1035</v>
      </c>
      <c r="D41" t="s">
        <v>795</v>
      </c>
      <c r="E41"/>
      <c r="F41" t="s">
        <v>997</v>
      </c>
      <c r="G41" t="s">
        <v>106</v>
      </c>
      <c r="H41" s="77">
        <v>486.45</v>
      </c>
      <c r="I41" s="77">
        <v>33993</v>
      </c>
      <c r="J41" s="77">
        <v>0</v>
      </c>
      <c r="K41" s="77">
        <v>636.46659277649997</v>
      </c>
      <c r="L41" s="78">
        <v>0</v>
      </c>
      <c r="M41" s="78">
        <v>2.69E-2</v>
      </c>
      <c r="N41" s="78">
        <v>7.7000000000000002E-3</v>
      </c>
    </row>
    <row r="42" spans="2:14">
      <c r="B42" t="s">
        <v>1036</v>
      </c>
      <c r="C42" t="s">
        <v>1037</v>
      </c>
      <c r="D42" t="s">
        <v>931</v>
      </c>
      <c r="E42"/>
      <c r="F42" t="s">
        <v>997</v>
      </c>
      <c r="G42" t="s">
        <v>106</v>
      </c>
      <c r="H42" s="77">
        <v>37183.550000000003</v>
      </c>
      <c r="I42" s="77">
        <v>765.35000000000355</v>
      </c>
      <c r="J42" s="77">
        <v>0</v>
      </c>
      <c r="K42" s="77">
        <v>1095.36497041133</v>
      </c>
      <c r="L42" s="78">
        <v>0</v>
      </c>
      <c r="M42" s="78">
        <v>4.6399999999999997E-2</v>
      </c>
      <c r="N42" s="78">
        <v>1.3299999999999999E-2</v>
      </c>
    </row>
    <row r="43" spans="2:14">
      <c r="B43" t="s">
        <v>1038</v>
      </c>
      <c r="C43" t="s">
        <v>1039</v>
      </c>
      <c r="D43" t="s">
        <v>931</v>
      </c>
      <c r="E43"/>
      <c r="F43" t="s">
        <v>997</v>
      </c>
      <c r="G43" t="s">
        <v>106</v>
      </c>
      <c r="H43" s="77">
        <v>13124.88</v>
      </c>
      <c r="I43" s="77">
        <v>1007.75</v>
      </c>
      <c r="J43" s="77">
        <v>0</v>
      </c>
      <c r="K43" s="77">
        <v>509.09175009180001</v>
      </c>
      <c r="L43" s="78">
        <v>1E-4</v>
      </c>
      <c r="M43" s="78">
        <v>2.1499999999999998E-2</v>
      </c>
      <c r="N43" s="78">
        <v>6.1999999999999998E-3</v>
      </c>
    </row>
    <row r="44" spans="2:14">
      <c r="B44" t="s">
        <v>1040</v>
      </c>
      <c r="C44" t="s">
        <v>1041</v>
      </c>
      <c r="D44" t="s">
        <v>1042</v>
      </c>
      <c r="E44"/>
      <c r="F44" t="s">
        <v>997</v>
      </c>
      <c r="G44" t="s">
        <v>201</v>
      </c>
      <c r="H44" s="77">
        <v>22798.35</v>
      </c>
      <c r="I44" s="77">
        <v>1844.8141999999989</v>
      </c>
      <c r="J44" s="77">
        <v>0</v>
      </c>
      <c r="K44" s="77">
        <v>206.46625557954201</v>
      </c>
      <c r="L44" s="78">
        <v>1E-4</v>
      </c>
      <c r="M44" s="78">
        <v>8.6999999999999994E-3</v>
      </c>
      <c r="N44" s="78">
        <v>2.5000000000000001E-3</v>
      </c>
    </row>
    <row r="45" spans="2:14">
      <c r="B45" t="s">
        <v>1043</v>
      </c>
      <c r="C45" t="s">
        <v>1044</v>
      </c>
      <c r="D45" t="s">
        <v>123</v>
      </c>
      <c r="E45"/>
      <c r="F45" t="s">
        <v>997</v>
      </c>
      <c r="G45" t="s">
        <v>106</v>
      </c>
      <c r="H45" s="77">
        <v>1896.91</v>
      </c>
      <c r="I45" s="77">
        <v>3588</v>
      </c>
      <c r="J45" s="77">
        <v>0</v>
      </c>
      <c r="K45" s="77">
        <v>261.96729244919999</v>
      </c>
      <c r="L45" s="78">
        <v>0</v>
      </c>
      <c r="M45" s="78">
        <v>1.11E-2</v>
      </c>
      <c r="N45" s="78">
        <v>3.2000000000000002E-3</v>
      </c>
    </row>
    <row r="46" spans="2:14">
      <c r="B46" t="s">
        <v>1045</v>
      </c>
      <c r="C46" t="s">
        <v>1046</v>
      </c>
      <c r="D46" t="s">
        <v>931</v>
      </c>
      <c r="E46"/>
      <c r="F46" t="s">
        <v>997</v>
      </c>
      <c r="G46" t="s">
        <v>106</v>
      </c>
      <c r="H46" s="77">
        <v>11840.54</v>
      </c>
      <c r="I46" s="77">
        <v>459.55</v>
      </c>
      <c r="J46" s="77">
        <v>0</v>
      </c>
      <c r="K46" s="77">
        <v>209.43641284293</v>
      </c>
      <c r="L46" s="78">
        <v>1E-4</v>
      </c>
      <c r="M46" s="78">
        <v>8.8999999999999999E-3</v>
      </c>
      <c r="N46" s="78">
        <v>2.5000000000000001E-3</v>
      </c>
    </row>
    <row r="47" spans="2:14">
      <c r="B47" t="s">
        <v>1047</v>
      </c>
      <c r="C47" t="s">
        <v>1048</v>
      </c>
      <c r="D47" t="s">
        <v>931</v>
      </c>
      <c r="E47"/>
      <c r="F47" t="s">
        <v>997</v>
      </c>
      <c r="G47" t="s">
        <v>106</v>
      </c>
      <c r="H47" s="77">
        <v>1383.25</v>
      </c>
      <c r="I47" s="77">
        <v>3668.75</v>
      </c>
      <c r="J47" s="77">
        <v>0</v>
      </c>
      <c r="K47" s="77">
        <v>195.32899185937501</v>
      </c>
      <c r="L47" s="78">
        <v>0</v>
      </c>
      <c r="M47" s="78">
        <v>8.3000000000000001E-3</v>
      </c>
      <c r="N47" s="78">
        <v>2.3999999999999998E-3</v>
      </c>
    </row>
    <row r="48" spans="2:14">
      <c r="B48" t="s">
        <v>1049</v>
      </c>
      <c r="C48" t="s">
        <v>1050</v>
      </c>
      <c r="D48" t="s">
        <v>123</v>
      </c>
      <c r="E48"/>
      <c r="F48" t="s">
        <v>997</v>
      </c>
      <c r="G48" t="s">
        <v>110</v>
      </c>
      <c r="H48" s="77">
        <v>10523.13</v>
      </c>
      <c r="I48" s="77">
        <v>639.70000000000005</v>
      </c>
      <c r="J48" s="77">
        <v>0</v>
      </c>
      <c r="K48" s="77">
        <v>273.13654704007502</v>
      </c>
      <c r="L48" s="78">
        <v>0</v>
      </c>
      <c r="M48" s="78">
        <v>1.1599999999999999E-2</v>
      </c>
      <c r="N48" s="78">
        <v>3.3E-3</v>
      </c>
    </row>
    <row r="49" spans="2:14">
      <c r="B49" t="s">
        <v>1051</v>
      </c>
      <c r="C49" t="s">
        <v>1052</v>
      </c>
      <c r="D49" t="s">
        <v>123</v>
      </c>
      <c r="E49"/>
      <c r="F49" t="s">
        <v>997</v>
      </c>
      <c r="G49" t="s">
        <v>106</v>
      </c>
      <c r="H49" s="77">
        <v>11105.74</v>
      </c>
      <c r="I49" s="77">
        <v>696.05</v>
      </c>
      <c r="J49" s="77">
        <v>0</v>
      </c>
      <c r="K49" s="77">
        <v>297.53348608623003</v>
      </c>
      <c r="L49" s="78">
        <v>0</v>
      </c>
      <c r="M49" s="78">
        <v>1.26E-2</v>
      </c>
      <c r="N49" s="78">
        <v>3.5999999999999999E-3</v>
      </c>
    </row>
    <row r="50" spans="2:14">
      <c r="B50" t="s">
        <v>1053</v>
      </c>
      <c r="C50" t="s">
        <v>1054</v>
      </c>
      <c r="D50" t="s">
        <v>123</v>
      </c>
      <c r="E50"/>
      <c r="F50" t="s">
        <v>997</v>
      </c>
      <c r="G50" t="s">
        <v>106</v>
      </c>
      <c r="H50" s="77">
        <v>7039.61</v>
      </c>
      <c r="I50" s="77">
        <v>515.05999999999995</v>
      </c>
      <c r="J50" s="77">
        <v>0</v>
      </c>
      <c r="K50" s="77">
        <v>139.557870558834</v>
      </c>
      <c r="L50" s="78">
        <v>2.0000000000000001E-4</v>
      </c>
      <c r="M50" s="78">
        <v>5.8999999999999999E-3</v>
      </c>
      <c r="N50" s="78">
        <v>1.6999999999999999E-3</v>
      </c>
    </row>
    <row r="51" spans="2:14">
      <c r="B51" t="s">
        <v>1055</v>
      </c>
      <c r="C51" t="s">
        <v>1056</v>
      </c>
      <c r="D51" t="s">
        <v>123</v>
      </c>
      <c r="E51"/>
      <c r="F51" t="s">
        <v>997</v>
      </c>
      <c r="G51" t="s">
        <v>110</v>
      </c>
      <c r="H51" s="77">
        <v>127.73</v>
      </c>
      <c r="I51" s="77">
        <v>6857</v>
      </c>
      <c r="J51" s="77">
        <v>0</v>
      </c>
      <c r="K51" s="77">
        <v>35.53739505075</v>
      </c>
      <c r="L51" s="78">
        <v>0</v>
      </c>
      <c r="M51" s="78">
        <v>1.5E-3</v>
      </c>
      <c r="N51" s="78">
        <v>4.0000000000000002E-4</v>
      </c>
    </row>
    <row r="52" spans="2:14">
      <c r="B52" t="s">
        <v>1057</v>
      </c>
      <c r="C52" t="s">
        <v>1058</v>
      </c>
      <c r="D52" t="s">
        <v>123</v>
      </c>
      <c r="E52"/>
      <c r="F52" t="s">
        <v>997</v>
      </c>
      <c r="G52" t="s">
        <v>110</v>
      </c>
      <c r="H52" s="77">
        <v>13679.66</v>
      </c>
      <c r="I52" s="77">
        <v>2802</v>
      </c>
      <c r="J52" s="77">
        <v>0</v>
      </c>
      <c r="K52" s="77">
        <v>1555.2562770090001</v>
      </c>
      <c r="L52" s="78">
        <v>1E-4</v>
      </c>
      <c r="M52" s="78">
        <v>6.5799999999999997E-2</v>
      </c>
      <c r="N52" s="78">
        <v>1.89E-2</v>
      </c>
    </row>
    <row r="53" spans="2:14">
      <c r="B53" t="s">
        <v>1059</v>
      </c>
      <c r="C53" t="s">
        <v>1060</v>
      </c>
      <c r="D53" t="s">
        <v>795</v>
      </c>
      <c r="E53"/>
      <c r="F53" t="s">
        <v>997</v>
      </c>
      <c r="G53" t="s">
        <v>106</v>
      </c>
      <c r="H53" s="77">
        <v>1550.94</v>
      </c>
      <c r="I53" s="77">
        <v>6594</v>
      </c>
      <c r="J53" s="77">
        <v>0</v>
      </c>
      <c r="K53" s="77">
        <v>393.63331787639999</v>
      </c>
      <c r="L53" s="78">
        <v>0</v>
      </c>
      <c r="M53" s="78">
        <v>1.67E-2</v>
      </c>
      <c r="N53" s="78">
        <v>4.7999999999999996E-3</v>
      </c>
    </row>
    <row r="54" spans="2:14">
      <c r="B54" t="s">
        <v>1061</v>
      </c>
      <c r="C54" t="s">
        <v>1062</v>
      </c>
      <c r="D54" t="s">
        <v>795</v>
      </c>
      <c r="E54"/>
      <c r="F54" t="s">
        <v>997</v>
      </c>
      <c r="G54" t="s">
        <v>106</v>
      </c>
      <c r="H54" s="77">
        <v>890.88</v>
      </c>
      <c r="I54" s="77">
        <v>6901</v>
      </c>
      <c r="J54" s="77">
        <v>0</v>
      </c>
      <c r="K54" s="77">
        <v>236.63509125120001</v>
      </c>
      <c r="L54" s="78">
        <v>0</v>
      </c>
      <c r="M54" s="78">
        <v>0.01</v>
      </c>
      <c r="N54" s="78">
        <v>2.8999999999999998E-3</v>
      </c>
    </row>
    <row r="55" spans="2:14">
      <c r="B55" t="s">
        <v>1063</v>
      </c>
      <c r="C55" t="s">
        <v>1064</v>
      </c>
      <c r="D55" t="s">
        <v>123</v>
      </c>
      <c r="E55"/>
      <c r="F55" t="s">
        <v>997</v>
      </c>
      <c r="G55" t="s">
        <v>116</v>
      </c>
      <c r="H55" s="77">
        <v>2803.87</v>
      </c>
      <c r="I55" s="77">
        <v>4919</v>
      </c>
      <c r="J55" s="77">
        <v>0</v>
      </c>
      <c r="K55" s="77">
        <v>393.83731411414999</v>
      </c>
      <c r="L55" s="78">
        <v>0</v>
      </c>
      <c r="M55" s="78">
        <v>1.67E-2</v>
      </c>
      <c r="N55" s="78">
        <v>4.7999999999999996E-3</v>
      </c>
    </row>
    <row r="56" spans="2:14">
      <c r="B56" t="s">
        <v>1065</v>
      </c>
      <c r="C56" t="s">
        <v>1066</v>
      </c>
      <c r="D56" t="s">
        <v>931</v>
      </c>
      <c r="E56"/>
      <c r="F56" t="s">
        <v>997</v>
      </c>
      <c r="G56" t="s">
        <v>106</v>
      </c>
      <c r="H56" s="77">
        <v>6785.6</v>
      </c>
      <c r="I56" s="77">
        <v>954.5</v>
      </c>
      <c r="J56" s="77">
        <v>0</v>
      </c>
      <c r="K56" s="77">
        <v>249.29415664800001</v>
      </c>
      <c r="L56" s="78">
        <v>0</v>
      </c>
      <c r="M56" s="78">
        <v>1.0500000000000001E-2</v>
      </c>
      <c r="N56" s="78">
        <v>3.0000000000000001E-3</v>
      </c>
    </row>
    <row r="57" spans="2:14">
      <c r="B57" t="s">
        <v>1067</v>
      </c>
      <c r="C57" t="s">
        <v>1068</v>
      </c>
      <c r="D57" t="s">
        <v>123</v>
      </c>
      <c r="E57"/>
      <c r="F57" t="s">
        <v>997</v>
      </c>
      <c r="G57" t="s">
        <v>106</v>
      </c>
      <c r="H57" s="77">
        <v>961.6</v>
      </c>
      <c r="I57" s="77">
        <v>4445.5</v>
      </c>
      <c r="J57" s="77">
        <v>0</v>
      </c>
      <c r="K57" s="77">
        <v>164.536774872</v>
      </c>
      <c r="L57" s="78">
        <v>1E-4</v>
      </c>
      <c r="M57" s="78">
        <v>7.0000000000000001E-3</v>
      </c>
      <c r="N57" s="78">
        <v>2E-3</v>
      </c>
    </row>
    <row r="58" spans="2:14">
      <c r="B58" t="s">
        <v>1069</v>
      </c>
      <c r="C58" t="s">
        <v>1070</v>
      </c>
      <c r="D58" t="s">
        <v>795</v>
      </c>
      <c r="E58"/>
      <c r="F58" t="s">
        <v>997</v>
      </c>
      <c r="G58" t="s">
        <v>106</v>
      </c>
      <c r="H58" s="77">
        <v>2717.14</v>
      </c>
      <c r="I58" s="77">
        <v>5832.5</v>
      </c>
      <c r="J58" s="77">
        <v>0</v>
      </c>
      <c r="K58" s="77">
        <v>609.97870623450001</v>
      </c>
      <c r="L58" s="78">
        <v>1E-4</v>
      </c>
      <c r="M58" s="78">
        <v>2.58E-2</v>
      </c>
      <c r="N58" s="78">
        <v>7.4000000000000003E-3</v>
      </c>
    </row>
    <row r="59" spans="2:14">
      <c r="B59" t="s">
        <v>1071</v>
      </c>
      <c r="C59" t="s">
        <v>1072</v>
      </c>
      <c r="D59" t="s">
        <v>931</v>
      </c>
      <c r="E59"/>
      <c r="F59" t="s">
        <v>997</v>
      </c>
      <c r="G59" t="s">
        <v>106</v>
      </c>
      <c r="H59" s="77">
        <v>61.83</v>
      </c>
      <c r="I59" s="77">
        <v>83376</v>
      </c>
      <c r="J59" s="77">
        <v>0</v>
      </c>
      <c r="K59" s="77">
        <v>198.42126469920001</v>
      </c>
      <c r="L59" s="78">
        <v>0</v>
      </c>
      <c r="M59" s="78">
        <v>8.3999999999999995E-3</v>
      </c>
      <c r="N59" s="78">
        <v>2.3999999999999998E-3</v>
      </c>
    </row>
    <row r="60" spans="2:14">
      <c r="B60" t="s">
        <v>1073</v>
      </c>
      <c r="C60" t="s">
        <v>1074</v>
      </c>
      <c r="D60" t="s">
        <v>123</v>
      </c>
      <c r="E60"/>
      <c r="F60" t="s">
        <v>997</v>
      </c>
      <c r="G60" t="s">
        <v>110</v>
      </c>
      <c r="H60" s="77">
        <v>2630.61</v>
      </c>
      <c r="I60" s="77">
        <v>20332</v>
      </c>
      <c r="J60" s="77">
        <v>0</v>
      </c>
      <c r="K60" s="77">
        <v>2170.1766992490002</v>
      </c>
      <c r="L60" s="78">
        <v>1E-4</v>
      </c>
      <c r="M60" s="78">
        <v>9.1800000000000007E-2</v>
      </c>
      <c r="N60" s="78">
        <v>2.63E-2</v>
      </c>
    </row>
    <row r="61" spans="2:14">
      <c r="B61" t="s">
        <v>1075</v>
      </c>
      <c r="C61" t="s">
        <v>1076</v>
      </c>
      <c r="D61" t="s">
        <v>123</v>
      </c>
      <c r="E61"/>
      <c r="F61" t="s">
        <v>997</v>
      </c>
      <c r="G61" t="s">
        <v>110</v>
      </c>
      <c r="H61" s="77">
        <v>1447.84</v>
      </c>
      <c r="I61" s="77">
        <v>8625.6</v>
      </c>
      <c r="J61" s="77">
        <v>0</v>
      </c>
      <c r="K61" s="77">
        <v>506.72042916480001</v>
      </c>
      <c r="L61" s="78">
        <v>2.9999999999999997E-4</v>
      </c>
      <c r="M61" s="78">
        <v>2.1399999999999999E-2</v>
      </c>
      <c r="N61" s="78">
        <v>6.1999999999999998E-3</v>
      </c>
    </row>
    <row r="62" spans="2:14">
      <c r="B62" t="s">
        <v>1077</v>
      </c>
      <c r="C62" t="s">
        <v>1078</v>
      </c>
      <c r="D62" t="s">
        <v>123</v>
      </c>
      <c r="E62"/>
      <c r="F62" t="s">
        <v>997</v>
      </c>
      <c r="G62" t="s">
        <v>110</v>
      </c>
      <c r="H62" s="77">
        <v>2261.8200000000002</v>
      </c>
      <c r="I62" s="77">
        <v>2424.6</v>
      </c>
      <c r="J62" s="77">
        <v>0</v>
      </c>
      <c r="K62" s="77">
        <v>222.51365592389999</v>
      </c>
      <c r="L62" s="78">
        <v>1E-4</v>
      </c>
      <c r="M62" s="78">
        <v>9.4000000000000004E-3</v>
      </c>
      <c r="N62" s="78">
        <v>2.7000000000000001E-3</v>
      </c>
    </row>
    <row r="63" spans="2:14">
      <c r="B63" t="s">
        <v>1079</v>
      </c>
      <c r="C63" t="s">
        <v>1080</v>
      </c>
      <c r="D63" t="s">
        <v>1081</v>
      </c>
      <c r="E63"/>
      <c r="F63" t="s">
        <v>997</v>
      </c>
      <c r="G63" t="s">
        <v>199</v>
      </c>
      <c r="H63" s="77">
        <v>19090.3</v>
      </c>
      <c r="I63" s="77">
        <v>245200</v>
      </c>
      <c r="J63" s="77">
        <v>0</v>
      </c>
      <c r="K63" s="77">
        <v>1206.7467341680001</v>
      </c>
      <c r="L63" s="78">
        <v>0</v>
      </c>
      <c r="M63" s="78">
        <v>5.11E-2</v>
      </c>
      <c r="N63" s="78">
        <v>1.46E-2</v>
      </c>
    </row>
    <row r="64" spans="2:14">
      <c r="B64" t="s">
        <v>1082</v>
      </c>
      <c r="C64" t="s">
        <v>1083</v>
      </c>
      <c r="D64" t="s">
        <v>123</v>
      </c>
      <c r="E64"/>
      <c r="F64" t="s">
        <v>997</v>
      </c>
      <c r="G64" t="s">
        <v>110</v>
      </c>
      <c r="H64" s="77">
        <v>277.66000000000003</v>
      </c>
      <c r="I64" s="77">
        <v>20655</v>
      </c>
      <c r="J64" s="77">
        <v>0</v>
      </c>
      <c r="K64" s="77">
        <v>232.70035569749999</v>
      </c>
      <c r="L64" s="78">
        <v>1E-4</v>
      </c>
      <c r="M64" s="78">
        <v>9.7999999999999997E-3</v>
      </c>
      <c r="N64" s="78">
        <v>2.8E-3</v>
      </c>
    </row>
    <row r="65" spans="2:14">
      <c r="B65" t="s">
        <v>1084</v>
      </c>
      <c r="C65" t="s">
        <v>1085</v>
      </c>
      <c r="D65" t="s">
        <v>795</v>
      </c>
      <c r="E65"/>
      <c r="F65" t="s">
        <v>997</v>
      </c>
      <c r="G65" t="s">
        <v>106</v>
      </c>
      <c r="H65" s="77">
        <v>451.34</v>
      </c>
      <c r="I65" s="77">
        <v>16013</v>
      </c>
      <c r="J65" s="77">
        <v>0</v>
      </c>
      <c r="K65" s="77">
        <v>278.17906259580002</v>
      </c>
      <c r="L65" s="78">
        <v>0</v>
      </c>
      <c r="M65" s="78">
        <v>1.18E-2</v>
      </c>
      <c r="N65" s="78">
        <v>3.3999999999999998E-3</v>
      </c>
    </row>
    <row r="66" spans="2:14">
      <c r="B66" t="s">
        <v>1086</v>
      </c>
      <c r="C66" t="s">
        <v>1087</v>
      </c>
      <c r="D66" t="s">
        <v>795</v>
      </c>
      <c r="E66"/>
      <c r="F66" t="s">
        <v>997</v>
      </c>
      <c r="G66" t="s">
        <v>106</v>
      </c>
      <c r="H66" s="77">
        <v>229.33</v>
      </c>
      <c r="I66" s="77">
        <v>9225</v>
      </c>
      <c r="J66" s="77">
        <v>0</v>
      </c>
      <c r="K66" s="77">
        <v>81.428260432499997</v>
      </c>
      <c r="L66" s="78">
        <v>0</v>
      </c>
      <c r="M66" s="78">
        <v>3.3999999999999998E-3</v>
      </c>
      <c r="N66" s="78">
        <v>1E-3</v>
      </c>
    </row>
    <row r="67" spans="2:14">
      <c r="B67" t="s">
        <v>1088</v>
      </c>
      <c r="C67" t="s">
        <v>1089</v>
      </c>
      <c r="D67" t="s">
        <v>795</v>
      </c>
      <c r="E67"/>
      <c r="F67" t="s">
        <v>997</v>
      </c>
      <c r="G67" t="s">
        <v>106</v>
      </c>
      <c r="H67" s="77">
        <v>2153.65</v>
      </c>
      <c r="I67" s="77">
        <v>3348</v>
      </c>
      <c r="J67" s="77">
        <v>0</v>
      </c>
      <c r="K67" s="77">
        <v>277.529073498</v>
      </c>
      <c r="L67" s="78">
        <v>0</v>
      </c>
      <c r="M67" s="78">
        <v>1.17E-2</v>
      </c>
      <c r="N67" s="78">
        <v>3.3999999999999998E-3</v>
      </c>
    </row>
    <row r="68" spans="2:14">
      <c r="B68" t="s">
        <v>1090</v>
      </c>
      <c r="C68" t="s">
        <v>1091</v>
      </c>
      <c r="D68" t="s">
        <v>795</v>
      </c>
      <c r="E68"/>
      <c r="F68" t="s">
        <v>997</v>
      </c>
      <c r="G68" t="s">
        <v>106</v>
      </c>
      <c r="H68" s="77">
        <v>3180.16</v>
      </c>
      <c r="I68" s="77">
        <v>10192</v>
      </c>
      <c r="J68" s="77">
        <v>0</v>
      </c>
      <c r="K68" s="77">
        <v>1247.5452208127999</v>
      </c>
      <c r="L68" s="78">
        <v>0</v>
      </c>
      <c r="M68" s="78">
        <v>5.28E-2</v>
      </c>
      <c r="N68" s="78">
        <v>1.5100000000000001E-2</v>
      </c>
    </row>
    <row r="69" spans="2:14">
      <c r="B69" t="s">
        <v>1092</v>
      </c>
      <c r="C69" t="s">
        <v>1093</v>
      </c>
      <c r="D69" t="s">
        <v>801</v>
      </c>
      <c r="E69"/>
      <c r="F69" t="s">
        <v>997</v>
      </c>
      <c r="G69" t="s">
        <v>106</v>
      </c>
      <c r="H69" s="77">
        <v>1409.74</v>
      </c>
      <c r="I69" s="77">
        <v>5429.5</v>
      </c>
      <c r="J69" s="77">
        <v>0</v>
      </c>
      <c r="K69" s="77">
        <v>294.60951637170001</v>
      </c>
      <c r="L69" s="78">
        <v>0</v>
      </c>
      <c r="M69" s="78">
        <v>1.2500000000000001E-2</v>
      </c>
      <c r="N69" s="78">
        <v>3.5999999999999999E-3</v>
      </c>
    </row>
    <row r="70" spans="2:14">
      <c r="B70" t="s">
        <v>1094</v>
      </c>
      <c r="C70" t="s">
        <v>1095</v>
      </c>
      <c r="D70" t="s">
        <v>123</v>
      </c>
      <c r="E70"/>
      <c r="F70" t="s">
        <v>997</v>
      </c>
      <c r="G70" t="s">
        <v>110</v>
      </c>
      <c r="H70" s="77">
        <v>645.17999999999995</v>
      </c>
      <c r="I70" s="77">
        <v>20135</v>
      </c>
      <c r="J70" s="77">
        <v>0</v>
      </c>
      <c r="K70" s="77">
        <v>527.09762409749999</v>
      </c>
      <c r="L70" s="78">
        <v>2.0000000000000001E-4</v>
      </c>
      <c r="M70" s="78">
        <v>2.23E-2</v>
      </c>
      <c r="N70" s="78">
        <v>6.4000000000000003E-3</v>
      </c>
    </row>
    <row r="71" spans="2:14">
      <c r="B71" t="s">
        <v>1096</v>
      </c>
      <c r="C71" t="s">
        <v>1097</v>
      </c>
      <c r="D71" t="s">
        <v>123</v>
      </c>
      <c r="E71"/>
      <c r="F71" t="s">
        <v>997</v>
      </c>
      <c r="G71" t="s">
        <v>110</v>
      </c>
      <c r="H71" s="77">
        <v>226.49</v>
      </c>
      <c r="I71" s="77">
        <v>21510</v>
      </c>
      <c r="J71" s="77">
        <v>0</v>
      </c>
      <c r="K71" s="77">
        <v>197.67328094250001</v>
      </c>
      <c r="L71" s="78">
        <v>2.0000000000000001E-4</v>
      </c>
      <c r="M71" s="78">
        <v>8.3999999999999995E-3</v>
      </c>
      <c r="N71" s="78">
        <v>2.3999999999999998E-3</v>
      </c>
    </row>
    <row r="72" spans="2:14">
      <c r="B72" t="s">
        <v>1098</v>
      </c>
      <c r="C72" t="s">
        <v>1099</v>
      </c>
      <c r="D72" t="s">
        <v>795</v>
      </c>
      <c r="E72"/>
      <c r="F72" t="s">
        <v>997</v>
      </c>
      <c r="G72" t="s">
        <v>106</v>
      </c>
      <c r="H72" s="77">
        <v>1022.7</v>
      </c>
      <c r="I72" s="77">
        <v>7377</v>
      </c>
      <c r="J72" s="77">
        <v>0</v>
      </c>
      <c r="K72" s="77">
        <v>290.386184571</v>
      </c>
      <c r="L72" s="78">
        <v>0</v>
      </c>
      <c r="M72" s="78">
        <v>1.23E-2</v>
      </c>
      <c r="N72" s="78">
        <v>3.5000000000000001E-3</v>
      </c>
    </row>
    <row r="73" spans="2:14">
      <c r="B73" t="s">
        <v>1100</v>
      </c>
      <c r="C73" t="s">
        <v>1101</v>
      </c>
      <c r="D73" t="s">
        <v>931</v>
      </c>
      <c r="E73"/>
      <c r="F73" t="s">
        <v>997</v>
      </c>
      <c r="G73" t="s">
        <v>106</v>
      </c>
      <c r="H73" s="77">
        <v>4637.43</v>
      </c>
      <c r="I73" s="77">
        <v>3453.6250000000027</v>
      </c>
      <c r="J73" s="77">
        <v>0</v>
      </c>
      <c r="K73" s="77">
        <v>616.45369163253804</v>
      </c>
      <c r="L73" s="78">
        <v>2.0000000000000001E-4</v>
      </c>
      <c r="M73" s="78">
        <v>2.6100000000000002E-2</v>
      </c>
      <c r="N73" s="78">
        <v>7.4999999999999997E-3</v>
      </c>
    </row>
    <row r="74" spans="2:14">
      <c r="B74" t="s">
        <v>1102</v>
      </c>
      <c r="C74" t="s">
        <v>1103</v>
      </c>
      <c r="D74" t="s">
        <v>795</v>
      </c>
      <c r="E74"/>
      <c r="F74" t="s">
        <v>997</v>
      </c>
      <c r="G74" t="s">
        <v>106</v>
      </c>
      <c r="H74" s="77">
        <v>1217.75</v>
      </c>
      <c r="I74" s="77">
        <v>16337</v>
      </c>
      <c r="J74" s="77">
        <v>0</v>
      </c>
      <c r="K74" s="77">
        <v>765.73475355749997</v>
      </c>
      <c r="L74" s="78">
        <v>0</v>
      </c>
      <c r="M74" s="78">
        <v>3.2399999999999998E-2</v>
      </c>
      <c r="N74" s="78">
        <v>9.2999999999999992E-3</v>
      </c>
    </row>
    <row r="75" spans="2:14">
      <c r="B75" t="s">
        <v>1104</v>
      </c>
      <c r="C75" t="s">
        <v>1105</v>
      </c>
      <c r="D75" t="s">
        <v>795</v>
      </c>
      <c r="E75"/>
      <c r="F75" t="s">
        <v>997</v>
      </c>
      <c r="G75" t="s">
        <v>106</v>
      </c>
      <c r="H75" s="77">
        <v>306.26</v>
      </c>
      <c r="I75" s="77">
        <v>14429</v>
      </c>
      <c r="J75" s="77">
        <v>0</v>
      </c>
      <c r="K75" s="77">
        <v>170.08829303460001</v>
      </c>
      <c r="L75" s="78">
        <v>0</v>
      </c>
      <c r="M75" s="78">
        <v>7.1999999999999998E-3</v>
      </c>
      <c r="N75" s="78">
        <v>2.0999999999999999E-3</v>
      </c>
    </row>
    <row r="76" spans="2:14">
      <c r="B76" t="s">
        <v>1106</v>
      </c>
      <c r="C76" t="s">
        <v>1107</v>
      </c>
      <c r="D76" t="s">
        <v>107</v>
      </c>
      <c r="E76"/>
      <c r="F76" t="s">
        <v>997</v>
      </c>
      <c r="G76" t="s">
        <v>120</v>
      </c>
      <c r="H76" s="77">
        <v>2322.35</v>
      </c>
      <c r="I76" s="77">
        <v>8814</v>
      </c>
      <c r="J76" s="77">
        <v>0</v>
      </c>
      <c r="K76" s="77">
        <v>503.91059081219998</v>
      </c>
      <c r="L76" s="78">
        <v>0</v>
      </c>
      <c r="M76" s="78">
        <v>2.1299999999999999E-2</v>
      </c>
      <c r="N76" s="78">
        <v>6.1000000000000004E-3</v>
      </c>
    </row>
    <row r="77" spans="2:14">
      <c r="B77" s="79" t="s">
        <v>1108</v>
      </c>
      <c r="D77" s="16"/>
      <c r="E77" s="16"/>
      <c r="F77" s="16"/>
      <c r="G77" s="16"/>
      <c r="H77" s="81">
        <v>0</v>
      </c>
      <c r="J77" s="81">
        <v>0</v>
      </c>
      <c r="K77" s="81">
        <v>0</v>
      </c>
      <c r="M77" s="80">
        <v>0</v>
      </c>
      <c r="N77" s="80">
        <v>0</v>
      </c>
    </row>
    <row r="78" spans="2:14">
      <c r="B78" t="s">
        <v>209</v>
      </c>
      <c r="C78" t="s">
        <v>209</v>
      </c>
      <c r="D78" s="16"/>
      <c r="E78" s="16"/>
      <c r="F78" t="s">
        <v>209</v>
      </c>
      <c r="G78" t="s">
        <v>209</v>
      </c>
      <c r="H78" s="77">
        <v>0</v>
      </c>
      <c r="I78" s="77">
        <v>0</v>
      </c>
      <c r="K78" s="77">
        <v>0</v>
      </c>
      <c r="L78" s="78">
        <v>0</v>
      </c>
      <c r="M78" s="78">
        <v>0</v>
      </c>
      <c r="N78" s="78">
        <v>0</v>
      </c>
    </row>
    <row r="79" spans="2:14">
      <c r="B79" s="79" t="s">
        <v>259</v>
      </c>
      <c r="D79" s="16"/>
      <c r="E79" s="16"/>
      <c r="F79" s="16"/>
      <c r="G79" s="16"/>
      <c r="H79" s="81">
        <v>0</v>
      </c>
      <c r="J79" s="81">
        <v>0</v>
      </c>
      <c r="K79" s="81">
        <v>0</v>
      </c>
      <c r="M79" s="80">
        <v>0</v>
      </c>
      <c r="N79" s="80">
        <v>0</v>
      </c>
    </row>
    <row r="80" spans="2:14">
      <c r="B80" t="s">
        <v>209</v>
      </c>
      <c r="C80" t="s">
        <v>209</v>
      </c>
      <c r="D80" s="16"/>
      <c r="E80" s="16"/>
      <c r="F80" t="s">
        <v>209</v>
      </c>
      <c r="G80" t="s">
        <v>209</v>
      </c>
      <c r="H80" s="77">
        <v>0</v>
      </c>
      <c r="I80" s="77">
        <v>0</v>
      </c>
      <c r="K80" s="77">
        <v>0</v>
      </c>
      <c r="L80" s="78">
        <v>0</v>
      </c>
      <c r="M80" s="78">
        <v>0</v>
      </c>
      <c r="N80" s="78">
        <v>0</v>
      </c>
    </row>
    <row r="81" spans="2:14">
      <c r="B81" s="79" t="s">
        <v>1028</v>
      </c>
      <c r="D81" s="16"/>
      <c r="E81" s="16"/>
      <c r="F81" s="16"/>
      <c r="G81" s="16"/>
      <c r="H81" s="81">
        <v>0</v>
      </c>
      <c r="J81" s="81">
        <v>0</v>
      </c>
      <c r="K81" s="81">
        <v>0</v>
      </c>
      <c r="M81" s="80">
        <v>0</v>
      </c>
      <c r="N81" s="80">
        <v>0</v>
      </c>
    </row>
    <row r="82" spans="2:14">
      <c r="B82" t="s">
        <v>209</v>
      </c>
      <c r="C82" t="s">
        <v>209</v>
      </c>
      <c r="D82" s="16"/>
      <c r="E82" s="16"/>
      <c r="F82" t="s">
        <v>209</v>
      </c>
      <c r="G82" t="s">
        <v>209</v>
      </c>
      <c r="H82" s="77">
        <v>0</v>
      </c>
      <c r="I82" s="77">
        <v>0</v>
      </c>
      <c r="K82" s="77">
        <v>0</v>
      </c>
      <c r="L82" s="78">
        <v>0</v>
      </c>
      <c r="M82" s="78">
        <v>0</v>
      </c>
      <c r="N82" s="78">
        <v>0</v>
      </c>
    </row>
    <row r="83" spans="2:14">
      <c r="B83" t="s">
        <v>222</v>
      </c>
      <c r="D83" s="16"/>
      <c r="E83" s="16"/>
      <c r="F83" s="16"/>
      <c r="G83" s="16"/>
    </row>
    <row r="84" spans="2:14">
      <c r="B84" t="s">
        <v>251</v>
      </c>
      <c r="D84" s="16"/>
      <c r="E84" s="16"/>
      <c r="F84" s="16"/>
      <c r="G84" s="16"/>
    </row>
    <row r="85" spans="2:14">
      <c r="B85" t="s">
        <v>252</v>
      </c>
      <c r="D85" s="16"/>
      <c r="E85" s="16"/>
      <c r="F85" s="16"/>
      <c r="G85" s="16"/>
    </row>
    <row r="86" spans="2:14">
      <c r="B86" t="s">
        <v>253</v>
      </c>
      <c r="D86" s="16"/>
      <c r="E86" s="16"/>
      <c r="F86" s="16"/>
      <c r="G86" s="16"/>
    </row>
    <row r="87" spans="2:14">
      <c r="B87" t="s">
        <v>254</v>
      </c>
      <c r="D87" s="16"/>
      <c r="E87" s="16"/>
      <c r="F87" s="16"/>
      <c r="G87" s="16"/>
    </row>
    <row r="88" spans="2:14">
      <c r="D88" s="16"/>
      <c r="E88" s="16"/>
      <c r="F88" s="16"/>
      <c r="G88" s="16"/>
    </row>
    <row r="89" spans="2:14">
      <c r="D89" s="16"/>
      <c r="E89" s="16"/>
      <c r="F89" s="16"/>
      <c r="G89" s="16"/>
    </row>
    <row r="90" spans="2:14">
      <c r="D90" s="16"/>
      <c r="E90" s="16"/>
      <c r="F90" s="16"/>
      <c r="G90" s="16"/>
    </row>
    <row r="91" spans="2:14">
      <c r="D91" s="16"/>
      <c r="E91" s="16"/>
      <c r="F91" s="16"/>
      <c r="G91" s="16"/>
    </row>
    <row r="92" spans="2:14">
      <c r="D92" s="16"/>
      <c r="E92" s="16"/>
      <c r="F92" s="16"/>
      <c r="G92" s="16"/>
    </row>
    <row r="93" spans="2:14">
      <c r="D93" s="16"/>
      <c r="E93" s="16"/>
      <c r="F93" s="16"/>
      <c r="G93" s="16"/>
    </row>
    <row r="94" spans="2:14">
      <c r="D94" s="16"/>
      <c r="E94" s="16"/>
      <c r="F94" s="16"/>
      <c r="G94" s="16"/>
    </row>
    <row r="95" spans="2:14">
      <c r="D95" s="16"/>
      <c r="E95" s="16"/>
      <c r="F95" s="16"/>
      <c r="G95" s="16"/>
    </row>
    <row r="96" spans="2:14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J5:N7 A5:I1048576 O5:XFD1048576 C1:C4" xr:uid="{00000000-0002-0000-0600-000000000000}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44"/>
    <pageSetUpPr fitToPage="1"/>
  </sheetPr>
  <dimension ref="B1:BM297"/>
  <sheetViews>
    <sheetView rightToLeft="1" topLeftCell="A6" workbookViewId="0">
      <selection activeCell="G16" sqref="G1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 s="1" customFormat="1">
      <c r="B1" s="2" t="s">
        <v>0</v>
      </c>
      <c r="C1" s="82">
        <v>45197</v>
      </c>
    </row>
    <row r="2" spans="2:65" s="1" customFormat="1">
      <c r="B2" s="2" t="s">
        <v>1</v>
      </c>
      <c r="C2" s="12" t="s">
        <v>1501</v>
      </c>
    </row>
    <row r="3" spans="2:65" s="1" customFormat="1">
      <c r="B3" s="2" t="s">
        <v>2</v>
      </c>
      <c r="C3" s="26" t="s">
        <v>1502</v>
      </c>
    </row>
    <row r="4" spans="2:65" s="1" customFormat="1">
      <c r="B4" s="2" t="s">
        <v>3</v>
      </c>
      <c r="C4" s="83" t="s">
        <v>196</v>
      </c>
    </row>
    <row r="6" spans="2:65" ht="26.25" customHeight="1">
      <c r="B6" s="116" t="s">
        <v>68</v>
      </c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8"/>
    </row>
    <row r="7" spans="2:65" ht="26.25" customHeight="1">
      <c r="B7" s="116" t="s">
        <v>93</v>
      </c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8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186</v>
      </c>
      <c r="K8" s="28" t="s">
        <v>187</v>
      </c>
      <c r="L8" s="28" t="s">
        <v>56</v>
      </c>
      <c r="M8" s="28" t="s">
        <v>73</v>
      </c>
      <c r="N8" s="28" t="s">
        <v>57</v>
      </c>
      <c r="O8" s="34" t="s">
        <v>182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183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5">
        <v>2496.89</v>
      </c>
      <c r="K11" s="7"/>
      <c r="L11" s="75">
        <v>943.60443194393997</v>
      </c>
      <c r="M11" s="7"/>
      <c r="N11" s="76">
        <v>1</v>
      </c>
      <c r="O11" s="76">
        <v>1.15E-2</v>
      </c>
      <c r="P11" s="35"/>
      <c r="BG11" s="16"/>
      <c r="BH11" s="19"/>
      <c r="BI11" s="16"/>
      <c r="BM11" s="16"/>
    </row>
    <row r="12" spans="2:65">
      <c r="B12" s="79" t="s">
        <v>203</v>
      </c>
      <c r="C12" s="16"/>
      <c r="D12" s="16"/>
      <c r="E12" s="16"/>
      <c r="J12" s="81">
        <v>0</v>
      </c>
      <c r="L12" s="81">
        <v>0</v>
      </c>
      <c r="N12" s="80">
        <v>0</v>
      </c>
      <c r="O12" s="80">
        <v>0</v>
      </c>
    </row>
    <row r="13" spans="2:65">
      <c r="B13" s="79" t="s">
        <v>1109</v>
      </c>
      <c r="C13" s="16"/>
      <c r="D13" s="16"/>
      <c r="E13" s="16"/>
      <c r="J13" s="81">
        <v>0</v>
      </c>
      <c r="L13" s="81">
        <v>0</v>
      </c>
      <c r="N13" s="80">
        <v>0</v>
      </c>
      <c r="O13" s="80">
        <v>0</v>
      </c>
    </row>
    <row r="14" spans="2:65">
      <c r="B14" t="s">
        <v>209</v>
      </c>
      <c r="C14" t="s">
        <v>209</v>
      </c>
      <c r="D14" s="16"/>
      <c r="E14" s="16"/>
      <c r="F14" t="s">
        <v>209</v>
      </c>
      <c r="G14" t="s">
        <v>209</v>
      </c>
      <c r="I14" t="s">
        <v>209</v>
      </c>
      <c r="J14" s="77">
        <v>0</v>
      </c>
      <c r="K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5">
      <c r="B15" s="79" t="s">
        <v>1110</v>
      </c>
      <c r="C15" s="16"/>
      <c r="D15" s="16"/>
      <c r="E15" s="16"/>
      <c r="J15" s="81">
        <v>0</v>
      </c>
      <c r="L15" s="81">
        <v>0</v>
      </c>
      <c r="N15" s="80">
        <v>0</v>
      </c>
      <c r="O15" s="80">
        <v>0</v>
      </c>
    </row>
    <row r="16" spans="2:65">
      <c r="B16" t="s">
        <v>209</v>
      </c>
      <c r="C16" t="s">
        <v>209</v>
      </c>
      <c r="D16" s="16"/>
      <c r="E16" s="16"/>
      <c r="F16" t="s">
        <v>209</v>
      </c>
      <c r="G16" t="s">
        <v>209</v>
      </c>
      <c r="I16" t="s">
        <v>209</v>
      </c>
      <c r="J16" s="77">
        <v>0</v>
      </c>
      <c r="K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92</v>
      </c>
      <c r="C17" s="16"/>
      <c r="D17" s="16"/>
      <c r="E17" s="16"/>
      <c r="J17" s="81">
        <v>0</v>
      </c>
      <c r="L17" s="81">
        <v>0</v>
      </c>
      <c r="N17" s="80">
        <v>0</v>
      </c>
      <c r="O17" s="80">
        <v>0</v>
      </c>
    </row>
    <row r="18" spans="2:15">
      <c r="B18" t="s">
        <v>209</v>
      </c>
      <c r="C18" t="s">
        <v>209</v>
      </c>
      <c r="D18" s="16"/>
      <c r="E18" s="16"/>
      <c r="F18" t="s">
        <v>209</v>
      </c>
      <c r="G18" t="s">
        <v>209</v>
      </c>
      <c r="I18" t="s">
        <v>209</v>
      </c>
      <c r="J18" s="77">
        <v>0</v>
      </c>
      <c r="K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259</v>
      </c>
      <c r="C19" s="16"/>
      <c r="D19" s="16"/>
      <c r="E19" s="16"/>
      <c r="J19" s="81">
        <v>0</v>
      </c>
      <c r="L19" s="81">
        <v>0</v>
      </c>
      <c r="N19" s="80">
        <v>0</v>
      </c>
      <c r="O19" s="80">
        <v>0</v>
      </c>
    </row>
    <row r="20" spans="2:15">
      <c r="B20" t="s">
        <v>209</v>
      </c>
      <c r="C20" t="s">
        <v>209</v>
      </c>
      <c r="D20" s="16"/>
      <c r="E20" s="16"/>
      <c r="F20" t="s">
        <v>209</v>
      </c>
      <c r="G20" t="s">
        <v>209</v>
      </c>
      <c r="I20" t="s">
        <v>209</v>
      </c>
      <c r="J20" s="77">
        <v>0</v>
      </c>
      <c r="K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220</v>
      </c>
      <c r="C21" s="16"/>
      <c r="D21" s="16"/>
      <c r="E21" s="16"/>
      <c r="J21" s="81">
        <v>2496.89</v>
      </c>
      <c r="L21" s="81">
        <v>943.60443194393997</v>
      </c>
      <c r="N21" s="80">
        <v>1</v>
      </c>
      <c r="O21" s="80">
        <v>1.15E-2</v>
      </c>
    </row>
    <row r="22" spans="2:15">
      <c r="B22" s="79" t="s">
        <v>1109</v>
      </c>
      <c r="C22" s="16"/>
      <c r="D22" s="16"/>
      <c r="E22" s="16"/>
      <c r="J22" s="81">
        <v>0</v>
      </c>
      <c r="L22" s="81">
        <v>0</v>
      </c>
      <c r="N22" s="80">
        <v>0</v>
      </c>
      <c r="O22" s="80">
        <v>0</v>
      </c>
    </row>
    <row r="23" spans="2:15">
      <c r="B23" t="s">
        <v>209</v>
      </c>
      <c r="C23" t="s">
        <v>209</v>
      </c>
      <c r="D23" s="16"/>
      <c r="E23" s="16"/>
      <c r="F23" t="s">
        <v>209</v>
      </c>
      <c r="G23" t="s">
        <v>209</v>
      </c>
      <c r="I23" t="s">
        <v>209</v>
      </c>
      <c r="J23" s="77">
        <v>0</v>
      </c>
      <c r="K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1110</v>
      </c>
      <c r="C24" s="16"/>
      <c r="D24" s="16"/>
      <c r="E24" s="16"/>
      <c r="J24" s="81">
        <v>0</v>
      </c>
      <c r="L24" s="81">
        <v>0</v>
      </c>
      <c r="N24" s="80">
        <v>0</v>
      </c>
      <c r="O24" s="80">
        <v>0</v>
      </c>
    </row>
    <row r="25" spans="2:15">
      <c r="B25" t="s">
        <v>209</v>
      </c>
      <c r="C25" t="s">
        <v>209</v>
      </c>
      <c r="D25" s="16"/>
      <c r="E25" s="16"/>
      <c r="F25" t="s">
        <v>209</v>
      </c>
      <c r="G25" t="s">
        <v>209</v>
      </c>
      <c r="I25" t="s">
        <v>209</v>
      </c>
      <c r="J25" s="77">
        <v>0</v>
      </c>
      <c r="K25" s="77">
        <v>0</v>
      </c>
      <c r="L25" s="77">
        <v>0</v>
      </c>
      <c r="M25" s="78">
        <v>0</v>
      </c>
      <c r="N25" s="78">
        <v>0</v>
      </c>
      <c r="O25" s="78">
        <v>0</v>
      </c>
    </row>
    <row r="26" spans="2:15">
      <c r="B26" s="79" t="s">
        <v>92</v>
      </c>
      <c r="C26" s="16"/>
      <c r="D26" s="16"/>
      <c r="E26" s="16"/>
      <c r="J26" s="81">
        <v>2496.89</v>
      </c>
      <c r="L26" s="81">
        <v>943.60443194393997</v>
      </c>
      <c r="N26" s="80">
        <v>1</v>
      </c>
      <c r="O26" s="80">
        <v>1.15E-2</v>
      </c>
    </row>
    <row r="27" spans="2:15">
      <c r="B27" t="s">
        <v>1111</v>
      </c>
      <c r="C27" t="s">
        <v>1112</v>
      </c>
      <c r="D27" t="s">
        <v>123</v>
      </c>
      <c r="E27"/>
      <c r="F27" t="s">
        <v>997</v>
      </c>
      <c r="G27" t="s">
        <v>2255</v>
      </c>
      <c r="H27" t="s">
        <v>210</v>
      </c>
      <c r="I27" t="s">
        <v>106</v>
      </c>
      <c r="J27" s="77">
        <v>132.32</v>
      </c>
      <c r="K27" s="77">
        <v>20511</v>
      </c>
      <c r="L27" s="77">
        <v>104.4624573648</v>
      </c>
      <c r="M27" s="78">
        <v>0</v>
      </c>
      <c r="N27" s="78">
        <v>0.11070000000000001</v>
      </c>
      <c r="O27" s="78">
        <v>1.2999999999999999E-3</v>
      </c>
    </row>
    <row r="28" spans="2:15">
      <c r="B28" t="s">
        <v>1113</v>
      </c>
      <c r="C28" t="s">
        <v>1114</v>
      </c>
      <c r="D28" t="s">
        <v>123</v>
      </c>
      <c r="E28"/>
      <c r="F28" t="s">
        <v>997</v>
      </c>
      <c r="G28" t="s">
        <v>2255</v>
      </c>
      <c r="H28" t="s">
        <v>210</v>
      </c>
      <c r="I28" t="s">
        <v>106</v>
      </c>
      <c r="J28" s="77">
        <v>744.05</v>
      </c>
      <c r="K28" s="77">
        <v>3717</v>
      </c>
      <c r="L28" s="77">
        <v>106.44924688650001</v>
      </c>
      <c r="M28" s="78">
        <v>0</v>
      </c>
      <c r="N28" s="78">
        <v>0.1128</v>
      </c>
      <c r="O28" s="78">
        <v>1.2999999999999999E-3</v>
      </c>
    </row>
    <row r="29" spans="2:15">
      <c r="B29" t="s">
        <v>1115</v>
      </c>
      <c r="C29" t="s">
        <v>1116</v>
      </c>
      <c r="D29" t="s">
        <v>1117</v>
      </c>
      <c r="E29"/>
      <c r="F29" t="s">
        <v>997</v>
      </c>
      <c r="G29" t="s">
        <v>2255</v>
      </c>
      <c r="H29" t="s">
        <v>210</v>
      </c>
      <c r="I29" t="s">
        <v>106</v>
      </c>
      <c r="J29" s="77">
        <v>1620.52</v>
      </c>
      <c r="K29" s="77">
        <v>11746.8</v>
      </c>
      <c r="L29" s="77">
        <v>732.69272769264001</v>
      </c>
      <c r="M29" s="78">
        <v>0</v>
      </c>
      <c r="N29" s="78">
        <v>0.77649999999999997</v>
      </c>
      <c r="O29" s="78">
        <v>8.8999999999999999E-3</v>
      </c>
    </row>
    <row r="30" spans="2:15">
      <c r="B30" s="79" t="s">
        <v>259</v>
      </c>
      <c r="C30" s="16"/>
      <c r="D30" s="16"/>
      <c r="E30" s="16"/>
      <c r="J30" s="81">
        <v>0</v>
      </c>
      <c r="L30" s="81">
        <v>0</v>
      </c>
      <c r="N30" s="80">
        <v>0</v>
      </c>
      <c r="O30" s="80">
        <v>0</v>
      </c>
    </row>
    <row r="31" spans="2:15">
      <c r="B31" t="s">
        <v>209</v>
      </c>
      <c r="C31" t="s">
        <v>209</v>
      </c>
      <c r="D31" s="16"/>
      <c r="E31" s="16"/>
      <c r="F31" t="s">
        <v>209</v>
      </c>
      <c r="G31" t="s">
        <v>209</v>
      </c>
      <c r="I31" t="s">
        <v>209</v>
      </c>
      <c r="J31" s="77">
        <v>0</v>
      </c>
      <c r="K31" s="77">
        <v>0</v>
      </c>
      <c r="L31" s="77">
        <v>0</v>
      </c>
      <c r="M31" s="78">
        <v>0</v>
      </c>
      <c r="N31" s="78">
        <v>0</v>
      </c>
      <c r="O31" s="78">
        <v>0</v>
      </c>
    </row>
    <row r="32" spans="2:15">
      <c r="B32" t="s">
        <v>222</v>
      </c>
      <c r="C32" s="16"/>
      <c r="D32" s="16"/>
      <c r="E32" s="16"/>
    </row>
    <row r="33" spans="2:5">
      <c r="B33" t="s">
        <v>251</v>
      </c>
      <c r="C33" s="16"/>
      <c r="D33" s="16"/>
      <c r="E33" s="16"/>
    </row>
    <row r="34" spans="2:5">
      <c r="B34" t="s">
        <v>252</v>
      </c>
      <c r="C34" s="16"/>
      <c r="D34" s="16"/>
      <c r="E34" s="16"/>
    </row>
    <row r="35" spans="2:5">
      <c r="B35" t="s">
        <v>253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C1:C4 A5:XFD1048576" xr:uid="{00000000-0002-0000-0700-000000000000}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44"/>
    <pageSetUpPr fitToPage="1"/>
  </sheetPr>
  <dimension ref="B1:BH78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82">
        <v>45197</v>
      </c>
    </row>
    <row r="2" spans="2:60" s="1" customFormat="1">
      <c r="B2" s="2" t="s">
        <v>1</v>
      </c>
      <c r="C2" s="12" t="s">
        <v>1501</v>
      </c>
    </row>
    <row r="3" spans="2:60" s="1" customFormat="1">
      <c r="B3" s="2" t="s">
        <v>2</v>
      </c>
      <c r="C3" s="26" t="s">
        <v>1502</v>
      </c>
    </row>
    <row r="4" spans="2:60" s="1" customFormat="1">
      <c r="B4" s="2" t="s">
        <v>3</v>
      </c>
      <c r="C4" s="83" t="s">
        <v>196</v>
      </c>
    </row>
    <row r="6" spans="2:60" ht="26.25" customHeight="1">
      <c r="B6" s="116" t="s">
        <v>68</v>
      </c>
      <c r="C6" s="117"/>
      <c r="D6" s="117"/>
      <c r="E6" s="117"/>
      <c r="F6" s="117"/>
      <c r="G6" s="117"/>
      <c r="H6" s="117"/>
      <c r="I6" s="117"/>
      <c r="J6" s="117"/>
      <c r="K6" s="117"/>
      <c r="L6" s="118"/>
    </row>
    <row r="7" spans="2:60" ht="26.25" customHeight="1">
      <c r="B7" s="116" t="s">
        <v>95</v>
      </c>
      <c r="C7" s="117"/>
      <c r="D7" s="117"/>
      <c r="E7" s="117"/>
      <c r="F7" s="117"/>
      <c r="G7" s="117"/>
      <c r="H7" s="117"/>
      <c r="I7" s="117"/>
      <c r="J7" s="117"/>
      <c r="K7" s="117"/>
      <c r="L7" s="118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186</v>
      </c>
      <c r="H8" s="28" t="s">
        <v>187</v>
      </c>
      <c r="I8" s="28" t="s">
        <v>56</v>
      </c>
      <c r="J8" s="28" t="s">
        <v>73</v>
      </c>
      <c r="K8" s="28" t="s">
        <v>57</v>
      </c>
      <c r="L8" s="28" t="s">
        <v>182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183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5">
        <v>12310.06</v>
      </c>
      <c r="H11" s="7"/>
      <c r="I11" s="75">
        <v>1.3819362659000001</v>
      </c>
      <c r="J11" s="25"/>
      <c r="K11" s="76">
        <v>1</v>
      </c>
      <c r="L11" s="76">
        <v>0</v>
      </c>
      <c r="BC11" s="16"/>
      <c r="BD11" s="19"/>
      <c r="BE11" s="16"/>
      <c r="BG11" s="16"/>
    </row>
    <row r="12" spans="2:60">
      <c r="B12" s="79" t="s">
        <v>203</v>
      </c>
      <c r="D12" s="16"/>
      <c r="E12" s="16"/>
      <c r="G12" s="81">
        <v>11832.09</v>
      </c>
      <c r="I12" s="81">
        <v>1.0203261800000001</v>
      </c>
      <c r="K12" s="80">
        <v>0.73829999999999996</v>
      </c>
      <c r="L12" s="80">
        <v>0</v>
      </c>
    </row>
    <row r="13" spans="2:60">
      <c r="B13" s="79" t="s">
        <v>1118</v>
      </c>
      <c r="D13" s="16"/>
      <c r="E13" s="16"/>
      <c r="G13" s="81">
        <v>11832.09</v>
      </c>
      <c r="I13" s="81">
        <v>1.0203261800000001</v>
      </c>
      <c r="K13" s="80">
        <v>0.73829999999999996</v>
      </c>
      <c r="L13" s="80">
        <v>0</v>
      </c>
    </row>
    <row r="14" spans="2:60">
      <c r="B14" t="s">
        <v>1119</v>
      </c>
      <c r="C14" t="s">
        <v>1120</v>
      </c>
      <c r="D14" t="s">
        <v>100</v>
      </c>
      <c r="E14" t="s">
        <v>347</v>
      </c>
      <c r="F14" t="s">
        <v>102</v>
      </c>
      <c r="G14" s="77">
        <v>9327.35</v>
      </c>
      <c r="H14" s="77">
        <v>8.1999999999999993</v>
      </c>
      <c r="I14" s="77">
        <v>0.76484269999999999</v>
      </c>
      <c r="J14" s="78">
        <v>0</v>
      </c>
      <c r="K14" s="78">
        <v>0.55349999999999999</v>
      </c>
      <c r="L14" s="78">
        <v>0</v>
      </c>
    </row>
    <row r="15" spans="2:60">
      <c r="B15" t="s">
        <v>1121</v>
      </c>
      <c r="C15" t="s">
        <v>1122</v>
      </c>
      <c r="D15" t="s">
        <v>100</v>
      </c>
      <c r="E15" t="s">
        <v>129</v>
      </c>
      <c r="F15" t="s">
        <v>102</v>
      </c>
      <c r="G15" s="77">
        <v>2504.7399999999998</v>
      </c>
      <c r="H15" s="77">
        <v>10.199999999999999</v>
      </c>
      <c r="I15" s="77">
        <v>0.25548347999999999</v>
      </c>
      <c r="J15" s="78">
        <v>2.0000000000000001E-4</v>
      </c>
      <c r="K15" s="78">
        <v>0.18490000000000001</v>
      </c>
      <c r="L15" s="78">
        <v>0</v>
      </c>
    </row>
    <row r="16" spans="2:60">
      <c r="B16" s="79" t="s">
        <v>220</v>
      </c>
      <c r="D16" s="16"/>
      <c r="E16" s="16"/>
      <c r="G16" s="81">
        <v>477.97</v>
      </c>
      <c r="I16" s="81">
        <v>0.36161008589999999</v>
      </c>
      <c r="K16" s="80">
        <v>0.26169999999999999</v>
      </c>
      <c r="L16" s="80">
        <v>0</v>
      </c>
    </row>
    <row r="17" spans="2:12">
      <c r="B17" s="79" t="s">
        <v>1123</v>
      </c>
      <c r="D17" s="16"/>
      <c r="E17" s="16"/>
      <c r="G17" s="81">
        <v>477.97</v>
      </c>
      <c r="I17" s="81">
        <v>0.36161008589999999</v>
      </c>
      <c r="K17" s="80">
        <v>0.26169999999999999</v>
      </c>
      <c r="L17" s="80">
        <v>0</v>
      </c>
    </row>
    <row r="18" spans="2:12">
      <c r="B18" t="s">
        <v>1124</v>
      </c>
      <c r="C18" t="s">
        <v>1125</v>
      </c>
      <c r="D18" t="s">
        <v>801</v>
      </c>
      <c r="E18" t="s">
        <v>920</v>
      </c>
      <c r="F18" t="s">
        <v>106</v>
      </c>
      <c r="G18" s="77">
        <v>378.07</v>
      </c>
      <c r="H18" s="77">
        <v>23</v>
      </c>
      <c r="I18" s="77">
        <v>0.3346940289</v>
      </c>
      <c r="J18" s="78">
        <v>0</v>
      </c>
      <c r="K18" s="78">
        <v>0.2422</v>
      </c>
      <c r="L18" s="78">
        <v>0</v>
      </c>
    </row>
    <row r="19" spans="2:12">
      <c r="B19" t="s">
        <v>1126</v>
      </c>
      <c r="C19" t="s">
        <v>1127</v>
      </c>
      <c r="D19" t="s">
        <v>795</v>
      </c>
      <c r="E19" t="s">
        <v>941</v>
      </c>
      <c r="F19" t="s">
        <v>106</v>
      </c>
      <c r="G19" s="77">
        <v>99.9</v>
      </c>
      <c r="H19" s="77">
        <v>7</v>
      </c>
      <c r="I19" s="77">
        <v>2.6916057E-2</v>
      </c>
      <c r="J19" s="78">
        <v>0</v>
      </c>
      <c r="K19" s="78">
        <v>1.95E-2</v>
      </c>
      <c r="L19" s="78">
        <v>0</v>
      </c>
    </row>
    <row r="20" spans="2:12">
      <c r="B20" t="s">
        <v>222</v>
      </c>
      <c r="D20" s="16"/>
      <c r="E20" s="16"/>
    </row>
    <row r="21" spans="2:12">
      <c r="B21" t="s">
        <v>251</v>
      </c>
      <c r="D21" s="16"/>
      <c r="E21" s="16"/>
    </row>
    <row r="22" spans="2:12">
      <c r="B22" t="s">
        <v>252</v>
      </c>
      <c r="D22" s="16"/>
      <c r="E22" s="16"/>
    </row>
    <row r="23" spans="2:12">
      <c r="B23" t="s">
        <v>253</v>
      </c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5:XFD1048576 C1:C4" xr:uid="{00000000-0002-0000-08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אופיר שנקר</cp:lastModifiedBy>
  <dcterms:created xsi:type="dcterms:W3CDTF">2015-11-10T09:34:27Z</dcterms:created>
  <dcterms:modified xsi:type="dcterms:W3CDTF">2023-12-04T09:23:53Z</dcterms:modified>
</cp:coreProperties>
</file>