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85969E01-6CC7-41F4-8030-6D22CF22F486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עתידיים'!$A$8:$AW$392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5" l="1"/>
  <c r="T13" i="5"/>
  <c r="U13" i="5"/>
  <c r="T14" i="5"/>
  <c r="U14" i="5"/>
  <c r="T15" i="5"/>
  <c r="T16" i="5"/>
  <c r="T17" i="5"/>
  <c r="U17" i="5"/>
  <c r="T18" i="5"/>
  <c r="T19" i="5"/>
  <c r="T20" i="5"/>
  <c r="T21" i="5"/>
  <c r="T22" i="5"/>
  <c r="T23" i="5"/>
  <c r="T24" i="5"/>
  <c r="T25" i="5"/>
  <c r="T26" i="5"/>
  <c r="T27" i="5"/>
  <c r="T28" i="5"/>
  <c r="U28" i="5"/>
  <c r="T29" i="5"/>
  <c r="T30" i="5"/>
  <c r="T31" i="5"/>
  <c r="U31" i="5"/>
  <c r="T32" i="5"/>
  <c r="U32" i="5"/>
  <c r="T33" i="5"/>
  <c r="T34" i="5"/>
  <c r="T35" i="5"/>
  <c r="U35" i="5"/>
  <c r="T36" i="5"/>
  <c r="T37" i="5"/>
  <c r="T38" i="5"/>
  <c r="T39" i="5"/>
  <c r="T40" i="5"/>
  <c r="T41" i="5"/>
  <c r="T42" i="5"/>
  <c r="T43" i="5"/>
  <c r="T44" i="5"/>
  <c r="T45" i="5"/>
  <c r="T46" i="5"/>
  <c r="U46" i="5"/>
  <c r="T47" i="5"/>
  <c r="T48" i="5"/>
  <c r="T49" i="5"/>
  <c r="U49" i="5"/>
  <c r="T50" i="5"/>
  <c r="U50" i="5"/>
  <c r="T51" i="5"/>
  <c r="T52" i="5"/>
  <c r="T53" i="5"/>
  <c r="U53" i="5"/>
  <c r="T54" i="5"/>
  <c r="T55" i="5"/>
  <c r="T56" i="5"/>
  <c r="T57" i="5"/>
  <c r="T58" i="5"/>
  <c r="T59" i="5"/>
  <c r="T60" i="5"/>
  <c r="T61" i="5"/>
  <c r="T62" i="5"/>
  <c r="T63" i="5"/>
  <c r="T64" i="5"/>
  <c r="U64" i="5"/>
  <c r="T65" i="5"/>
  <c r="T66" i="5"/>
  <c r="T67" i="5"/>
  <c r="U67" i="5"/>
  <c r="T68" i="5"/>
  <c r="U68" i="5"/>
  <c r="T69" i="5"/>
  <c r="T70" i="5"/>
  <c r="T71" i="5"/>
  <c r="U71" i="5"/>
  <c r="T72" i="5"/>
  <c r="T73" i="5"/>
  <c r="T74" i="5"/>
  <c r="T75" i="5"/>
  <c r="T76" i="5"/>
  <c r="T77" i="5"/>
  <c r="U77" i="5"/>
  <c r="T78" i="5"/>
  <c r="T79" i="5"/>
  <c r="U79" i="5"/>
  <c r="T80" i="5"/>
  <c r="T81" i="5"/>
  <c r="T82" i="5"/>
  <c r="U82" i="5"/>
  <c r="T83" i="5"/>
  <c r="T84" i="5"/>
  <c r="T85" i="5"/>
  <c r="U85" i="5"/>
  <c r="T86" i="5"/>
  <c r="U86" i="5"/>
  <c r="T87" i="5"/>
  <c r="T88" i="5"/>
  <c r="U88" i="5"/>
  <c r="T89" i="5"/>
  <c r="U89" i="5"/>
  <c r="T90" i="5"/>
  <c r="T91" i="5"/>
  <c r="T92" i="5"/>
  <c r="U92" i="5"/>
  <c r="T93" i="5"/>
  <c r="T94" i="5"/>
  <c r="T95" i="5"/>
  <c r="T96" i="5"/>
  <c r="T97" i="5"/>
  <c r="U97" i="5"/>
  <c r="T98" i="5"/>
  <c r="T99" i="5"/>
  <c r="T100" i="5"/>
  <c r="U100" i="5"/>
  <c r="T101" i="5"/>
  <c r="T102" i="5"/>
  <c r="T103" i="5"/>
  <c r="U103" i="5"/>
  <c r="T104" i="5"/>
  <c r="U104" i="5"/>
  <c r="T105" i="5"/>
  <c r="T106" i="5"/>
  <c r="U106" i="5"/>
  <c r="T107" i="5"/>
  <c r="T108" i="5"/>
  <c r="T109" i="5"/>
  <c r="T110" i="5"/>
  <c r="U110" i="5"/>
  <c r="T111" i="5"/>
  <c r="T112" i="5"/>
  <c r="T113" i="5"/>
  <c r="U113" i="5"/>
  <c r="T114" i="5"/>
  <c r="T115" i="5"/>
  <c r="U115" i="5"/>
  <c r="T116" i="5"/>
  <c r="T117" i="5"/>
  <c r="T118" i="5"/>
  <c r="U118" i="5"/>
  <c r="T119" i="5"/>
  <c r="T120" i="5"/>
  <c r="T121" i="5"/>
  <c r="U121" i="5"/>
  <c r="T122" i="5"/>
  <c r="U122" i="5"/>
  <c r="T123" i="5"/>
  <c r="T124" i="5"/>
  <c r="T125" i="5"/>
  <c r="U125" i="5"/>
  <c r="T126" i="5"/>
  <c r="T127" i="5"/>
  <c r="T128" i="5"/>
  <c r="T129" i="5"/>
  <c r="T130" i="5"/>
  <c r="T131" i="5"/>
  <c r="U131" i="5"/>
  <c r="T132" i="5"/>
  <c r="T133" i="5"/>
  <c r="U133" i="5"/>
  <c r="T134" i="5"/>
  <c r="T135" i="5"/>
  <c r="T136" i="5"/>
  <c r="U136" i="5"/>
  <c r="T137" i="5"/>
  <c r="T138" i="5"/>
  <c r="T139" i="5"/>
  <c r="U139" i="5"/>
  <c r="T140" i="5"/>
  <c r="U140" i="5"/>
  <c r="T141" i="5"/>
  <c r="T142" i="5"/>
  <c r="U142" i="5"/>
  <c r="T143" i="5"/>
  <c r="U143" i="5"/>
  <c r="T144" i="5"/>
  <c r="T145" i="5"/>
  <c r="T146" i="5"/>
  <c r="U146" i="5"/>
  <c r="T147" i="5"/>
  <c r="T148" i="5"/>
  <c r="T149" i="5"/>
  <c r="T150" i="5"/>
  <c r="T151" i="5"/>
  <c r="U151" i="5"/>
  <c r="T152" i="5"/>
  <c r="T153" i="5"/>
  <c r="T154" i="5"/>
  <c r="U154" i="5"/>
  <c r="T155" i="5"/>
  <c r="T156" i="5"/>
  <c r="T157" i="5"/>
  <c r="U157" i="5"/>
  <c r="T158" i="5"/>
  <c r="U158" i="5"/>
  <c r="T159" i="5"/>
  <c r="T160" i="5"/>
  <c r="U160" i="5"/>
  <c r="T161" i="5"/>
  <c r="T162" i="5"/>
  <c r="T163" i="5"/>
  <c r="T164" i="5"/>
  <c r="U164" i="5"/>
  <c r="T165" i="5"/>
  <c r="T166" i="5"/>
  <c r="T167" i="5"/>
  <c r="U167" i="5"/>
  <c r="T168" i="5"/>
  <c r="T169" i="5"/>
  <c r="U169" i="5"/>
  <c r="T170" i="5"/>
  <c r="T171" i="5"/>
  <c r="T172" i="5"/>
  <c r="U172" i="5"/>
  <c r="T173" i="5"/>
  <c r="T174" i="5"/>
  <c r="T175" i="5"/>
  <c r="U175" i="5"/>
  <c r="T176" i="5"/>
  <c r="U176" i="5"/>
  <c r="T177" i="5"/>
  <c r="T178" i="5"/>
  <c r="T179" i="5"/>
  <c r="U179" i="5"/>
  <c r="T180" i="5"/>
  <c r="T181" i="5"/>
  <c r="T182" i="5"/>
  <c r="T183" i="5"/>
  <c r="T184" i="5"/>
  <c r="T185" i="5"/>
  <c r="U185" i="5"/>
  <c r="T186" i="5"/>
  <c r="T187" i="5"/>
  <c r="U187" i="5"/>
  <c r="T188" i="5"/>
  <c r="T189" i="5"/>
  <c r="T190" i="5"/>
  <c r="U190" i="5"/>
  <c r="T191" i="5"/>
  <c r="T192" i="5"/>
  <c r="T193" i="5"/>
  <c r="U193" i="5"/>
  <c r="T194" i="5"/>
  <c r="U194" i="5"/>
  <c r="T195" i="5"/>
  <c r="T196" i="5"/>
  <c r="U196" i="5"/>
  <c r="T197" i="5"/>
  <c r="U197" i="5"/>
  <c r="T198" i="5"/>
  <c r="T199" i="5"/>
  <c r="T200" i="5"/>
  <c r="U200" i="5"/>
  <c r="T201" i="5"/>
  <c r="T202" i="5"/>
  <c r="T203" i="5"/>
  <c r="T204" i="5"/>
  <c r="T205" i="5"/>
  <c r="U205" i="5"/>
  <c r="T206" i="5"/>
  <c r="T207" i="5"/>
  <c r="T208" i="5"/>
  <c r="U208" i="5"/>
  <c r="T209" i="5"/>
  <c r="T210" i="5"/>
  <c r="T211" i="5"/>
  <c r="U211" i="5"/>
  <c r="T212" i="5"/>
  <c r="U212" i="5"/>
  <c r="T213" i="5"/>
  <c r="T214" i="5"/>
  <c r="U214" i="5"/>
  <c r="T215" i="5"/>
  <c r="T216" i="5"/>
  <c r="T217" i="5"/>
  <c r="T218" i="5"/>
  <c r="U218" i="5"/>
  <c r="T219" i="5"/>
  <c r="T220" i="5"/>
  <c r="T221" i="5"/>
  <c r="U221" i="5"/>
  <c r="T222" i="5"/>
  <c r="T223" i="5"/>
  <c r="U223" i="5"/>
  <c r="T224" i="5"/>
  <c r="T225" i="5"/>
  <c r="T226" i="5"/>
  <c r="U226" i="5"/>
  <c r="T227" i="5"/>
  <c r="T228" i="5"/>
  <c r="T229" i="5"/>
  <c r="U229" i="5"/>
  <c r="T230" i="5"/>
  <c r="U230" i="5"/>
  <c r="T231" i="5"/>
  <c r="T232" i="5"/>
  <c r="T233" i="5"/>
  <c r="U233" i="5"/>
  <c r="T234" i="5"/>
  <c r="T235" i="5"/>
  <c r="T236" i="5"/>
  <c r="T237" i="5"/>
  <c r="T238" i="5"/>
  <c r="T239" i="5"/>
  <c r="U239" i="5"/>
  <c r="T240" i="5"/>
  <c r="T241" i="5"/>
  <c r="U241" i="5"/>
  <c r="T242" i="5"/>
  <c r="T243" i="5"/>
  <c r="T244" i="5"/>
  <c r="U244" i="5"/>
  <c r="T245" i="5"/>
  <c r="T246" i="5"/>
  <c r="T247" i="5"/>
  <c r="U247" i="5"/>
  <c r="T248" i="5"/>
  <c r="U248" i="5"/>
  <c r="T249" i="5"/>
  <c r="T250" i="5"/>
  <c r="U250" i="5"/>
  <c r="T251" i="5"/>
  <c r="U251" i="5"/>
  <c r="T252" i="5"/>
  <c r="T253" i="5"/>
  <c r="T254" i="5"/>
  <c r="U254" i="5"/>
  <c r="T255" i="5"/>
  <c r="T256" i="5"/>
  <c r="T257" i="5"/>
  <c r="T258" i="5"/>
  <c r="T259" i="5"/>
  <c r="U259" i="5"/>
  <c r="T260" i="5"/>
  <c r="T261" i="5"/>
  <c r="T262" i="5"/>
  <c r="U262" i="5"/>
  <c r="T263" i="5"/>
  <c r="T264" i="5"/>
  <c r="U264" i="5"/>
  <c r="T265" i="5"/>
  <c r="T266" i="5"/>
  <c r="T267" i="5"/>
  <c r="U267" i="5"/>
  <c r="T268" i="5"/>
  <c r="U268" i="5"/>
  <c r="T269" i="5"/>
  <c r="T270" i="5"/>
  <c r="U270" i="5"/>
  <c r="T271" i="5"/>
  <c r="U271" i="5"/>
  <c r="T272" i="5"/>
  <c r="T273" i="5"/>
  <c r="U273" i="5"/>
  <c r="T274" i="5"/>
  <c r="U274" i="5"/>
  <c r="T275" i="5"/>
  <c r="T276" i="5"/>
  <c r="T277" i="5"/>
  <c r="U277" i="5"/>
  <c r="T278" i="5"/>
  <c r="T279" i="5"/>
  <c r="U279" i="5"/>
  <c r="T280" i="5"/>
  <c r="U280" i="5"/>
  <c r="T281" i="5"/>
  <c r="T282" i="5"/>
  <c r="U282" i="5"/>
  <c r="T283" i="5"/>
  <c r="T284" i="5"/>
  <c r="T285" i="5"/>
  <c r="U285" i="5"/>
  <c r="T286" i="5"/>
  <c r="U286" i="5"/>
  <c r="T287" i="5"/>
  <c r="T288" i="5"/>
  <c r="U288" i="5"/>
  <c r="T289" i="5"/>
  <c r="U289" i="5"/>
  <c r="T290" i="5"/>
  <c r="T291" i="5"/>
  <c r="U291" i="5"/>
  <c r="T292" i="5"/>
  <c r="U292" i="5"/>
  <c r="T293" i="5"/>
  <c r="T294" i="5"/>
  <c r="T295" i="5"/>
  <c r="U295" i="5"/>
  <c r="T296" i="5"/>
  <c r="T297" i="5"/>
  <c r="U297" i="5"/>
  <c r="T298" i="5"/>
  <c r="U298" i="5"/>
  <c r="T299" i="5"/>
  <c r="T300" i="5"/>
  <c r="U300" i="5"/>
  <c r="T301" i="5"/>
  <c r="T302" i="5"/>
  <c r="T303" i="5"/>
  <c r="U303" i="5"/>
  <c r="T304" i="5"/>
  <c r="U304" i="5"/>
  <c r="T305" i="5"/>
  <c r="T306" i="5"/>
  <c r="U306" i="5"/>
  <c r="T307" i="5"/>
  <c r="U307" i="5"/>
  <c r="T308" i="5"/>
  <c r="T309" i="5"/>
  <c r="U309" i="5"/>
  <c r="T310" i="5"/>
  <c r="U310" i="5"/>
  <c r="T311" i="5"/>
  <c r="T312" i="5"/>
  <c r="T313" i="5"/>
  <c r="U313" i="5"/>
  <c r="T314" i="5"/>
  <c r="T315" i="5"/>
  <c r="U315" i="5"/>
  <c r="T316" i="5"/>
  <c r="U316" i="5"/>
  <c r="T317" i="5"/>
  <c r="T318" i="5"/>
  <c r="U318" i="5"/>
  <c r="T319" i="5"/>
  <c r="T320" i="5"/>
  <c r="T321" i="5"/>
  <c r="U321" i="5"/>
  <c r="T322" i="5"/>
  <c r="U322" i="5"/>
  <c r="T323" i="5"/>
  <c r="T324" i="5"/>
  <c r="U324" i="5"/>
  <c r="T325" i="5"/>
  <c r="U325" i="5"/>
  <c r="T326" i="5"/>
  <c r="T327" i="5"/>
  <c r="U327" i="5"/>
  <c r="T328" i="5"/>
  <c r="U328" i="5"/>
  <c r="T329" i="5"/>
  <c r="T11" i="5"/>
  <c r="R13" i="5"/>
  <c r="R12" i="5" s="1"/>
  <c r="R11" i="5" s="1"/>
  <c r="C15" i="1" s="1"/>
  <c r="C42" i="1" s="1"/>
  <c r="Q13" i="5"/>
  <c r="Q12" i="5"/>
  <c r="Q11" i="5"/>
  <c r="O13" i="5"/>
  <c r="O12" i="5"/>
  <c r="R160" i="5"/>
  <c r="Q160" i="5"/>
  <c r="O160" i="5"/>
  <c r="O11" i="5"/>
  <c r="C26" i="1"/>
  <c r="P23" i="15"/>
  <c r="N23" i="15"/>
  <c r="U11" i="5" l="1"/>
  <c r="U12" i="5"/>
  <c r="U15" i="5"/>
  <c r="U18" i="5"/>
  <c r="U21" i="5"/>
  <c r="U24" i="5"/>
  <c r="U27" i="5"/>
  <c r="U30" i="5"/>
  <c r="U33" i="5"/>
  <c r="U36" i="5"/>
  <c r="U39" i="5"/>
  <c r="U42" i="5"/>
  <c r="U45" i="5"/>
  <c r="U48" i="5"/>
  <c r="U51" i="5"/>
  <c r="U54" i="5"/>
  <c r="U57" i="5"/>
  <c r="U60" i="5"/>
  <c r="U63" i="5"/>
  <c r="U66" i="5"/>
  <c r="U69" i="5"/>
  <c r="U72" i="5"/>
  <c r="U75" i="5"/>
  <c r="U78" i="5"/>
  <c r="U81" i="5"/>
  <c r="U84" i="5"/>
  <c r="U87" i="5"/>
  <c r="U90" i="5"/>
  <c r="U93" i="5"/>
  <c r="U96" i="5"/>
  <c r="U99" i="5"/>
  <c r="U102" i="5"/>
  <c r="U105" i="5"/>
  <c r="U108" i="5"/>
  <c r="U111" i="5"/>
  <c r="U114" i="5"/>
  <c r="U117" i="5"/>
  <c r="U120" i="5"/>
  <c r="U123" i="5"/>
  <c r="U126" i="5"/>
  <c r="U129" i="5"/>
  <c r="U132" i="5"/>
  <c r="U135" i="5"/>
  <c r="U138" i="5"/>
  <c r="U141" i="5"/>
  <c r="U144" i="5"/>
  <c r="U147" i="5"/>
  <c r="U150" i="5"/>
  <c r="U153" i="5"/>
  <c r="U156" i="5"/>
  <c r="U159" i="5"/>
  <c r="U162" i="5"/>
  <c r="U165" i="5"/>
  <c r="U168" i="5"/>
  <c r="U171" i="5"/>
  <c r="U174" i="5"/>
  <c r="U177" i="5"/>
  <c r="U180" i="5"/>
  <c r="U183" i="5"/>
  <c r="U186" i="5"/>
  <c r="U189" i="5"/>
  <c r="U192" i="5"/>
  <c r="U195" i="5"/>
  <c r="U198" i="5"/>
  <c r="U201" i="5"/>
  <c r="U204" i="5"/>
  <c r="U207" i="5"/>
  <c r="U210" i="5"/>
  <c r="U213" i="5"/>
  <c r="U216" i="5"/>
  <c r="U219" i="5"/>
  <c r="U222" i="5"/>
  <c r="U225" i="5"/>
  <c r="U228" i="5"/>
  <c r="U231" i="5"/>
  <c r="U234" i="5"/>
  <c r="U237" i="5"/>
  <c r="U240" i="5"/>
  <c r="U243" i="5"/>
  <c r="U246" i="5"/>
  <c r="U249" i="5"/>
  <c r="U252" i="5"/>
  <c r="U255" i="5"/>
  <c r="U258" i="5"/>
  <c r="U261" i="5"/>
  <c r="U22" i="5"/>
  <c r="U29" i="5"/>
  <c r="U40" i="5"/>
  <c r="U47" i="5"/>
  <c r="U58" i="5"/>
  <c r="U65" i="5"/>
  <c r="U76" i="5"/>
  <c r="U83" i="5"/>
  <c r="U94" i="5"/>
  <c r="U101" i="5"/>
  <c r="U112" i="5"/>
  <c r="U119" i="5"/>
  <c r="U130" i="5"/>
  <c r="U137" i="5"/>
  <c r="U148" i="5"/>
  <c r="U155" i="5"/>
  <c r="U166" i="5"/>
  <c r="U173" i="5"/>
  <c r="U184" i="5"/>
  <c r="U191" i="5"/>
  <c r="U202" i="5"/>
  <c r="U209" i="5"/>
  <c r="U220" i="5"/>
  <c r="U227" i="5"/>
  <c r="U238" i="5"/>
  <c r="U245" i="5"/>
  <c r="U256" i="5"/>
  <c r="U263" i="5"/>
  <c r="U266" i="5"/>
  <c r="U269" i="5"/>
  <c r="U272" i="5"/>
  <c r="U275" i="5"/>
  <c r="U278" i="5"/>
  <c r="U281" i="5"/>
  <c r="U284" i="5"/>
  <c r="U287" i="5"/>
  <c r="U290" i="5"/>
  <c r="U293" i="5"/>
  <c r="U296" i="5"/>
  <c r="U299" i="5"/>
  <c r="U302" i="5"/>
  <c r="U305" i="5"/>
  <c r="U308" i="5"/>
  <c r="U311" i="5"/>
  <c r="U314" i="5"/>
  <c r="U317" i="5"/>
  <c r="U320" i="5"/>
  <c r="U323" i="5"/>
  <c r="U326" i="5"/>
  <c r="U329" i="5"/>
  <c r="U19" i="5"/>
  <c r="U26" i="5"/>
  <c r="U37" i="5"/>
  <c r="U44" i="5"/>
  <c r="U55" i="5"/>
  <c r="U62" i="5"/>
  <c r="U73" i="5"/>
  <c r="U80" i="5"/>
  <c r="U91" i="5"/>
  <c r="U98" i="5"/>
  <c r="U109" i="5"/>
  <c r="U116" i="5"/>
  <c r="U127" i="5"/>
  <c r="U134" i="5"/>
  <c r="U145" i="5"/>
  <c r="U152" i="5"/>
  <c r="U163" i="5"/>
  <c r="U170" i="5"/>
  <c r="U181" i="5"/>
  <c r="U188" i="5"/>
  <c r="U199" i="5"/>
  <c r="U206" i="5"/>
  <c r="U217" i="5"/>
  <c r="U224" i="5"/>
  <c r="U235" i="5"/>
  <c r="U242" i="5"/>
  <c r="U253" i="5"/>
  <c r="U260" i="5"/>
  <c r="U16" i="5"/>
  <c r="U23" i="5"/>
  <c r="U34" i="5"/>
  <c r="U41" i="5"/>
  <c r="U52" i="5"/>
  <c r="U59" i="5"/>
  <c r="U70" i="5"/>
  <c r="U319" i="5"/>
  <c r="U312" i="5"/>
  <c r="U301" i="5"/>
  <c r="U294" i="5"/>
  <c r="U283" i="5"/>
  <c r="U276" i="5"/>
  <c r="U265" i="5"/>
  <c r="U257" i="5"/>
  <c r="U236" i="5"/>
  <c r="U232" i="5"/>
  <c r="U215" i="5"/>
  <c r="U203" i="5"/>
  <c r="U182" i="5"/>
  <c r="U178" i="5"/>
  <c r="U161" i="5"/>
  <c r="U149" i="5"/>
  <c r="U128" i="5"/>
  <c r="U124" i="5"/>
  <c r="U107" i="5"/>
  <c r="U95" i="5"/>
  <c r="U74" i="5"/>
  <c r="U61" i="5"/>
  <c r="U56" i="5"/>
  <c r="U43" i="5"/>
  <c r="U38" i="5"/>
  <c r="U25" i="5"/>
  <c r="U20" i="5"/>
  <c r="S32" i="15"/>
  <c r="D11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S12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3" i="15"/>
  <c r="S34" i="15"/>
  <c r="S35" i="15"/>
  <c r="S36" i="15"/>
  <c r="S37" i="15"/>
  <c r="S38" i="15"/>
  <c r="S39" i="15"/>
  <c r="S40" i="15"/>
  <c r="S41" i="15"/>
  <c r="S42" i="15"/>
  <c r="R11" i="15"/>
  <c r="N13" i="15"/>
  <c r="P13" i="15"/>
  <c r="R13" i="15" s="1"/>
  <c r="P12" i="15"/>
  <c r="P11" i="15" s="1"/>
  <c r="R32" i="15" s="1"/>
  <c r="R23" i="15" l="1"/>
  <c r="S11" i="15"/>
  <c r="R40" i="15"/>
  <c r="R37" i="15"/>
  <c r="R34" i="15"/>
  <c r="R30" i="15"/>
  <c r="R27" i="15"/>
  <c r="R24" i="15"/>
  <c r="R21" i="15"/>
  <c r="R18" i="15"/>
  <c r="R15" i="15"/>
  <c r="R12" i="15"/>
  <c r="R42" i="15"/>
  <c r="R39" i="15"/>
  <c r="R36" i="15"/>
  <c r="R33" i="15"/>
  <c r="R29" i="15"/>
  <c r="R26" i="15"/>
  <c r="R20" i="15"/>
  <c r="R17" i="15"/>
  <c r="R14" i="15"/>
  <c r="S13" i="15"/>
  <c r="N12" i="15"/>
  <c r="N11" i="15" s="1"/>
  <c r="R41" i="15"/>
  <c r="R38" i="15"/>
  <c r="R35" i="15"/>
  <c r="R31" i="15"/>
  <c r="R28" i="15"/>
  <c r="R25" i="15"/>
  <c r="R22" i="15"/>
  <c r="R19" i="15"/>
  <c r="R16" i="15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11" i="20"/>
  <c r="I167" i="20"/>
  <c r="I372" i="20"/>
  <c r="I289" i="20"/>
  <c r="I23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L11" i="2"/>
  <c r="K11" i="2"/>
  <c r="J18" i="2"/>
  <c r="J13" i="2"/>
  <c r="J12" i="2"/>
  <c r="J11" i="2" s="1"/>
  <c r="J39" i="2"/>
  <c r="J31" i="2"/>
  <c r="J27" i="2"/>
  <c r="J23" i="2"/>
  <c r="J21" i="2"/>
  <c r="J16" i="2"/>
  <c r="J53" i="2"/>
  <c r="J52" i="2" s="1"/>
  <c r="C28" i="27"/>
  <c r="C12" i="27"/>
  <c r="C11" i="27" l="1"/>
  <c r="C43" i="1" s="1"/>
  <c r="D43" i="1" s="1"/>
</calcChain>
</file>

<file path=xl/sharedStrings.xml><?xml version="1.0" encoding="utf-8"?>
<sst xmlns="http://schemas.openxmlformats.org/spreadsheetml/2006/main" count="11493" uniqueCount="2925">
  <si>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</si>
  <si>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</si>
  <si>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</si>
  <si>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</si>
  <si>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</si>
  <si>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</si>
  <si>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</si>
  <si>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</si>
  <si>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</si>
  <si>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</si>
  <si>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</si>
  <si>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</si>
  <si>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</si>
  <si>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</si>
  <si>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</si>
  <si>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</si>
  <si>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</si>
  <si>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</si>
  <si>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</si>
  <si>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</si>
  <si>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</si>
  <si>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</si>
  <si>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</si>
  <si>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</si>
  <si>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</si>
  <si>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</si>
  <si>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</si>
  <si>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</si>
  <si>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</si>
  <si>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</si>
  <si>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</si>
  <si>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</si>
  <si>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</si>
  <si>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</si>
  <si>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</si>
  <si>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</si>
  <si>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</si>
  <si>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</si>
  <si>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</si>
  <si>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</si>
  <si>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</si>
  <si>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</si>
  <si>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</si>
  <si>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</si>
  <si>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</si>
  <si>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</si>
  <si>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</si>
  <si>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</si>
  <si>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</si>
  <si>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</si>
  <si>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</si>
  <si>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</si>
  <si>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</si>
  <si>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</si>
  <si>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</si>
  <si>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</si>
  <si>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</si>
  <si>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</si>
  <si>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</si>
  <si>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</si>
  <si>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</si>
  <si>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</si>
  <si>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</si>
  <si>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</si>
  <si>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</si>
  <si>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</si>
  <si>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</si>
  <si>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</si>
  <si>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</si>
  <si>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</si>
  <si>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</si>
  <si>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</si>
  <si>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</si>
  <si>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</si>
  <si>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</si>
  <si>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</si>
  <si>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</si>
  <si>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</si>
  <si>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</si>
  <si>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</si>
  <si>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</si>
  <si>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</si>
  <si>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</si>
  <si>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</si>
  <si>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</si>
  <si>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</si>
  <si>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</si>
  <si>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</si>
  <si>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</si>
  <si>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</si>
  <si>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</si>
  <si>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</si>
  <si>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</si>
  <si>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</si>
  <si>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</si>
  <si>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</si>
  <si>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</si>
  <si>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</si>
  <si>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</si>
  <si>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</si>
  <si>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</si>
  <si>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</si>
  <si>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</si>
  <si>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</si>
  <si>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</si>
  <si>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</si>
  <si>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</si>
  <si>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</si>
  <si>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</si>
  <si>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</si>
  <si>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</si>
  <si>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</si>
  <si>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</si>
  <si>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</si>
  <si>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</si>
  <si>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</si>
  <si>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</si>
  <si>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</si>
  <si>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</si>
  <si>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</si>
  <si>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</si>
  <si>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</si>
  <si>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</si>
  <si>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</si>
  <si>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</si>
  <si>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</si>
  <si>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</si>
  <si>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</si>
  <si>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</si>
  <si>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</si>
  <si>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</si>
  <si>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</si>
  <si>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</si>
  <si>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</si>
  <si>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</si>
  <si>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</si>
  <si>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</si>
  <si>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</si>
  <si>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</si>
  <si>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</si>
  <si>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</si>
  <si>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</si>
  <si>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</si>
  <si>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</si>
  <si>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</si>
  <si>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</si>
  <si>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</si>
  <si>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</si>
  <si>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</si>
  <si>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</si>
  <si>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</si>
  <si>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</si>
  <si>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</si>
  <si>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</si>
  <si>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</si>
  <si>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</si>
  <si>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</si>
  <si>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</si>
  <si>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</si>
  <si>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</si>
  <si>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</si>
  <si>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</si>
  <si>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</si>
  <si>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</si>
  <si>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</si>
  <si>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</si>
  <si>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</si>
  <si>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</si>
  <si>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</si>
  <si>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</si>
  <si>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</si>
  <si>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</si>
  <si>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</si>
  <si>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</si>
  <si>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</si>
  <si>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</si>
  <si>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</si>
  <si>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</si>
  <si>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</si>
  <si>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</si>
  <si>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</si>
  <si>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</si>
  <si>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</si>
  <si>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</si>
  <si>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</si>
  <si>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</si>
  <si>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</si>
  <si>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</si>
  <si>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</si>
  <si>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</si>
  <si>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</si>
  <si>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</si>
  <si>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</si>
  <si>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</si>
  <si>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</si>
  <si>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</si>
  <si>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</si>
  <si>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</si>
  <si>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</si>
  <si>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</si>
  <si>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</si>
  <si>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</si>
  <si>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</si>
  <si>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</si>
  <si>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</si>
  <si>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</si>
  <si>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</si>
  <si>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</si>
  <si>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</si>
  <si>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</si>
  <si>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</si>
  <si>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</si>
  <si>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</si>
  <si>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</si>
  <si>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</si>
  <si>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</si>
  <si>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</si>
  <si>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</si>
  <si>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</si>
  <si>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</si>
  <si>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</si>
  <si>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</si>
  <si>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</si>
  <si>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</si>
  <si>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</si>
  <si>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</si>
  <si>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</si>
  <si>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</si>
  <si>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</si>
  <si>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</si>
  <si>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</si>
  <si>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</si>
  <si>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</si>
  <si>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</si>
  <si>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</si>
  <si>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</si>
  <si>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</si>
  <si>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</si>
  <si>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</si>
  <si>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</si>
  <si>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</si>
  <si>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</si>
  <si>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</si>
  <si>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</si>
  <si>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</si>
  <si>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</si>
  <si>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</si>
  <si>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</si>
  <si>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</si>
  <si>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</si>
  <si>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</si>
  <si>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</si>
  <si>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</si>
  <si>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</si>
  <si>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</si>
  <si>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</si>
  <si>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</si>
  <si>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</si>
  <si>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</si>
  <si>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</si>
  <si>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</si>
  <si>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</si>
  <si>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</si>
  <si>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</si>
  <si>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</si>
  <si>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</si>
  <si>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</si>
  <si>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</si>
  <si>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</si>
  <si>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</si>
  <si>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</si>
  <si>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</si>
  <si>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</si>
  <si>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</si>
  <si>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</si>
  <si>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</si>
  <si>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</si>
  <si>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</si>
  <si>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</si>
  <si>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</si>
  <si>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</si>
  <si>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</si>
  <si>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</si>
  <si>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</si>
  <si>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</si>
  <si>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</si>
  <si>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</si>
  <si>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</si>
  <si>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</si>
  <si>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</si>
  <si>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</si>
  <si>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</si>
  <si>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</si>
  <si>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</si>
  <si>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</si>
  <si>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</si>
  <si>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</si>
  <si>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</si>
  <si>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</si>
  <si>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</si>
  <si>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</si>
  <si>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</si>
  <si>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</si>
  <si>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</si>
  <si>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</si>
  <si>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</si>
  <si>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</si>
  <si>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</si>
  <si>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</si>
  <si>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</si>
  <si>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</si>
  <si>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</si>
  <si>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</si>
  <si>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</si>
  <si>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</si>
  <si>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</si>
  <si>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Aaa.il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</si>
  <si>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</si>
  <si>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</si>
  <si>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</si>
  <si>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</si>
  <si>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</si>
  <si>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</si>
  <si>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</si>
  <si>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</si>
  <si>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</si>
  <si>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</si>
  <si>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</si>
  <si>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</si>
  <si>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</si>
  <si>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</si>
  <si>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</si>
  <si>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</si>
  <si>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</si>
  <si>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</si>
  <si>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</si>
  <si>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</si>
  <si>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</si>
  <si>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</si>
  <si>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</si>
  <si>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</si>
  <si>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</si>
  <si>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</si>
  <si>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</si>
  <si>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</si>
  <si>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</si>
  <si>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</si>
  <si>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</si>
  <si>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</si>
  <si>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</si>
  <si>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</si>
  <si>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</si>
  <si>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</si>
  <si>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</si>
  <si>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</si>
  <si>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</si>
  <si>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</si>
  <si>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</si>
  <si>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</si>
  <si>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</si>
  <si>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</si>
  <si>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</si>
  <si>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</si>
  <si>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</si>
  <si>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</si>
  <si>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</si>
  <si>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</si>
  <si>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</si>
  <si>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</si>
  <si>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</si>
  <si>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</si>
  <si>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</si>
  <si>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</si>
  <si>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</si>
  <si>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</si>
  <si>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</si>
  <si>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</si>
  <si>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</si>
  <si>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</si>
  <si>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</si>
  <si>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</si>
  <si>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</si>
  <si>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</si>
  <si>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</si>
  <si>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</si>
  <si>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</si>
  <si>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</si>
  <si>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</si>
  <si>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</si>
  <si>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</si>
  <si>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</si>
  <si>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</si>
  <si>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</si>
  <si>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</si>
  <si>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</si>
  <si>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</si>
  <si>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</si>
  <si>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</si>
  <si>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</si>
  <si>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</si>
  <si>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</si>
  <si>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</si>
  <si>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</si>
  <si>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</si>
  <si>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</si>
  <si>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</si>
  <si>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</si>
  <si>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</si>
  <si>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</si>
  <si>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</si>
  <si>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</si>
  <si>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</si>
  <si>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</si>
  <si>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</si>
  <si>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</si>
  <si>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</si>
  <si>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</si>
  <si>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</si>
  <si>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</si>
  <si>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</si>
  <si>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</si>
  <si>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</si>
  <si>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</si>
  <si>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</si>
  <si>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</si>
  <si>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</si>
  <si>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</si>
  <si>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</si>
  <si>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</si>
  <si>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</si>
  <si>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</si>
  <si>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</si>
  <si>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</si>
  <si>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</si>
  <si>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</si>
  <si>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</si>
  <si>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</si>
  <si>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</si>
  <si>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</si>
  <si>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</si>
  <si>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</si>
  <si>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</si>
  <si>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</si>
  <si>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</si>
  <si>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</si>
  <si>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</si>
  <si>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</si>
  <si>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520000118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</si>
  <si>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</si>
  <si>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</si>
  <si>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</si>
  <si>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</si>
  <si>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</si>
  <si>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</si>
  <si>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</si>
  <si>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</si>
  <si>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</si>
  <si>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</si>
  <si>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</si>
  <si>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</si>
  <si>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</si>
  <si>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</si>
  <si>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</si>
  <si>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</si>
  <si>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</si>
  <si>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</si>
  <si>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</si>
  <si>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</si>
  <si>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</si>
  <si>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</si>
  <si>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</si>
  <si>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</si>
  <si>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</si>
  <si>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</si>
  <si>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</si>
  <si>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</si>
  <si>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</si>
  <si>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</si>
  <si>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</si>
  <si>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</si>
  <si>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</si>
  <si>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</si>
  <si>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</si>
  <si>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</si>
  <si>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</si>
  <si>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</si>
  <si>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</si>
  <si>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</si>
  <si>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</si>
  <si>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</si>
  <si>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</si>
  <si>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</si>
  <si>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</si>
  <si>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</si>
  <si>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</si>
  <si>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</si>
  <si>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</si>
  <si>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</si>
  <si>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</si>
  <si>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</si>
  <si>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</si>
  <si>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</si>
  <si>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</si>
  <si>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</si>
  <si>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</si>
  <si>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</si>
  <si>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</si>
  <si>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</si>
  <si>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</si>
  <si>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</si>
  <si>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</si>
  <si>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</si>
  <si>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</si>
  <si>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</si>
  <si>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</si>
  <si>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</si>
  <si>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</si>
  <si>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</si>
  <si>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</si>
  <si>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</si>
  <si>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</si>
  <si>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</si>
  <si>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</si>
  <si>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</si>
  <si>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</si>
  <si>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</si>
  <si>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</si>
  <si>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</si>
  <si>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</si>
  <si>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</si>
  <si>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</si>
  <si>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</si>
  <si>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</si>
  <si>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</si>
  <si>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</si>
  <si>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</si>
  <si>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</si>
  <si>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</si>
  <si>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</si>
  <si>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</si>
  <si>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</si>
  <si>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</si>
  <si>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</si>
  <si>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</si>
  <si>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</si>
  <si>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</si>
  <si>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</si>
  <si>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</si>
  <si>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</si>
  <si>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</si>
  <si>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</si>
  <si>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</si>
  <si>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</si>
  <si>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</si>
  <si>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</si>
  <si>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</si>
  <si>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</si>
  <si>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</si>
  <si>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</si>
  <si>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</si>
  <si>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</si>
  <si>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</si>
  <si>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</si>
  <si>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</si>
  <si>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</si>
  <si>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</si>
  <si>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</si>
  <si>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</si>
  <si>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</si>
  <si>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</si>
  <si>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</si>
  <si>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</si>
  <si>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</si>
  <si>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</si>
  <si>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</si>
  <si>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</si>
  <si>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</si>
  <si>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</si>
  <si>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</si>
  <si>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</si>
  <si>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</si>
  <si>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</si>
  <si>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</si>
  <si>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</si>
  <si>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</si>
  <si>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</si>
  <si>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</si>
  <si>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</si>
  <si>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</si>
  <si>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</si>
  <si>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</si>
  <si>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</si>
  <si>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</si>
  <si>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</si>
  <si>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</si>
  <si>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</si>
  <si>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</si>
  <si>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</si>
  <si>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</si>
  <si>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</si>
  <si>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</si>
  <si>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</si>
  <si>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</si>
  <si>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</si>
  <si>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</si>
  <si>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</si>
  <si>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</si>
  <si>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</si>
  <si>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</si>
  <si>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</si>
  <si>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</si>
  <si>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</si>
  <si>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</si>
  <si>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</si>
  <si>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</si>
  <si>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</si>
  <si>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</si>
  <si>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</si>
  <si>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</si>
  <si>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</si>
  <si>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</si>
  <si>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</si>
  <si>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</si>
  <si>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</si>
  <si>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</si>
  <si>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</si>
  <si>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</si>
  <si>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</si>
  <si>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</si>
  <si>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</si>
  <si>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</si>
  <si>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</si>
  <si>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</si>
  <si>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</si>
  <si>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</si>
  <si>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</si>
  <si>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</si>
  <si>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</si>
  <si>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</si>
  <si>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</si>
  <si>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</si>
  <si>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</si>
  <si>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</si>
  <si>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</si>
  <si>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</si>
  <si>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</si>
  <si>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</si>
  <si>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</si>
  <si>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</si>
  <si>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</si>
  <si>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</si>
  <si>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</si>
  <si>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</si>
  <si>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</si>
  <si>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</si>
  <si>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</si>
  <si>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</si>
  <si>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</si>
  <si>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</si>
  <si>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</si>
  <si>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</si>
  <si>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</si>
  <si>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</si>
  <si>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</si>
  <si>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</si>
  <si>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</si>
  <si>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</si>
  <si>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</si>
  <si>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</si>
  <si>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</si>
  <si>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</si>
  <si>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</si>
  <si>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</si>
  <si>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</si>
  <si>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</si>
  <si>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</si>
  <si>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</si>
  <si>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</si>
  <si>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</si>
  <si>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</si>
  <si>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</si>
  <si>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*גב ים אגח ח- חברת גב-ים לקרקעות בע"מ</t>
  </si>
  <si>
    <t>7590151</t>
  </si>
  <si>
    <t>*שופרסל אגח ז- שופר-סל בע"מ</t>
  </si>
  <si>
    <t>7770258</t>
  </si>
  <si>
    <t>520022732</t>
  </si>
  <si>
    <t>רשתות שיווק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</si>
  <si>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</si>
  <si>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</si>
  <si>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</si>
  <si>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</si>
  <si>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</si>
  <si>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</si>
  <si>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</si>
  <si>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</si>
  <si>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</si>
  <si>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</si>
  <si>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</si>
  <si>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</si>
  <si>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</si>
  <si>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</si>
  <si>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</si>
  <si>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</si>
  <si>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</si>
  <si>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</si>
  <si>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</si>
  <si>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</si>
  <si>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</si>
  <si>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</si>
  <si>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</si>
  <si>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</si>
  <si>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</si>
  <si>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</si>
  <si>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</si>
  <si>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</si>
  <si>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</si>
  <si>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</si>
  <si>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</si>
  <si>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</si>
  <si>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</si>
  <si>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</si>
  <si>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</si>
  <si>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</si>
  <si>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</si>
  <si>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</si>
  <si>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</si>
  <si>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</si>
  <si>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</si>
  <si>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</si>
  <si>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</si>
  <si>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</si>
  <si>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</si>
  <si>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</si>
  <si>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</si>
  <si>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</si>
  <si>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</si>
  <si>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</si>
  <si>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</si>
  <si>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</si>
  <si>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</si>
  <si>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</si>
  <si>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</si>
  <si>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</si>
  <si>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</si>
  <si>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</si>
  <si>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</si>
  <si>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</si>
  <si>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</si>
  <si>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</si>
  <si>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</si>
  <si>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</si>
  <si>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</si>
  <si>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</si>
  <si>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</si>
  <si>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</si>
  <si>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</si>
  <si>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</si>
  <si>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</si>
  <si>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</si>
  <si>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</si>
  <si>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י- בתי זקוק לנפט בע"מ</t>
  </si>
  <si>
    <t>2590511</t>
  </si>
  <si>
    <t>520036658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</si>
  <si>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</si>
  <si>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</si>
  <si>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</si>
  <si>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</si>
  <si>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</si>
  <si>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</si>
  <si>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</si>
  <si>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</si>
  <si>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</si>
  <si>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</si>
  <si>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</si>
  <si>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</si>
  <si>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</si>
  <si>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</si>
  <si>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</si>
  <si>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</si>
  <si>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</si>
  <si>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</si>
  <si>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</si>
  <si>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</si>
  <si>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</si>
  <si>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</si>
  <si>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</si>
  <si>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</si>
  <si>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</si>
  <si>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</si>
  <si>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</si>
  <si>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</si>
  <si>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</si>
  <si>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</si>
  <si>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</si>
  <si>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</si>
  <si>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</si>
  <si>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</si>
  <si>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</si>
  <si>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</si>
  <si>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</si>
  <si>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</si>
  <si>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</si>
  <si>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</si>
  <si>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</si>
  <si>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</si>
  <si>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</si>
  <si>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</si>
  <si>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</si>
  <si>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</si>
  <si>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</si>
  <si>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</si>
  <si>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</si>
  <si>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</si>
  <si>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</si>
  <si>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</si>
  <si>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</si>
  <si>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</si>
  <si>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</si>
  <si>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</si>
  <si>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</si>
  <si>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</si>
  <si>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</si>
  <si>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</si>
  <si>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</si>
  <si>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</si>
  <si>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</si>
  <si>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</si>
  <si>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</si>
  <si>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</si>
  <si>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</si>
  <si>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</si>
  <si>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</si>
  <si>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</si>
  <si>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</si>
  <si>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</si>
  <si>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</si>
  <si>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</si>
  <si>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</si>
  <si>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</si>
  <si>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</si>
  <si>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</si>
  <si>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</si>
  <si>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</si>
  <si>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</si>
  <si>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</si>
  <si>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</si>
  <si>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</si>
  <si>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</si>
  <si>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</si>
  <si>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</si>
  <si>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</si>
  <si>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</si>
  <si>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</si>
  <si>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</si>
  <si>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</si>
  <si>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</si>
  <si>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</si>
  <si>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</si>
  <si>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</si>
  <si>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</si>
  <si>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</si>
  <si>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</si>
  <si>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</si>
  <si>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</si>
  <si>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</si>
  <si>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</si>
  <si>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</si>
  <si>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</si>
  <si>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</si>
  <si>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</si>
  <si>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</si>
  <si>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</si>
  <si>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</si>
  <si>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</si>
  <si>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</si>
  <si>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</si>
  <si>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</si>
  <si>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</si>
  <si>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</si>
  <si>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</si>
  <si>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</si>
  <si>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</si>
  <si>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</si>
  <si>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</si>
  <si>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</si>
  <si>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</si>
  <si>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</si>
  <si>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</si>
  <si>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</si>
  <si>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</si>
  <si>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</si>
  <si>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</si>
  <si>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</si>
  <si>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</si>
  <si>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</si>
  <si>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</si>
  <si>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</si>
  <si>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</si>
  <si>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</si>
  <si>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</si>
  <si>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</si>
  <si>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</si>
  <si>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</si>
  <si>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</si>
  <si>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</si>
  <si>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</si>
  <si>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</si>
  <si>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</si>
  <si>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</si>
  <si>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</si>
  <si>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</si>
  <si>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</si>
  <si>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</si>
  <si>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</si>
  <si>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</si>
  <si>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</si>
  <si>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</si>
  <si>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</si>
  <si>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</si>
  <si>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</si>
  <si>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</si>
  <si>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</si>
  <si>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</si>
  <si>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</si>
  <si>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</si>
  <si>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</si>
  <si>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</si>
  <si>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</si>
  <si>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</si>
  <si>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</si>
  <si>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</si>
  <si>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</si>
  <si>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</si>
  <si>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</si>
  <si>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</si>
  <si>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</si>
  <si>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</si>
  <si>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</si>
  <si>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</si>
  <si>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</si>
  <si>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</si>
  <si>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</si>
  <si>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</si>
  <si>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</si>
  <si>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</si>
  <si>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</si>
  <si>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</si>
  <si>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</si>
  <si>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</si>
  <si>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</si>
  <si>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</si>
  <si>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</si>
  <si>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</si>
  <si>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</si>
  <si>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</si>
  <si>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</si>
  <si>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</si>
  <si>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</si>
  <si>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</si>
  <si>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</si>
  <si>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</si>
  <si>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</si>
  <si>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</si>
  <si>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</si>
  <si>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</si>
  <si>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</si>
  <si>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</si>
  <si>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</si>
  <si>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</si>
  <si>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</si>
  <si>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</si>
  <si>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</si>
  <si>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</si>
  <si>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</si>
  <si>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</si>
  <si>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</si>
  <si>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</si>
  <si>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</si>
  <si>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</si>
  <si>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</si>
  <si>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</si>
  <si>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</si>
  <si>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</si>
  <si>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</si>
  <si>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</si>
  <si>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</si>
  <si>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</si>
  <si>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</si>
  <si>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</si>
  <si>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</si>
  <si>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</si>
  <si>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</si>
  <si>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</si>
  <si>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</si>
  <si>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</si>
  <si>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</si>
  <si>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</si>
  <si>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</si>
  <si>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</si>
  <si>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</si>
  <si>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</si>
  <si>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</si>
  <si>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</si>
  <si>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</si>
  <si>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</si>
  <si>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</si>
  <si>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</si>
  <si>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</si>
  <si>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</si>
  <si>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</si>
  <si>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</si>
  <si>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</si>
  <si>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</si>
  <si>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</si>
  <si>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</si>
  <si>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</si>
  <si>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</si>
  <si>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</si>
  <si>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</si>
  <si>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</si>
  <si>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</si>
  <si>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</si>
  <si>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</si>
  <si>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</si>
  <si>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</si>
  <si>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</si>
  <si>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</si>
  <si>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</si>
  <si>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</si>
  <si>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</si>
  <si>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</si>
  <si>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</si>
  <si>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</si>
  <si>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</si>
  <si>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</si>
  <si>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</si>
  <si>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</si>
  <si>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</si>
  <si>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</si>
  <si>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</si>
  <si>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</si>
  <si>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</si>
  <si>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</si>
  <si>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</si>
  <si>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</si>
  <si>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</si>
  <si>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</si>
  <si>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</si>
  <si>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</si>
  <si>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</si>
  <si>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</si>
  <si>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</si>
  <si>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</si>
  <si>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</si>
  <si>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</si>
  <si>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</si>
  <si>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</si>
  <si>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</si>
  <si>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</si>
  <si>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</si>
  <si>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</si>
  <si>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</si>
  <si>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</si>
  <si>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</si>
  <si>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</si>
  <si>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</si>
  <si>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</si>
  <si>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</si>
  <si>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</si>
  <si>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</si>
  <si>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</si>
  <si>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</si>
  <si>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</si>
  <si>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</si>
  <si>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</si>
  <si>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</si>
  <si>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</si>
  <si>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</si>
  <si>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</si>
  <si>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</si>
  <si>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</si>
  <si>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</si>
  <si>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</si>
  <si>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</si>
  <si>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</si>
  <si>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</si>
  <si>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</si>
  <si>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</si>
  <si>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</si>
  <si>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</si>
  <si>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</si>
  <si>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</si>
  <si>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</si>
  <si>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</si>
  <si>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</si>
  <si>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</si>
  <si>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</si>
  <si>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</si>
  <si>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</si>
  <si>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</si>
  <si>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</si>
  <si>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</si>
  <si>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</si>
  <si>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</si>
  <si>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</si>
  <si>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</si>
  <si>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</si>
  <si>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</si>
  <si>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</si>
  <si>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</si>
  <si>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</si>
  <si>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</si>
  <si>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</si>
  <si>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</si>
  <si>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</si>
  <si>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</si>
  <si>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</si>
  <si>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</si>
  <si>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</si>
  <si>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</si>
  <si>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</si>
  <si>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</si>
  <si>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</si>
  <si>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</si>
  <si>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</si>
  <si>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</si>
  <si>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</si>
  <si>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</si>
  <si>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</si>
  <si>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</si>
  <si>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</si>
  <si>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</si>
  <si>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</si>
  <si>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</si>
  <si>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</si>
  <si>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</si>
  <si>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</si>
  <si>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</si>
  <si>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</si>
  <si>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</si>
  <si>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</si>
  <si>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</si>
  <si>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</si>
  <si>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</si>
  <si>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</si>
  <si>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</si>
  <si>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</si>
  <si>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</si>
  <si>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</si>
  <si>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</si>
  <si>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</si>
  <si>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</si>
  <si>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</si>
  <si>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</si>
  <si>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</si>
  <si>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</si>
  <si>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</si>
  <si>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</si>
  <si>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</si>
  <si>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</si>
  <si>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</si>
  <si>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</si>
  <si>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</si>
  <si>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</si>
  <si>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</si>
  <si>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</si>
  <si>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</si>
  <si>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</si>
  <si>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</si>
  <si>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</si>
  <si>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</si>
  <si>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</si>
  <si>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</si>
  <si>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</si>
  <si>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</si>
  <si>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</si>
  <si>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</si>
  <si>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</si>
  <si>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</si>
  <si>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</si>
  <si>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</si>
  <si>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</si>
  <si>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</si>
  <si>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</si>
  <si>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</si>
  <si>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</si>
  <si>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</si>
  <si>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</si>
  <si>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</si>
  <si>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</si>
  <si>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</si>
  <si>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</si>
  <si>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</si>
  <si>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</si>
  <si>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</si>
  <si>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</si>
  <si>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</si>
  <si>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</si>
  <si>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</si>
  <si>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</si>
  <si>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</si>
  <si>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</si>
  <si>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</si>
  <si>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</si>
  <si>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</si>
  <si>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</si>
  <si>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</si>
  <si>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</si>
  <si>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</si>
  <si>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</si>
  <si>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</si>
  <si>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</si>
  <si>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</si>
  <si>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</si>
  <si>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</si>
  <si>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</si>
  <si>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</si>
  <si>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</si>
  <si>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</si>
  <si>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</si>
  <si>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</si>
  <si>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</si>
  <si>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</si>
  <si>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</si>
  <si>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</si>
  <si>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</si>
  <si>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</si>
  <si>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</si>
  <si>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</si>
  <si>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</si>
  <si>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</si>
  <si>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</si>
  <si>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</si>
  <si>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</si>
  <si>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</si>
  <si>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</si>
  <si>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</si>
  <si>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</si>
  <si>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</si>
  <si>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</si>
  <si>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</si>
  <si>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</si>
  <si>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</si>
  <si>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</si>
  <si>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</si>
  <si>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</si>
  <si>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</si>
  <si>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</si>
  <si>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</si>
  <si>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</si>
  <si>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</si>
  <si>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</si>
  <si>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</si>
  <si>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</si>
  <si>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</si>
  <si>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</si>
  <si>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</si>
  <si>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</si>
  <si>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</si>
  <si>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</si>
  <si>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</si>
  <si>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</si>
  <si>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</si>
  <si>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</si>
  <si>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</si>
  <si>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</si>
  <si>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</si>
  <si>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</si>
  <si>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</si>
  <si>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</si>
  <si>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</si>
  <si>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</si>
  <si>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</si>
  <si>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</si>
  <si>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</si>
  <si>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</si>
  <si>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</si>
  <si>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</si>
  <si>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</si>
  <si>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</si>
  <si>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</si>
  <si>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</si>
  <si>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</si>
  <si>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</si>
  <si>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</si>
  <si>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</si>
  <si>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</si>
  <si>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</si>
  <si>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</si>
  <si>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</si>
  <si>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</si>
  <si>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</si>
  <si>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</si>
  <si>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</si>
  <si>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</si>
  <si>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</si>
  <si>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</si>
  <si>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</si>
  <si>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</si>
  <si>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</si>
  <si>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</si>
  <si>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</si>
  <si>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</si>
  <si>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</si>
  <si>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</si>
  <si>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</si>
  <si>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</si>
  <si>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</si>
  <si>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</si>
  <si>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</si>
  <si>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</si>
  <si>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</si>
  <si>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</si>
  <si>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</si>
  <si>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</si>
  <si>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</si>
  <si>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</si>
  <si>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</si>
  <si>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</si>
  <si>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</si>
  <si>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</si>
  <si>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</si>
  <si>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</si>
  <si>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</si>
  <si>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</si>
  <si>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</si>
  <si>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</si>
  <si>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</si>
  <si>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</si>
  <si>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</si>
  <si>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</si>
  <si>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</si>
  <si>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</si>
  <si>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</si>
  <si>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</si>
  <si>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</si>
  <si>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</si>
  <si>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</si>
  <si>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</si>
  <si>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</si>
  <si>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</si>
  <si>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</si>
  <si>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</si>
  <si>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</si>
  <si>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</si>
  <si>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</si>
  <si>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</si>
  <si>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</si>
  <si>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</si>
  <si>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</si>
  <si>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</si>
  <si>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</si>
  <si>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</si>
  <si>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</si>
  <si>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</si>
  <si>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</si>
  <si>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</si>
  <si>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</si>
  <si>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</si>
  <si>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</si>
  <si>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</si>
  <si>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</si>
  <si>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</si>
  <si>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</si>
  <si>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</si>
  <si>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</si>
  <si>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</si>
  <si>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</si>
  <si>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</si>
  <si>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</si>
  <si>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</si>
  <si>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</si>
  <si>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</si>
  <si>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</si>
  <si>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</si>
  <si>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</si>
  <si>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</si>
  <si>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</si>
  <si>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</si>
  <si>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</si>
  <si>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</si>
  <si>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</si>
  <si>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</si>
  <si>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</si>
  <si>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</si>
  <si>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</si>
  <si>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</si>
  <si>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</si>
  <si>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</si>
  <si>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</si>
  <si>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</si>
  <si>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</si>
  <si>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</si>
  <si>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</si>
  <si>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</si>
  <si>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</si>
  <si>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</si>
  <si>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</si>
  <si>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</si>
  <si>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</si>
  <si>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</si>
  <si>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</si>
  <si>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</si>
  <si>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</si>
  <si>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</si>
  <si>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</si>
  <si>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</si>
  <si>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</si>
  <si>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</si>
  <si>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</si>
  <si>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</si>
  <si>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</si>
  <si>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</si>
  <si>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</si>
  <si>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</si>
  <si>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</si>
  <si>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</si>
  <si>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</si>
  <si>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</si>
  <si>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</si>
  <si>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</si>
  <si>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</si>
  <si>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</si>
  <si>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</si>
  <si>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</si>
  <si>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</si>
  <si>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</si>
  <si>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</si>
  <si>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</si>
  <si>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</si>
  <si>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</si>
  <si>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</si>
  <si>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</si>
  <si>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</si>
  <si>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</si>
  <si>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</si>
  <si>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</si>
  <si>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</si>
  <si>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</si>
  <si>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</si>
  <si>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</si>
  <si>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</si>
  <si>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</si>
  <si>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</si>
  <si>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</si>
  <si>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</si>
  <si>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</si>
  <si>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</si>
  <si>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</si>
  <si>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</si>
  <si>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</si>
  <si>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</si>
  <si>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</si>
  <si>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</si>
  <si>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</si>
  <si>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</si>
  <si>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</si>
  <si>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</si>
  <si>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</si>
  <si>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</si>
  <si>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</si>
  <si>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</si>
  <si>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</si>
  <si>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</si>
  <si>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</si>
  <si>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</si>
  <si>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</si>
  <si>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</si>
  <si>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</si>
  <si>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</si>
  <si>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</si>
  <si>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</si>
  <si>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</si>
  <si>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</si>
  <si>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</si>
  <si>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</si>
  <si>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</si>
  <si>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</si>
  <si>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</si>
  <si>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</si>
  <si>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</si>
  <si>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</si>
  <si>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</si>
  <si>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</si>
  <si>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</si>
  <si>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</si>
  <si>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</si>
  <si>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</si>
  <si>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</si>
  <si>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</si>
  <si>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</si>
  <si>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</si>
  <si>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</si>
  <si>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</si>
  <si>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</si>
  <si>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</si>
  <si>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</si>
  <si>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</si>
  <si>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</si>
  <si>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</si>
  <si>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</si>
  <si>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</si>
  <si>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</si>
  <si>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</si>
  <si>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</si>
  <si>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</si>
  <si>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</si>
  <si>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</si>
  <si>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</si>
  <si>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</si>
  <si>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</si>
  <si>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</si>
  <si>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</si>
  <si>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</si>
  <si>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</si>
  <si>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</si>
  <si>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</si>
  <si>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</si>
  <si>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</si>
  <si>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</si>
  <si>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</si>
  <si>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</si>
  <si>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</si>
  <si>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</si>
  <si>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</si>
  <si>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</si>
  <si>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</si>
  <si>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</si>
  <si>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</si>
  <si>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</si>
  <si>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</si>
  <si>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</si>
  <si>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</si>
  <si>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</si>
  <si>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</si>
  <si>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</si>
  <si>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</si>
  <si>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</si>
  <si>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</si>
  <si>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</si>
  <si>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</si>
  <si>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</si>
  <si>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</si>
  <si>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</si>
  <si>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</si>
  <si>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</si>
  <si>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</si>
  <si>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</si>
  <si>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</si>
  <si>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</si>
  <si>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</si>
  <si>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</si>
  <si>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</si>
  <si>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</si>
  <si>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</si>
  <si>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</si>
  <si>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</si>
  <si>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</si>
  <si>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</si>
  <si>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</si>
  <si>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</si>
  <si>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</si>
  <si>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</si>
  <si>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</si>
  <si>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</si>
  <si>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</si>
  <si>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</si>
  <si>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</si>
  <si>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</si>
  <si>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</si>
  <si>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</si>
  <si>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</si>
  <si>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</si>
  <si>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</si>
  <si>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</si>
  <si>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</si>
  <si>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</si>
  <si>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</si>
  <si>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</si>
  <si>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</si>
  <si>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</si>
  <si>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</si>
  <si>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</si>
  <si>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</si>
  <si>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</si>
  <si>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</si>
  <si>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</si>
  <si>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</si>
  <si>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</si>
  <si>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</si>
  <si>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</si>
  <si>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</si>
  <si>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</si>
  <si>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</si>
  <si>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</si>
  <si>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</si>
  <si>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</si>
  <si>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</si>
  <si>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</si>
  <si>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</si>
  <si>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</si>
  <si>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</si>
  <si>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</si>
  <si>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</si>
  <si>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</si>
  <si>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</si>
  <si>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</si>
  <si>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</si>
  <si>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</si>
  <si>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</si>
  <si>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</si>
  <si>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</si>
  <si>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</si>
  <si>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</si>
  <si>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</si>
  <si>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</si>
  <si>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</si>
  <si>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</si>
  <si>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</si>
  <si>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</si>
  <si>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</si>
  <si>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</si>
  <si>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</si>
  <si>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</si>
  <si>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</si>
  <si>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</si>
  <si>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</si>
  <si>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</si>
  <si>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</si>
  <si>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</si>
  <si>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</si>
  <si>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</si>
  <si>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</si>
  <si>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</si>
  <si>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</si>
  <si>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</si>
  <si>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</si>
  <si>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</si>
  <si>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</si>
  <si>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</si>
  <si>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</si>
  <si>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</si>
  <si>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</si>
  <si>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</si>
  <si>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</si>
  <si>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</si>
  <si>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</si>
  <si>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</si>
  <si>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</si>
  <si>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</si>
  <si>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</si>
  <si>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</si>
  <si>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</si>
  <si>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</si>
  <si>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</si>
  <si>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</si>
  <si>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</si>
  <si>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</si>
  <si>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</si>
  <si>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</si>
  <si>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</si>
  <si>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</si>
  <si>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</si>
  <si>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</si>
  <si>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</si>
  <si>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</si>
  <si>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</si>
  <si>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</si>
  <si>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</si>
  <si>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</si>
  <si>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</si>
  <si>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</si>
  <si>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</si>
  <si>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</si>
  <si>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</si>
  <si>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</si>
  <si>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</si>
  <si>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</si>
  <si>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</si>
  <si>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</si>
  <si>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</si>
  <si>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</si>
  <si>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</si>
  <si>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</si>
  <si>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</si>
  <si>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</si>
  <si>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</si>
  <si>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</si>
  <si>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</si>
  <si>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</si>
  <si>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</si>
  <si>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</si>
  <si>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</si>
  <si>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</si>
  <si>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</si>
  <si>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</si>
  <si>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</si>
  <si>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</si>
  <si>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</si>
  <si>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</si>
  <si>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</si>
  <si>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</si>
  <si>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</si>
  <si>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</si>
  <si>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</si>
  <si>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</si>
  <si>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</si>
  <si>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</si>
  <si>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</si>
  <si>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</si>
  <si>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</si>
  <si>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</si>
  <si>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</si>
  <si>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</si>
  <si>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</si>
  <si>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</si>
  <si>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</si>
  <si>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</si>
  <si>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</si>
  <si>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</si>
  <si>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</si>
  <si>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</si>
  <si>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</si>
  <si>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</si>
  <si>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</si>
  <si>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</si>
  <si>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</si>
  <si>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</si>
  <si>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</si>
  <si>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</si>
  <si>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</si>
  <si>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</si>
  <si>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</si>
  <si>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</si>
  <si>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</si>
  <si>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</si>
  <si>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</si>
  <si>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</si>
  <si>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</si>
  <si>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</si>
  <si>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</si>
  <si>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</si>
  <si>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</si>
  <si>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</si>
  <si>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</si>
  <si>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</si>
  <si>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</si>
  <si>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</si>
  <si>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</si>
  <si>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</si>
  <si>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</si>
  <si>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</si>
  <si>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</si>
  <si>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</si>
  <si>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</si>
  <si>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</si>
  <si>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</si>
  <si>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</si>
  <si>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</si>
  <si>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</si>
  <si>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</si>
  <si>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</si>
  <si>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</si>
  <si>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</si>
  <si>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</si>
  <si>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</si>
  <si>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</si>
  <si>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</si>
  <si>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</si>
  <si>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</si>
  <si>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</si>
  <si>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</si>
  <si>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</si>
  <si>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</si>
  <si>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</si>
  <si>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</si>
  <si>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</si>
  <si>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</si>
  <si>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</si>
  <si>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</si>
  <si>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</si>
  <si>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</si>
  <si>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</si>
  <si>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</si>
  <si>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</si>
  <si>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</si>
  <si>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</si>
  <si>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</si>
  <si>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</si>
  <si>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</si>
  <si>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</si>
  <si>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</si>
  <si>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</si>
  <si>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</si>
  <si>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</si>
  <si>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</si>
  <si>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</si>
  <si>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</si>
  <si>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</si>
  <si>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</si>
  <si>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</si>
  <si>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</si>
  <si>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</si>
  <si>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</si>
  <si>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</si>
  <si>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</si>
  <si>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</si>
  <si>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</si>
  <si>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</si>
  <si>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</si>
  <si>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</si>
  <si>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</si>
  <si>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</si>
  <si>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</si>
  <si>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</si>
  <si>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</si>
  <si>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</si>
  <si>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</si>
  <si>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</si>
  <si>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</si>
  <si>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</si>
  <si>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</si>
  <si>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</si>
  <si>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</si>
  <si>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</si>
  <si>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</si>
  <si>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</si>
  <si>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</si>
  <si>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</si>
  <si>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</si>
  <si>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</si>
  <si>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</si>
  <si>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</si>
  <si>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</si>
  <si>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</si>
  <si>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</si>
  <si>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</si>
  <si>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</si>
  <si>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</si>
  <si>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</si>
  <si>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</si>
  <si>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</si>
  <si>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</si>
  <si>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</si>
  <si>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</si>
  <si>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</si>
  <si>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</si>
  <si>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</si>
  <si>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</si>
  <si>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</si>
  <si>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</si>
  <si>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</si>
  <si>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</si>
  <si>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</si>
  <si>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</si>
  <si>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</si>
  <si>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</si>
  <si>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</si>
  <si>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</si>
  <si>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</si>
  <si>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</si>
  <si>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</si>
  <si>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</si>
  <si>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</si>
  <si>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</si>
  <si>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</si>
  <si>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</si>
  <si>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</si>
  <si>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</si>
  <si>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</si>
  <si>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</si>
  <si>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</si>
  <si>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</si>
  <si>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</si>
  <si>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</si>
  <si>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</si>
  <si>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</si>
  <si>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</si>
  <si>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</si>
  <si>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</si>
  <si>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</si>
  <si>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</si>
  <si>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</si>
  <si>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</si>
  <si>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</si>
  <si>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</si>
  <si>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</si>
  <si>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</si>
  <si>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</si>
  <si>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</si>
  <si>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</si>
  <si>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</si>
  <si>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</si>
  <si>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</si>
  <si>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</si>
  <si>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</si>
  <si>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</si>
  <si>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</si>
  <si>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</si>
  <si>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</si>
  <si>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</si>
  <si>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</si>
  <si>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</si>
  <si>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</si>
  <si>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</si>
  <si>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</si>
  <si>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</si>
  <si>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</si>
  <si>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</si>
  <si>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</si>
  <si>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</si>
  <si>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</si>
  <si>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</si>
  <si>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</si>
  <si>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</si>
  <si>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</si>
  <si>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</si>
  <si>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</si>
  <si>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</si>
  <si>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</si>
  <si>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</si>
  <si>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</si>
  <si>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</si>
  <si>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</si>
  <si>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</si>
  <si>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</si>
  <si>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</si>
  <si>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</si>
  <si>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</si>
  <si>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</si>
  <si>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</si>
  <si>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</si>
  <si>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</si>
  <si>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</si>
  <si>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</si>
  <si>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</si>
  <si>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</si>
  <si>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</si>
  <si>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</si>
  <si>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</si>
  <si>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</si>
  <si>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</si>
  <si>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</si>
  <si>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</si>
  <si>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</si>
  <si>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</si>
  <si>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</si>
  <si>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</si>
  <si>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</si>
  <si>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</si>
  <si>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</si>
  <si>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</si>
  <si>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</si>
  <si>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</si>
  <si>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</si>
  <si>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</si>
  <si>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</si>
  <si>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</si>
  <si>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</si>
  <si>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</si>
  <si>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</si>
  <si>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</si>
  <si>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</si>
  <si>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</si>
  <si>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</si>
  <si>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</si>
  <si>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</si>
  <si>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</si>
  <si>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</si>
  <si>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</si>
  <si>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</si>
  <si>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</si>
  <si>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</si>
  <si>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</si>
  <si>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</si>
  <si>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</si>
  <si>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</si>
  <si>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</si>
  <si>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</si>
  <si>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</si>
  <si>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</si>
  <si>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</si>
  <si>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</si>
  <si>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</si>
  <si>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</si>
  <si>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</si>
  <si>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סה"כ קרנות הון סיכון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</si>
  <si>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</si>
  <si>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</si>
  <si>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</si>
  <si>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</si>
  <si>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</si>
  <si>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</si>
  <si>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</si>
  <si>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</si>
  <si>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</si>
  <si>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</si>
  <si>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</si>
  <si>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</si>
  <si>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</si>
  <si>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</si>
  <si>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</si>
  <si>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Klirmark Opportunity Fund IV</t>
  </si>
  <si>
    <t>9536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</si>
  <si>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</si>
  <si>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</si>
  <si>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</si>
  <si>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</si>
  <si>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</si>
  <si>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</si>
  <si>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ICG SDP V</t>
  </si>
  <si>
    <t>9157</t>
  </si>
  <si>
    <t>*AUDAX DIRECT LENDING SOLUTIONS- Ares special situation fund IB</t>
  </si>
  <si>
    <t>5339</t>
  </si>
  <si>
    <t>KCO VI- KARTESIA</t>
  </si>
  <si>
    <t>93841</t>
  </si>
  <si>
    <t>*ACE 4- ACE</t>
  </si>
  <si>
    <t>5238</t>
  </si>
  <si>
    <t>*ACE V- ACE</t>
  </si>
  <si>
    <t>70701</t>
  </si>
  <si>
    <t>Cheyne Real Estate Credit Holdings VII- Cheyne Capital</t>
  </si>
  <si>
    <t>9011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</si>
  <si>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</si>
  <si>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</si>
  <si>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</si>
  <si>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</si>
  <si>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</si>
  <si>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</si>
  <si>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Ambition HOLDINGS OFFSHORE LP</t>
  </si>
  <si>
    <t>8400</t>
  </si>
  <si>
    <t>Monarch MCP VI</t>
  </si>
  <si>
    <t>9667</t>
  </si>
  <si>
    <t>Cheyne Co-Invest 2023-1 SP- Cheyn Capital</t>
  </si>
  <si>
    <t>9730</t>
  </si>
  <si>
    <t>ICG SDP 3- Cheyn Capital</t>
  </si>
  <si>
    <t>5304</t>
  </si>
  <si>
    <t>DIRECT LENDING FUND IV SLP- KARTESIA</t>
  </si>
  <si>
    <t>9317</t>
  </si>
  <si>
    <t>KLIRMARK III- Klirmark Opportunity Fund</t>
  </si>
  <si>
    <t>70191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</si>
  <si>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</si>
  <si>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</si>
  <si>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</si>
  <si>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</si>
  <si>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</si>
  <si>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</si>
  <si>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</si>
  <si>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</si>
  <si>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</si>
  <si>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</si>
  <si>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</si>
  <si>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</si>
  <si>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</si>
  <si>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</si>
  <si>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</si>
  <si>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</si>
  <si>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</si>
  <si>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</si>
  <si>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</si>
  <si>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</si>
  <si>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</si>
  <si>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</si>
  <si>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</si>
  <si>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</si>
  <si>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</si>
  <si>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</si>
  <si>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</si>
  <si>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</si>
  <si>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</si>
  <si>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</si>
  <si>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</si>
  <si>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</si>
  <si>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</si>
  <si>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</si>
  <si>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</si>
  <si>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</si>
  <si>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</si>
  <si>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</si>
  <si>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</si>
  <si>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</si>
  <si>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</si>
  <si>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</si>
  <si>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</si>
  <si>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</si>
  <si>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</si>
  <si>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</si>
  <si>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</si>
  <si>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</si>
  <si>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</si>
  <si>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</si>
  <si>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</si>
  <si>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</si>
  <si>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</si>
  <si>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</si>
  <si>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</si>
  <si>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</si>
  <si>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</si>
  <si>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</si>
  <si>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</si>
  <si>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</si>
  <si>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</si>
  <si>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</si>
  <si>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</si>
  <si>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</si>
  <si>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</si>
  <si>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</si>
  <si>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</si>
  <si>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</si>
  <si>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</si>
  <si>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</si>
  <si>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</si>
  <si>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</si>
  <si>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</si>
  <si>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גמל להשקעה מסלול אג"ח עד 10% מניות</t>
  </si>
  <si>
    <t>Permira Credit Solutions III</t>
  </si>
  <si>
    <t>ICG Senior Debt Partners III</t>
  </si>
  <si>
    <t>Ares Capital Europe IV</t>
  </si>
  <si>
    <t>Permira Credit Solutions IV</t>
  </si>
  <si>
    <t>Klirmark Opportunity III</t>
  </si>
  <si>
    <t>ICG Senior Debt Partners IV</t>
  </si>
  <si>
    <t>Ares Capital Europe V</t>
  </si>
  <si>
    <t>Audax Direct Lending Solutions Fund II B-1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</si>
  <si>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</si>
  <si>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</si>
  <si>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</si>
  <si>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</si>
  <si>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</si>
  <si>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</si>
  <si>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</si>
  <si>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Oak Hill Advisors - OCREDIT</t>
  </si>
  <si>
    <t>בנק דיסקונט לישראל בע"מ</t>
  </si>
  <si>
    <t>20003- 11- בנק דיסקונט</t>
  </si>
  <si>
    <t>מעלות S&amp;P</t>
  </si>
  <si>
    <t>70002- 11- בנק דיסקונט</t>
  </si>
  <si>
    <t>20001- 11- בנק דיסקונט</t>
  </si>
  <si>
    <t>בנק הפועלים בע"מ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</si>
  <si>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</si>
  <si>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</si>
  <si>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</si>
  <si>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</si>
  <si>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</si>
  <si>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</si>
  <si>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</si>
  <si>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</si>
  <si>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</si>
  <si>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</si>
  <si>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</si>
  <si>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</si>
  <si>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</si>
  <si>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</si>
  <si>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</si>
  <si>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</si>
  <si>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</si>
  <si>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</si>
  <si>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</si>
  <si>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</si>
  <si>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</si>
  <si>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20001- 20- בנק מזרחי</t>
  </si>
  <si>
    <t>JP MORGAN</t>
  </si>
  <si>
    <t>20003- 85- JP MORGAN</t>
  </si>
  <si>
    <t>80031- 85- JP MORGAN</t>
  </si>
  <si>
    <t>20001- 85- JP MORGAN</t>
  </si>
  <si>
    <t>1111111111- 11- בנק דיסקונט</t>
  </si>
  <si>
    <t>1111111111- 12- בנק הפועלים</t>
  </si>
  <si>
    <t>1111111111- 10- בנק לאומי</t>
  </si>
  <si>
    <t>1111111111- 20- בנק מזרחי</t>
  </si>
  <si>
    <t>ל.ר.</t>
  </si>
  <si>
    <t>Dbrs</t>
  </si>
  <si>
    <t>Fitch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</si>
  <si>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</si>
  <si>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</si>
  <si>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</si>
  <si>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</si>
  <si>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</si>
  <si>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</si>
  <si>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</si>
  <si>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</si>
  <si>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</si>
  <si>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</si>
  <si>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</si>
  <si>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</si>
  <si>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</si>
  <si>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</si>
  <si>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</si>
  <si>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</si>
  <si>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</si>
  <si>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</si>
  <si>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</si>
  <si>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</si>
  <si>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</si>
  <si>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</si>
  <si>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</si>
  <si>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</si>
  <si>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</si>
  <si>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</si>
  <si>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</si>
  <si>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</si>
  <si>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</si>
  <si>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</si>
  <si>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</si>
  <si>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</si>
  <si>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</si>
  <si>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</si>
  <si>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</si>
  <si>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</si>
  <si>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</si>
  <si>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</si>
  <si>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</si>
  <si>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</si>
  <si>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</si>
  <si>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</si>
  <si>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</si>
  <si>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</si>
  <si>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</si>
  <si>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</si>
  <si>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</si>
  <si>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</si>
  <si>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</si>
  <si>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</si>
  <si>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</si>
  <si>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</si>
  <si>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</si>
  <si>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</si>
  <si>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</si>
  <si>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</si>
  <si>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</si>
  <si>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</si>
  <si>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</si>
  <si>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</si>
  <si>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</si>
  <si>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</si>
  <si>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</si>
  <si>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</si>
  <si>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</si>
  <si>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</si>
  <si>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</si>
  <si>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</si>
  <si>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</si>
  <si>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</si>
  <si>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</si>
  <si>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</si>
  <si>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</si>
  <si>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</si>
  <si>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</si>
  <si>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</si>
  <si>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</si>
  <si>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</si>
  <si>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</si>
  <si>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</si>
  <si>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</si>
  <si>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</si>
  <si>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</si>
  <si>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</si>
  <si>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</si>
  <si>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</si>
  <si>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</si>
  <si>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</si>
  <si>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</si>
  <si>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</si>
  <si>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</si>
  <si>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</si>
  <si>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</si>
  <si>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</si>
  <si>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</si>
  <si>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</si>
  <si>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</si>
  <si>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</si>
  <si>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</si>
  <si>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</si>
  <si>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</si>
  <si>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</si>
  <si>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</si>
  <si>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</si>
  <si>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</si>
  <si>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</si>
  <si>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</si>
  <si>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</si>
  <si>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</si>
  <si>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</si>
  <si>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</si>
  <si>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</si>
  <si>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</si>
  <si>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</si>
  <si>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</si>
  <si>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</si>
  <si>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</si>
  <si>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</si>
  <si>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</si>
  <si>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</si>
  <si>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</si>
  <si>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</si>
  <si>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</si>
  <si>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</si>
  <si>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</si>
  <si>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</si>
  <si>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</si>
  <si>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</si>
  <si>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</si>
  <si>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</si>
  <si>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</si>
  <si>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</si>
  <si>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</si>
  <si>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</si>
  <si>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</si>
  <si>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</si>
  <si>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</si>
  <si>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</si>
  <si>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</si>
  <si>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</si>
  <si>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</si>
  <si>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</si>
  <si>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</si>
  <si>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</si>
  <si>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</si>
  <si>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</si>
  <si>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</si>
  <si>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</si>
  <si>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</si>
  <si>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</si>
  <si>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</si>
  <si>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</si>
  <si>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</si>
  <si>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</si>
  <si>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</si>
  <si>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</si>
  <si>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</si>
  <si>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</si>
  <si>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</si>
  <si>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</si>
  <si>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</si>
  <si>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</si>
  <si>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</si>
  <si>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</si>
  <si>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</si>
  <si>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</si>
  <si>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</si>
  <si>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</si>
  <si>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</si>
  <si>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</si>
  <si>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</si>
  <si>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</si>
  <si>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</si>
  <si>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</si>
  <si>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</si>
  <si>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</si>
  <si>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</si>
  <si>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</si>
  <si>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</si>
  <si>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</si>
  <si>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</si>
  <si>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</si>
  <si>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</si>
  <si>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</si>
  <si>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3.5911 04-12-23 (10) -259</t>
  </si>
  <si>
    <t>10000630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</si>
  <si>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</si>
  <si>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</si>
  <si>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</si>
  <si>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</si>
  <si>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</si>
  <si>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</si>
  <si>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</si>
  <si>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</si>
  <si>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</si>
  <si>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</si>
  <si>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</si>
  <si>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</si>
  <si>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</si>
  <si>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</si>
  <si>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</si>
  <si>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</si>
  <si>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</si>
  <si>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</si>
  <si>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</si>
  <si>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</si>
  <si>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</si>
  <si>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</si>
  <si>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</si>
  <si>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</si>
  <si>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</si>
  <si>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</si>
  <si>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</si>
  <si>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</si>
  <si>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</si>
  <si>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</si>
  <si>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</si>
  <si>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</si>
  <si>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</si>
  <si>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</si>
  <si>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</si>
  <si>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</si>
  <si>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</si>
  <si>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</si>
  <si>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</si>
  <si>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</si>
  <si>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</si>
  <si>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</si>
  <si>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</si>
  <si>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</si>
  <si>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</si>
  <si>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</si>
  <si>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</si>
  <si>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</si>
  <si>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</si>
  <si>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</si>
  <si>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</si>
  <si>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</si>
  <si>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</si>
  <si>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</si>
  <si>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</si>
  <si>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</si>
  <si>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</si>
  <si>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</si>
  <si>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</si>
  <si>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</si>
  <si>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</si>
  <si>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</si>
  <si>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</si>
  <si>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</si>
  <si>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</si>
  <si>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</si>
  <si>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</si>
  <si>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</si>
  <si>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</si>
  <si>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</si>
  <si>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</si>
  <si>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</si>
  <si>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</si>
  <si>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</si>
  <si>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</si>
  <si>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</si>
  <si>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</si>
  <si>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</si>
  <si>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</si>
  <si>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</si>
  <si>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</si>
  <si>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</si>
  <si>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</si>
  <si>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</si>
  <si>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10000628</t>
  </si>
  <si>
    <t>+ILS/-USD 3.6225 04-12-23 (10) -335</t>
  </si>
  <si>
    <t>10000629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</si>
  <si>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</si>
  <si>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</si>
  <si>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</si>
  <si>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</si>
  <si>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</si>
  <si>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</si>
  <si>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</si>
  <si>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</si>
  <si>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</si>
  <si>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</si>
  <si>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</si>
  <si>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</si>
  <si>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</si>
  <si>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</si>
  <si>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</si>
  <si>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</si>
  <si>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</si>
  <si>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</si>
  <si>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</si>
  <si>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</si>
  <si>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</si>
  <si>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</si>
  <si>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</si>
  <si>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</si>
  <si>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</si>
  <si>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</si>
  <si>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</si>
  <si>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</si>
  <si>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</si>
  <si>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</si>
  <si>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</si>
  <si>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</si>
  <si>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</si>
  <si>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</si>
  <si>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</si>
  <si>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</si>
  <si>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</si>
  <si>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</si>
  <si>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</si>
  <si>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</si>
  <si>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</si>
  <si>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</si>
  <si>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</si>
  <si>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</si>
  <si>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</si>
  <si>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</si>
  <si>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</si>
  <si>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</si>
  <si>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</si>
  <si>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</si>
  <si>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</si>
  <si>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</si>
  <si>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</si>
  <si>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</si>
  <si>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</si>
  <si>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</si>
  <si>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</si>
  <si>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</si>
  <si>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</si>
  <si>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</si>
  <si>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</si>
  <si>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</si>
  <si>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</si>
  <si>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</si>
  <si>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</si>
  <si>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</si>
  <si>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</si>
  <si>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</si>
  <si>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</si>
  <si>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</si>
  <si>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</si>
  <si>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</si>
  <si>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</si>
  <si>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</si>
  <si>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</si>
  <si>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</si>
  <si>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</si>
  <si>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</si>
  <si>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</si>
  <si>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</si>
  <si>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</si>
  <si>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</si>
  <si>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</si>
  <si>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</si>
  <si>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</si>
  <si>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</si>
  <si>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</si>
  <si>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</si>
  <si>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</si>
  <si>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</si>
  <si>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</si>
  <si>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</si>
  <si>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</si>
  <si>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</si>
  <si>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</si>
  <si>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</si>
  <si>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</si>
  <si>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</si>
  <si>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</si>
  <si>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</si>
  <si>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</si>
  <si>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</si>
  <si>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</si>
  <si>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</si>
  <si>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</si>
  <si>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</si>
  <si>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</si>
  <si>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</si>
  <si>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</si>
  <si>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</si>
  <si>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</si>
  <si>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</si>
  <si>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</si>
  <si>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</si>
  <si>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</si>
  <si>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</si>
  <si>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</si>
  <si>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</si>
  <si>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</si>
  <si>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</si>
  <si>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</si>
  <si>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</si>
  <si>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</si>
  <si>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</si>
  <si>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</si>
  <si>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</si>
  <si>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</si>
  <si>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</si>
  <si>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</si>
  <si>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</si>
  <si>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</si>
  <si>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</si>
  <si>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</si>
  <si>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</si>
  <si>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</si>
  <si>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</si>
  <si>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</si>
  <si>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</si>
  <si>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</si>
  <si>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3.7939 04-12-23 (10) -156</t>
  </si>
  <si>
    <t>10000646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</si>
  <si>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</si>
  <si>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</si>
  <si>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</si>
  <si>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</si>
  <si>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</si>
  <si>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</si>
  <si>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</si>
  <si>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</si>
  <si>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+ILS/-USD 3.8307 04-12-23 (10) -118</t>
  </si>
  <si>
    <t>10000651</t>
  </si>
  <si>
    <t>+ILS/-USD 3.8317 04-12-23 (10) -143</t>
  </si>
  <si>
    <t>10000648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</si>
  <si>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</si>
  <si>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</si>
  <si>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</si>
  <si>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</si>
  <si>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</si>
  <si>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</si>
  <si>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</si>
  <si>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</si>
  <si>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</si>
  <si>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</si>
  <si>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</si>
  <si>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</si>
  <si>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</si>
  <si>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</si>
  <si>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</si>
  <si>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</si>
  <si>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</si>
  <si>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</si>
  <si>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</si>
  <si>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</si>
  <si>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</si>
  <si>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</si>
  <si>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</si>
  <si>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</si>
  <si>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</si>
  <si>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</si>
  <si>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</si>
  <si>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</si>
  <si>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</si>
  <si>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</si>
  <si>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</si>
  <si>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</si>
  <si>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</si>
  <si>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</si>
  <si>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</si>
  <si>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</si>
  <si>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</si>
  <si>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</si>
  <si>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</si>
  <si>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</si>
  <si>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</si>
  <si>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</si>
  <si>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</si>
  <si>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</si>
  <si>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</si>
  <si>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</si>
  <si>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</si>
  <si>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</si>
  <si>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</si>
  <si>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</si>
  <si>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</si>
  <si>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</si>
  <si>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</si>
  <si>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</si>
  <si>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</si>
  <si>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</si>
  <si>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</si>
  <si>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</si>
  <si>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</si>
  <si>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</si>
  <si>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</si>
  <si>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</si>
  <si>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</si>
  <si>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</si>
  <si>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</si>
  <si>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</si>
  <si>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</si>
  <si>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</si>
  <si>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</si>
  <si>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</si>
  <si>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</si>
  <si>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</si>
  <si>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</si>
  <si>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</si>
  <si>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סה"כ מט"ח/ מט"ח</t>
  </si>
  <si>
    <t>+AUD/-USD 0.641715 16-01-24 (10) +30.15</t>
  </si>
  <si>
    <t>10000647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</si>
  <si>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</si>
  <si>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</si>
  <si>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</si>
  <si>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</si>
  <si>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</si>
  <si>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</si>
  <si>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</si>
  <si>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</si>
  <si>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</si>
  <si>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</si>
  <si>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</si>
  <si>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</si>
  <si>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</si>
  <si>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</si>
  <si>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</si>
  <si>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</si>
  <si>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</si>
  <si>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</si>
  <si>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</si>
  <si>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</si>
  <si>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</si>
  <si>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</si>
  <si>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</si>
  <si>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</si>
  <si>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</si>
  <si>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</si>
  <si>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</si>
  <si>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</si>
  <si>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</si>
  <si>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</si>
  <si>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</si>
  <si>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</si>
  <si>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</si>
  <si>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</si>
  <si>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</si>
  <si>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</si>
  <si>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</si>
  <si>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</si>
  <si>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</si>
  <si>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</si>
  <si>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</si>
  <si>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</si>
  <si>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0.651 16-01-24 (10) +32</t>
  </si>
  <si>
    <t>+USD/-AUD 0.68695 16-01-24 (10) +34.5</t>
  </si>
  <si>
    <t>10000637</t>
  </si>
  <si>
    <t>+USD/-CAD 1.30937 22-01-24 (10) -33.3</t>
  </si>
  <si>
    <t>10003942</t>
  </si>
  <si>
    <t>10000639</t>
  </si>
  <si>
    <t>+USD/-CAD 1.30967 22-01-24 (11) -33.3</t>
  </si>
  <si>
    <t>10003944</t>
  </si>
  <si>
    <t>+USD/-CAD 1.31013 22-01-24 (12) -33.7</t>
  </si>
  <si>
    <t>10003946</t>
  </si>
  <si>
    <t>+USD/-CAD 1.3424 22-01-24 (10) -32</t>
  </si>
  <si>
    <t>10000644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</si>
  <si>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</si>
  <si>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</si>
  <si>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</si>
  <si>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</si>
  <si>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</si>
  <si>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10000649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</si>
  <si>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</si>
  <si>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</si>
  <si>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</si>
  <si>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</si>
  <si>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</si>
  <si>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</si>
  <si>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</si>
  <si>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</si>
  <si>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</si>
  <si>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</si>
  <si>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</si>
  <si>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</si>
  <si>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</si>
  <si>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</si>
  <si>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</si>
  <si>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</si>
  <si>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</si>
  <si>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</si>
  <si>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</si>
  <si>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</si>
  <si>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</si>
  <si>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</si>
  <si>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</si>
  <si>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</si>
  <si>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</si>
  <si>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</si>
  <si>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</si>
  <si>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1.09012 13-02-24 (10) +98.2</t>
  </si>
  <si>
    <t>10000645</t>
  </si>
  <si>
    <t>+USD/-EUR 1.0919 27-02-24 (10) +106</t>
  </si>
  <si>
    <t>10004011</t>
  </si>
  <si>
    <t>+USD/-EUR 1.1099 13-02-24 (10) +109</t>
  </si>
  <si>
    <t>10000641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</si>
  <si>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</si>
  <si>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</si>
  <si>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</si>
  <si>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</si>
  <si>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</si>
  <si>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</si>
  <si>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</si>
  <si>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</si>
  <si>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</si>
  <si>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</si>
  <si>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</si>
  <si>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</si>
  <si>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</si>
  <si>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</si>
  <si>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</si>
  <si>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</si>
  <si>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</si>
  <si>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</si>
  <si>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</si>
  <si>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</si>
  <si>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</si>
  <si>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</si>
  <si>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</si>
  <si>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</si>
  <si>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1.21621 11-01-24 (10) +9.1</t>
  </si>
  <si>
    <t>10000650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</si>
  <si>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</si>
  <si>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</si>
  <si>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</si>
  <si>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</si>
  <si>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</si>
  <si>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</si>
  <si>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</si>
  <si>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</si>
  <si>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</si>
  <si>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</si>
  <si>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</si>
  <si>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</si>
  <si>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</si>
  <si>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10000634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</si>
  <si>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</si>
  <si>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</si>
  <si>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</si>
  <si>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</si>
  <si>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</si>
  <si>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</si>
  <si>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</si>
  <si>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</si>
  <si>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</si>
  <si>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</si>
  <si>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</si>
  <si>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</si>
  <si>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</si>
  <si>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</si>
  <si>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</si>
  <si>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</si>
  <si>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</si>
  <si>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</si>
  <si>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</si>
  <si>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</si>
  <si>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</si>
  <si>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</si>
  <si>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</si>
  <si>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</si>
  <si>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</si>
  <si>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</si>
  <si>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</si>
  <si>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</si>
  <si>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</si>
  <si>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</si>
  <si>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</si>
  <si>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</si>
  <si>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</si>
  <si>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</si>
  <si>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</si>
  <si>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</si>
  <si>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</si>
  <si>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</si>
  <si>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</si>
  <si>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</si>
  <si>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</si>
  <si>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</si>
  <si>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</si>
  <si>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</si>
  <si>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</si>
  <si>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</si>
  <si>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</si>
  <si>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</si>
  <si>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</si>
  <si>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</si>
  <si>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</si>
  <si>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</si>
  <si>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</si>
  <si>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</si>
  <si>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</si>
  <si>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גורם 02</t>
  </si>
  <si>
    <t>גורם 01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</si>
  <si>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</si>
  <si>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</si>
  <si>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</si>
  <si>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</si>
  <si>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</si>
  <si>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</si>
  <si>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</si>
  <si>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</si>
  <si>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</si>
  <si>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</si>
  <si>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</si>
  <si>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</si>
  <si>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</si>
  <si>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</si>
  <si>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</si>
  <si>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</si>
  <si>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</si>
  <si>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</si>
  <si>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</si>
  <si>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</si>
  <si>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</si>
  <si>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</si>
  <si>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</si>
  <si>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</si>
  <si>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</si>
  <si>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</si>
  <si>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</si>
  <si>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</si>
  <si>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</si>
  <si>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</si>
  <si>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</si>
  <si>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</si>
  <si>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</si>
  <si>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</si>
  <si>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</si>
  <si>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</si>
  <si>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</si>
  <si>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</si>
  <si>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</si>
  <si>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97</t>
  </si>
  <si>
    <t>גורם 178</t>
  </si>
  <si>
    <t>גורם 131</t>
  </si>
  <si>
    <t>גורם 102</t>
  </si>
  <si>
    <t>גורם 100</t>
  </si>
  <si>
    <t>גורם 107</t>
  </si>
  <si>
    <t>גורם 110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</si>
  <si>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</si>
  <si>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</si>
  <si>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</si>
  <si>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</si>
  <si>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</si>
  <si>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</si>
  <si>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</si>
  <si>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</si>
  <si>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157</t>
  </si>
  <si>
    <t>גורם 160</t>
  </si>
  <si>
    <t>גורם 186</t>
  </si>
  <si>
    <t>*גורם 115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</si>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</sst>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9.14062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2112</v>
      </c>
    </row>
    <row r="3" spans="1:36">
      <c r="B3" s="2" t="s">
        <v>2</v>
      </c>
      <c r="C3" s="26" t="s">
        <v>2113</v>
      </c>
    </row>
    <row r="4" spans="1:36">
      <c r="B4" s="2" t="s">
        <v>3</v>
      </c>
      <c r="C4" s="83" t="s">
        <v>196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3068.8794886987998</v>
      </c>
      <c r="D11" s="99">
        <f>C11/$C$42</f>
        <v>5.8472183816454214E-2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16264.571209925611</v>
      </c>
      <c r="D13" s="78">
        <f t="shared" ref="D13:D22" si="0">C13/$C$42</f>
        <v>0.30989323659816065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18963.834684306839</v>
      </c>
      <c r="D15" s="78">
        <f t="shared" si="0"/>
        <v>0.3613230273814998</v>
      </c>
    </row>
    <row r="16" spans="1:36">
      <c r="A16" s="10" t="s">
        <v>13</v>
      </c>
      <c r="B16" s="70" t="s">
        <v>19</v>
      </c>
      <c r="C16" s="77">
        <v>1595.9631946660686</v>
      </c>
      <c r="D16" s="78">
        <f t="shared" si="0"/>
        <v>3.0408314704588536E-2</v>
      </c>
    </row>
    <row r="17" spans="1:4">
      <c r="A17" s="10" t="s">
        <v>13</v>
      </c>
      <c r="B17" s="70" t="s">
        <v>194</v>
      </c>
      <c r="C17" s="77">
        <v>2761.2280906022188</v>
      </c>
      <c r="D17" s="78">
        <f t="shared" si="0"/>
        <v>5.2610419231973987E-2</v>
      </c>
    </row>
    <row r="18" spans="1:4">
      <c r="A18" s="10" t="s">
        <v>13</v>
      </c>
      <c r="B18" s="70" t="s">
        <v>20</v>
      </c>
      <c r="C18" s="77">
        <v>648.7403657167157</v>
      </c>
      <c r="D18" s="78">
        <f t="shared" si="0"/>
        <v>1.236062414735783E-2</v>
      </c>
    </row>
    <row r="19" spans="1:4">
      <c r="A19" s="10" t="s">
        <v>13</v>
      </c>
      <c r="B19" s="70" t="s">
        <v>21</v>
      </c>
      <c r="C19" s="77">
        <v>7.7935467300000005E-2</v>
      </c>
      <c r="D19" s="78">
        <f t="shared" si="0"/>
        <v>1.4849253568177883E-6</v>
      </c>
    </row>
    <row r="20" spans="1:4">
      <c r="A20" s="10" t="s">
        <v>13</v>
      </c>
      <c r="B20" s="70" t="s">
        <v>22</v>
      </c>
      <c r="C20" s="77">
        <v>5.7033113999999996</v>
      </c>
      <c r="D20" s="78">
        <f t="shared" si="0"/>
        <v>1.0866672144388307E-4</v>
      </c>
    </row>
    <row r="21" spans="1:4">
      <c r="A21" s="10" t="s">
        <v>13</v>
      </c>
      <c r="B21" s="70" t="s">
        <v>23</v>
      </c>
      <c r="C21" s="77">
        <v>-62.716114156472457</v>
      </c>
      <c r="D21" s="78">
        <f t="shared" si="0"/>
        <v>-1.1949469403133353E-3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100.545009828</v>
      </c>
      <c r="D25" s="78">
        <f t="shared" si="1"/>
        <v>1.9157110333396425E-3</v>
      </c>
    </row>
    <row r="26" spans="1:4">
      <c r="A26" s="10" t="s">
        <v>13</v>
      </c>
      <c r="B26" s="70" t="s">
        <v>18</v>
      </c>
      <c r="C26" s="77">
        <f>'לא סחיר - אג"ח קונצרני'!P11</f>
        <v>847.98351731283253</v>
      </c>
      <c r="D26" s="78">
        <f t="shared" si="1"/>
        <v>1.6156857341655548E-2</v>
      </c>
    </row>
    <row r="27" spans="1:4">
      <c r="A27" s="10" t="s">
        <v>13</v>
      </c>
      <c r="B27" s="70" t="s">
        <v>28</v>
      </c>
      <c r="C27" s="77">
        <v>5.4155429999999997E-2</v>
      </c>
      <c r="D27" s="78">
        <f t="shared" si="1"/>
        <v>1.0318379295375155E-6</v>
      </c>
    </row>
    <row r="28" spans="1:4">
      <c r="A28" s="10" t="s">
        <v>13</v>
      </c>
      <c r="B28" s="70" t="s">
        <v>29</v>
      </c>
      <c r="C28" s="77">
        <v>336.23358979995282</v>
      </c>
      <c r="D28" s="78">
        <f t="shared" si="1"/>
        <v>6.406348747302895E-3</v>
      </c>
    </row>
    <row r="29" spans="1:4">
      <c r="A29" s="10" t="s">
        <v>13</v>
      </c>
      <c r="B29" s="70" t="s">
        <v>30</v>
      </c>
      <c r="C29" s="77">
        <v>2.0191358999999999E-4</v>
      </c>
      <c r="D29" s="78">
        <f t="shared" si="1"/>
        <v>3.8471137732834322E-9</v>
      </c>
    </row>
    <row r="30" spans="1:4">
      <c r="A30" s="10" t="s">
        <v>13</v>
      </c>
      <c r="B30" s="70" t="s">
        <v>31</v>
      </c>
      <c r="C30" s="77">
        <v>-0.115645104</v>
      </c>
      <c r="D30" s="78">
        <f t="shared" si="1"/>
        <v>-2.2034171766803563E-6</v>
      </c>
    </row>
    <row r="31" spans="1:4">
      <c r="A31" s="10" t="s">
        <v>13</v>
      </c>
      <c r="B31" s="70" t="s">
        <v>32</v>
      </c>
      <c r="C31" s="77">
        <v>-251.52305374939451</v>
      </c>
      <c r="D31" s="78">
        <f t="shared" si="1"/>
        <v>-4.7923361888499169E-3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5">
      <c r="A33" s="10" t="s">
        <v>13</v>
      </c>
      <c r="B33" s="69" t="s">
        <v>34</v>
      </c>
      <c r="C33" s="77">
        <v>7892.7527099831759</v>
      </c>
      <c r="D33" s="78">
        <f t="shared" si="1"/>
        <v>0.15038273382042494</v>
      </c>
    </row>
    <row r="34" spans="1:5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5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5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5">
      <c r="A37" s="10" t="s">
        <v>13</v>
      </c>
      <c r="B37" s="69" t="s">
        <v>38</v>
      </c>
      <c r="C37" s="77">
        <v>312.22162754879997</v>
      </c>
      <c r="D37" s="78">
        <f t="shared" si="1"/>
        <v>5.9488423917377648E-3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5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5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5">
      <c r="B42" s="72" t="s">
        <v>43</v>
      </c>
      <c r="C42" s="77">
        <f>SUM(C11:C41)</f>
        <v>52484.434279590045</v>
      </c>
      <c r="D42" s="78">
        <f t="shared" si="2"/>
        <v>1</v>
      </c>
      <c r="E42" s="116"/>
    </row>
    <row r="43" spans="1:5">
      <c r="A43" s="10" t="s">
        <v>13</v>
      </c>
      <c r="B43" s="73" t="s">
        <v>44</v>
      </c>
      <c r="C43" s="77">
        <f>'יתרת התחייבות להשקעה'!C11</f>
        <v>1722.3950192006193</v>
      </c>
      <c r="D43" s="78">
        <f>C43/$C$42</f>
        <v>3.2817254160066617E-2</v>
      </c>
    </row>
    <row r="44" spans="1:5">
      <c r="B44" s="11" t="s">
        <v>197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110</v>
      </c>
      <c r="D47" s="84">
        <v>4.0575000000000001</v>
      </c>
    </row>
    <row r="48" spans="1:5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201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202</v>
      </c>
      <c r="D53" s="84">
        <v>0.35849999999999999</v>
      </c>
    </row>
    <row r="54" spans="3:4">
      <c r="C54" t="s">
        <v>200</v>
      </c>
      <c r="D54" s="84">
        <v>0.34960000000000002</v>
      </c>
    </row>
    <row r="55" spans="3:4">
      <c r="C55" t="s">
        <v>113</v>
      </c>
      <c r="D55" s="84">
        <v>4.7003000000000004</v>
      </c>
    </row>
    <row r="56" spans="3:4">
      <c r="C56" t="s">
        <v>198</v>
      </c>
      <c r="D56" s="84">
        <v>4.1904000000000003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60">
    <sortCondition ref="C47:C60"/>
  </sortState>
  <mergeCells count="1">
    <mergeCell ref="B6:D6"/>
  </mergeCells>
  <dataValidations count="1">
    <dataValidation allowBlank="1" showInputMessage="1" showErrorMessage="1" sqref="C1:C4" xr:uid="{D6126F93-E8A5-4AA8-A184-5D1697E1E35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2112</v>
      </c>
    </row>
    <row r="3" spans="2:61" s="1" customFormat="1">
      <c r="B3" s="2" t="s">
        <v>2</v>
      </c>
      <c r="C3" s="26" t="s">
        <v>2113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1.1499999999999999</v>
      </c>
      <c r="H11" s="7"/>
      <c r="I11" s="75">
        <v>5.7033113999999996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3.6302400000000001</v>
      </c>
      <c r="K12" s="80">
        <v>0.63649999999999995</v>
      </c>
      <c r="L12" s="80">
        <v>1E-4</v>
      </c>
    </row>
    <row r="13" spans="2:61">
      <c r="B13" s="79" t="s">
        <v>1892</v>
      </c>
      <c r="C13" s="16"/>
      <c r="D13" s="16"/>
      <c r="E13" s="16"/>
      <c r="G13" s="81">
        <v>0</v>
      </c>
      <c r="I13" s="81">
        <v>3.6302400000000001</v>
      </c>
      <c r="K13" s="80">
        <v>0.63649999999999995</v>
      </c>
      <c r="L13" s="80">
        <v>1E-4</v>
      </c>
    </row>
    <row r="14" spans="2:61">
      <c r="B14" t="s">
        <v>1893</v>
      </c>
      <c r="C14" t="s">
        <v>1894</v>
      </c>
      <c r="D14" t="s">
        <v>100</v>
      </c>
      <c r="E14" t="s">
        <v>123</v>
      </c>
      <c r="F14" t="s">
        <v>102</v>
      </c>
      <c r="G14" s="77">
        <v>0.08</v>
      </c>
      <c r="H14" s="77">
        <v>3763400</v>
      </c>
      <c r="I14" s="77">
        <v>3.0107200000000001</v>
      </c>
      <c r="J14" s="78">
        <v>0</v>
      </c>
      <c r="K14" s="78">
        <v>0.52790000000000004</v>
      </c>
      <c r="L14" s="78">
        <v>1E-4</v>
      </c>
    </row>
    <row r="15" spans="2:61">
      <c r="B15" t="s">
        <v>1895</v>
      </c>
      <c r="C15" t="s">
        <v>1896</v>
      </c>
      <c r="D15" t="s">
        <v>100</v>
      </c>
      <c r="E15" t="s">
        <v>123</v>
      </c>
      <c r="F15" t="s">
        <v>102</v>
      </c>
      <c r="G15" s="77">
        <v>-0.08</v>
      </c>
      <c r="H15" s="77">
        <v>305600</v>
      </c>
      <c r="I15" s="77">
        <v>-0.24448</v>
      </c>
      <c r="J15" s="78">
        <v>0</v>
      </c>
      <c r="K15" s="78">
        <v>-4.2900000000000001E-2</v>
      </c>
      <c r="L15" s="78">
        <v>0</v>
      </c>
    </row>
    <row r="16" spans="2:61">
      <c r="B16" t="s">
        <v>1897</v>
      </c>
      <c r="C16" t="s">
        <v>1898</v>
      </c>
      <c r="D16" t="s">
        <v>100</v>
      </c>
      <c r="E16" t="s">
        <v>123</v>
      </c>
      <c r="F16" t="s">
        <v>102</v>
      </c>
      <c r="G16" s="77">
        <v>0.72</v>
      </c>
      <c r="H16" s="77">
        <v>120100</v>
      </c>
      <c r="I16" s="77">
        <v>0.86472000000000004</v>
      </c>
      <c r="J16" s="78">
        <v>0</v>
      </c>
      <c r="K16" s="78">
        <v>0.15160000000000001</v>
      </c>
      <c r="L16" s="78">
        <v>0</v>
      </c>
    </row>
    <row r="17" spans="2:12">
      <c r="B17" t="s">
        <v>1899</v>
      </c>
      <c r="C17" t="s">
        <v>1900</v>
      </c>
      <c r="D17" t="s">
        <v>100</v>
      </c>
      <c r="E17" t="s">
        <v>123</v>
      </c>
      <c r="F17" t="s">
        <v>102</v>
      </c>
      <c r="G17" s="77">
        <v>-0.72</v>
      </c>
      <c r="H17" s="77">
        <v>100</v>
      </c>
      <c r="I17" s="77">
        <v>-7.2000000000000005E-4</v>
      </c>
      <c r="J17" s="78">
        <v>0</v>
      </c>
      <c r="K17" s="78">
        <v>-1E-4</v>
      </c>
      <c r="L17" s="78">
        <v>0</v>
      </c>
    </row>
    <row r="18" spans="2:12">
      <c r="B18" s="79" t="s">
        <v>1901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1902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831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216</v>
      </c>
      <c r="C24" s="16"/>
      <c r="D24" s="16"/>
      <c r="E24" s="16"/>
      <c r="G24" s="81">
        <v>1.1499999999999999</v>
      </c>
      <c r="I24" s="81">
        <v>2.0730713999999999</v>
      </c>
      <c r="K24" s="80">
        <v>0.36349999999999999</v>
      </c>
      <c r="L24" s="80">
        <v>0</v>
      </c>
    </row>
    <row r="25" spans="2:12">
      <c r="B25" s="79" t="s">
        <v>1892</v>
      </c>
      <c r="C25" s="16"/>
      <c r="D25" s="16"/>
      <c r="E25" s="16"/>
      <c r="G25" s="81">
        <v>1.1499999999999999</v>
      </c>
      <c r="I25" s="81">
        <v>2.0730713999999999</v>
      </c>
      <c r="K25" s="80">
        <v>0.36349999999999999</v>
      </c>
      <c r="L25" s="80">
        <v>0</v>
      </c>
    </row>
    <row r="26" spans="2:12">
      <c r="B26" t="s">
        <v>1903</v>
      </c>
      <c r="C26" t="s">
        <v>1904</v>
      </c>
      <c r="D26" t="s">
        <v>123</v>
      </c>
      <c r="E26" t="s">
        <v>123</v>
      </c>
      <c r="F26" t="s">
        <v>106</v>
      </c>
      <c r="G26" s="77">
        <v>-0.05</v>
      </c>
      <c r="H26" s="77">
        <v>461200</v>
      </c>
      <c r="I26" s="77">
        <v>-0.88757940000000002</v>
      </c>
      <c r="J26" s="78">
        <v>0</v>
      </c>
      <c r="K26" s="78">
        <v>-0.15559999999999999</v>
      </c>
      <c r="L26" s="78">
        <v>0</v>
      </c>
    </row>
    <row r="27" spans="2:12">
      <c r="B27" t="s">
        <v>1905</v>
      </c>
      <c r="C27" t="s">
        <v>1906</v>
      </c>
      <c r="D27" t="s">
        <v>123</v>
      </c>
      <c r="E27" t="s">
        <v>123</v>
      </c>
      <c r="F27" t="s">
        <v>106</v>
      </c>
      <c r="G27" s="77">
        <v>0.05</v>
      </c>
      <c r="H27" s="77">
        <v>1503900</v>
      </c>
      <c r="I27" s="77">
        <v>2.89425555</v>
      </c>
      <c r="J27" s="78">
        <v>0</v>
      </c>
      <c r="K27" s="78">
        <v>0.50749999999999995</v>
      </c>
      <c r="L27" s="78">
        <v>1E-4</v>
      </c>
    </row>
    <row r="28" spans="2:12">
      <c r="B28" t="s">
        <v>1907</v>
      </c>
      <c r="C28" t="s">
        <v>1908</v>
      </c>
      <c r="D28" t="s">
        <v>123</v>
      </c>
      <c r="E28" t="s">
        <v>123</v>
      </c>
      <c r="F28" t="s">
        <v>106</v>
      </c>
      <c r="G28" s="77">
        <v>1.1499999999999999</v>
      </c>
      <c r="H28" s="77">
        <v>1500</v>
      </c>
      <c r="I28" s="77">
        <v>6.6395250000000003E-2</v>
      </c>
      <c r="J28" s="78">
        <v>0</v>
      </c>
      <c r="K28" s="78">
        <v>1.1599999999999999E-2</v>
      </c>
      <c r="L28" s="78">
        <v>0</v>
      </c>
    </row>
    <row r="29" spans="2:12">
      <c r="B29" s="79" t="s">
        <v>1909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1902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1910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F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831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F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218</v>
      </c>
      <c r="C37" s="16"/>
      <c r="D37" s="16"/>
      <c r="E37" s="16"/>
    </row>
    <row r="38" spans="2:12">
      <c r="B38" t="s">
        <v>304</v>
      </c>
      <c r="C38" s="16"/>
      <c r="D38" s="16"/>
      <c r="E38" s="16"/>
    </row>
    <row r="39" spans="2:12">
      <c r="B39" t="s">
        <v>305</v>
      </c>
      <c r="C39" s="16"/>
      <c r="D39" s="16"/>
      <c r="E39" s="16"/>
    </row>
    <row r="40" spans="2:12">
      <c r="B40" t="s">
        <v>306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6" sqref="G2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2112</v>
      </c>
    </row>
    <row r="3" spans="1:60" s="1" customFormat="1">
      <c r="B3" s="2" t="s">
        <v>2</v>
      </c>
      <c r="C3" s="26" t="s">
        <v>2113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3.58</v>
      </c>
      <c r="H11" s="25"/>
      <c r="I11" s="75">
        <v>-62.716114156472457</v>
      </c>
      <c r="J11" s="76">
        <v>1</v>
      </c>
      <c r="K11" s="76">
        <v>-1.1999999999999999E-3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3.58</v>
      </c>
      <c r="H14" s="19"/>
      <c r="I14" s="81">
        <v>-62.716114156472457</v>
      </c>
      <c r="J14" s="80">
        <v>1</v>
      </c>
      <c r="K14" s="80">
        <v>-1.1999999999999999E-3</v>
      </c>
      <c r="BF14" s="16" t="s">
        <v>126</v>
      </c>
    </row>
    <row r="15" spans="1:60">
      <c r="B15" t="s">
        <v>1911</v>
      </c>
      <c r="C15" t="s">
        <v>1912</v>
      </c>
      <c r="D15" t="s">
        <v>123</v>
      </c>
      <c r="E15" t="s">
        <v>123</v>
      </c>
      <c r="F15" t="s">
        <v>106</v>
      </c>
      <c r="G15" s="77">
        <v>0.23</v>
      </c>
      <c r="H15" s="77">
        <v>955.5</v>
      </c>
      <c r="I15" s="77">
        <v>-1.47324774333</v>
      </c>
      <c r="J15" s="78">
        <v>2.35E-2</v>
      </c>
      <c r="K15" s="78">
        <v>0</v>
      </c>
      <c r="BF15" s="16" t="s">
        <v>127</v>
      </c>
    </row>
    <row r="16" spans="1:60">
      <c r="B16" t="s">
        <v>1913</v>
      </c>
      <c r="C16" t="s">
        <v>1914</v>
      </c>
      <c r="D16" t="s">
        <v>123</v>
      </c>
      <c r="E16" t="s">
        <v>123</v>
      </c>
      <c r="F16" t="s">
        <v>106</v>
      </c>
      <c r="G16" s="77">
        <v>0.06</v>
      </c>
      <c r="H16" s="77">
        <v>14859.75</v>
      </c>
      <c r="I16" s="77">
        <v>-2.9465981148564002</v>
      </c>
      <c r="J16" s="78">
        <v>4.7E-2</v>
      </c>
      <c r="K16" s="78">
        <v>-1E-4</v>
      </c>
      <c r="BF16" s="16" t="s">
        <v>128</v>
      </c>
    </row>
    <row r="17" spans="2:58">
      <c r="B17" t="s">
        <v>1915</v>
      </c>
      <c r="C17" t="s">
        <v>1916</v>
      </c>
      <c r="D17" t="s">
        <v>123</v>
      </c>
      <c r="E17" t="s">
        <v>123</v>
      </c>
      <c r="F17" t="s">
        <v>106</v>
      </c>
      <c r="G17" s="77">
        <v>1.0900000000000001</v>
      </c>
      <c r="H17" s="77">
        <v>4337.5</v>
      </c>
      <c r="I17" s="77">
        <v>-34.948182953065498</v>
      </c>
      <c r="J17" s="78">
        <v>0.55720000000000003</v>
      </c>
      <c r="K17" s="78">
        <v>-6.9999999999999999E-4</v>
      </c>
      <c r="BF17" s="16" t="s">
        <v>129</v>
      </c>
    </row>
    <row r="18" spans="2:58">
      <c r="B18" t="s">
        <v>1917</v>
      </c>
      <c r="C18" t="s">
        <v>1918</v>
      </c>
      <c r="D18" t="s">
        <v>123</v>
      </c>
      <c r="E18" t="s">
        <v>123</v>
      </c>
      <c r="F18" t="s">
        <v>199</v>
      </c>
      <c r="G18" s="77">
        <v>0.04</v>
      </c>
      <c r="H18" s="77">
        <v>2340</v>
      </c>
      <c r="I18" s="77">
        <v>-8.5902828340559997E-2</v>
      </c>
      <c r="J18" s="78">
        <v>1.4E-3</v>
      </c>
      <c r="K18" s="78">
        <v>0</v>
      </c>
      <c r="BF18" s="16" t="s">
        <v>130</v>
      </c>
    </row>
    <row r="19" spans="2:58">
      <c r="B19" t="s">
        <v>1919</v>
      </c>
      <c r="C19" t="s">
        <v>1920</v>
      </c>
      <c r="D19" t="s">
        <v>123</v>
      </c>
      <c r="E19" t="s">
        <v>123</v>
      </c>
      <c r="F19" t="s">
        <v>106</v>
      </c>
      <c r="G19" s="77">
        <v>2.16</v>
      </c>
      <c r="H19" s="77">
        <v>111.328125</v>
      </c>
      <c r="I19" s="77">
        <v>-23.262182516879999</v>
      </c>
      <c r="J19" s="78">
        <v>0.37090000000000001</v>
      </c>
      <c r="K19" s="78">
        <v>-4.0000000000000002E-4</v>
      </c>
      <c r="BF19" s="16" t="s">
        <v>131</v>
      </c>
    </row>
    <row r="20" spans="2:58">
      <c r="B20" t="s">
        <v>218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305</v>
      </c>
      <c r="C22" s="19"/>
      <c r="D22" s="19"/>
      <c r="E22" s="19"/>
      <c r="F22" s="19"/>
      <c r="G22" s="19"/>
      <c r="H22" s="19"/>
    </row>
    <row r="23" spans="2:58">
      <c r="B23" t="s">
        <v>306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2112</v>
      </c>
    </row>
    <row r="3" spans="2:81" s="1" customFormat="1">
      <c r="B3" s="2" t="s">
        <v>2</v>
      </c>
      <c r="C3" s="26" t="s">
        <v>2113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1922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1923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1924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1925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1926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1927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1921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1922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1923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1924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1925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1926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1927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2112</v>
      </c>
    </row>
    <row r="3" spans="2:72" s="1" customFormat="1">
      <c r="B3" s="2" t="s">
        <v>2</v>
      </c>
      <c r="C3" s="26" t="s">
        <v>2113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1928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1929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1930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1931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831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1932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G18" sqref="G18:M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2112</v>
      </c>
    </row>
    <row r="3" spans="2:65" s="1" customFormat="1">
      <c r="B3" s="2" t="s">
        <v>2</v>
      </c>
      <c r="C3" s="26" t="s">
        <v>2113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26122.371999999999</v>
      </c>
      <c r="O11" s="7"/>
      <c r="P11" s="75">
        <v>100.545009828</v>
      </c>
      <c r="Q11" s="7"/>
      <c r="R11" s="76">
        <v>1</v>
      </c>
      <c r="S11" s="76">
        <v>1.9E-3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26122.371999999999</v>
      </c>
      <c r="P12" s="81">
        <v>100.545009828</v>
      </c>
      <c r="R12" s="80">
        <v>1</v>
      </c>
      <c r="S12" s="80">
        <v>1.9E-3</v>
      </c>
    </row>
    <row r="13" spans="2:65">
      <c r="B13" s="79" t="s">
        <v>1933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1934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1</v>
      </c>
      <c r="M17" s="80">
        <v>0</v>
      </c>
      <c r="N17" s="81">
        <v>26122.371999999999</v>
      </c>
      <c r="P17" s="81">
        <v>100.545009828</v>
      </c>
      <c r="R17" s="80">
        <v>1</v>
      </c>
      <c r="S17" s="80">
        <v>1.9E-3</v>
      </c>
    </row>
    <row r="18" spans="2:19">
      <c r="B18" t="s">
        <v>1935</v>
      </c>
      <c r="C18" t="s">
        <v>1936</v>
      </c>
      <c r="D18" t="s">
        <v>123</v>
      </c>
      <c r="E18" t="s">
        <v>828</v>
      </c>
      <c r="F18" t="s">
        <v>680</v>
      </c>
      <c r="G18" t="s">
        <v>638</v>
      </c>
      <c r="H18" t="s">
        <v>2132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26122.371999999999</v>
      </c>
      <c r="O18" s="77">
        <v>100.14</v>
      </c>
      <c r="P18" s="77">
        <v>100.545009828</v>
      </c>
      <c r="Q18" s="78">
        <v>0</v>
      </c>
      <c r="R18" s="78">
        <v>1</v>
      </c>
      <c r="S18" s="78">
        <v>1.9E-3</v>
      </c>
    </row>
    <row r="19" spans="2:19">
      <c r="B19" s="79" t="s">
        <v>831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1937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1938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6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2112</v>
      </c>
    </row>
    <row r="3" spans="2:81" s="1" customFormat="1">
      <c r="B3" s="2" t="s">
        <v>2</v>
      </c>
      <c r="C3" s="26" t="s">
        <v>2113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4.67</v>
      </c>
      <c r="K11" s="7"/>
      <c r="L11" s="7"/>
      <c r="M11" s="76">
        <v>4.6399999999999997E-2</v>
      </c>
      <c r="N11" s="75">
        <f>N12+N37</f>
        <v>808872.7699999999</v>
      </c>
      <c r="O11" s="7"/>
      <c r="P11" s="75">
        <f>P12+P37</f>
        <v>847.98351731283253</v>
      </c>
      <c r="Q11" s="7"/>
      <c r="R11" s="76">
        <f>P11/$P$11</f>
        <v>1</v>
      </c>
      <c r="S11" s="76">
        <f>P11/'סכום נכסי הקרן'!$C$42</f>
        <v>1.6156857341655548E-2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4.16</v>
      </c>
      <c r="M12" s="80">
        <v>4.5600000000000002E-2</v>
      </c>
      <c r="N12" s="81">
        <f>N13+N23+N33+N35</f>
        <v>784890.0199999999</v>
      </c>
      <c r="P12" s="81">
        <f>P13+P23+P33+P35</f>
        <v>796.57133289823253</v>
      </c>
      <c r="R12" s="80">
        <f t="shared" ref="R12:R42" si="0">P12/$P$11</f>
        <v>0.93937124559033924</v>
      </c>
      <c r="S12" s="80">
        <f>P12/'סכום נכסי הקרן'!$C$42</f>
        <v>1.517728720585639E-2</v>
      </c>
    </row>
    <row r="13" spans="2:81">
      <c r="B13" s="79" t="s">
        <v>1933</v>
      </c>
      <c r="C13" s="16"/>
      <c r="D13" s="16"/>
      <c r="E13" s="16"/>
      <c r="J13" s="81">
        <v>6.9</v>
      </c>
      <c r="M13" s="80">
        <v>2.98E-2</v>
      </c>
      <c r="N13" s="81">
        <f>SUM(N14:N22)</f>
        <v>253739.84</v>
      </c>
      <c r="P13" s="81">
        <f>SUM(P14:P22)</f>
        <v>304.14478328340158</v>
      </c>
      <c r="R13" s="80">
        <f t="shared" si="0"/>
        <v>0.35866827252397937</v>
      </c>
      <c r="S13" s="80">
        <f>P13/'סכום נכסי הקרן'!$C$42</f>
        <v>5.7949521121479688E-3</v>
      </c>
    </row>
    <row r="14" spans="2:81">
      <c r="B14" t="s">
        <v>1939</v>
      </c>
      <c r="C14" t="s">
        <v>1940</v>
      </c>
      <c r="D14" t="s">
        <v>123</v>
      </c>
      <c r="E14" t="s">
        <v>321</v>
      </c>
      <c r="F14" t="s">
        <v>127</v>
      </c>
      <c r="G14" t="s">
        <v>205</v>
      </c>
      <c r="H14" t="s">
        <v>206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44742.48</v>
      </c>
      <c r="O14" s="77">
        <v>156.16999999999999</v>
      </c>
      <c r="P14" s="77">
        <v>69.874331015999999</v>
      </c>
      <c r="Q14" s="78">
        <v>0</v>
      </c>
      <c r="R14" s="78">
        <f t="shared" si="0"/>
        <v>8.2400576885532095E-2</v>
      </c>
      <c r="S14" s="78">
        <f>P14/'סכום נכסי הקרן'!$C$42</f>
        <v>1.3313343656096619E-3</v>
      </c>
      <c r="W14" s="90"/>
    </row>
    <row r="15" spans="2:81">
      <c r="B15" t="s">
        <v>1941</v>
      </c>
      <c r="C15" t="s">
        <v>1942</v>
      </c>
      <c r="D15" t="s">
        <v>123</v>
      </c>
      <c r="E15" t="s">
        <v>321</v>
      </c>
      <c r="F15" t="s">
        <v>127</v>
      </c>
      <c r="G15" t="s">
        <v>205</v>
      </c>
      <c r="H15" t="s">
        <v>206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87808.91</v>
      </c>
      <c r="O15" s="77">
        <v>131.02000000000001</v>
      </c>
      <c r="P15" s="77">
        <v>115.047233882</v>
      </c>
      <c r="Q15" s="78">
        <v>0</v>
      </c>
      <c r="R15" s="78">
        <f t="shared" si="0"/>
        <v>0.13567154494532177</v>
      </c>
      <c r="S15" s="78">
        <f>P15/'סכום נכסי הקרן'!$C$42</f>
        <v>2.1920257970035727E-3</v>
      </c>
      <c r="W15" s="90"/>
    </row>
    <row r="16" spans="2:81">
      <c r="B16" t="s">
        <v>1943</v>
      </c>
      <c r="C16" t="s">
        <v>1944</v>
      </c>
      <c r="D16" t="s">
        <v>123</v>
      </c>
      <c r="E16" t="s">
        <v>1945</v>
      </c>
      <c r="F16" t="s">
        <v>680</v>
      </c>
      <c r="G16" t="s">
        <v>316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27542.44</v>
      </c>
      <c r="O16" s="77">
        <v>112.12</v>
      </c>
      <c r="P16" s="77">
        <v>30.880583728000001</v>
      </c>
      <c r="Q16" s="78">
        <v>1E-4</v>
      </c>
      <c r="R16" s="78">
        <f t="shared" si="0"/>
        <v>3.6416490530213619E-2</v>
      </c>
      <c r="S16" s="78">
        <f>P16/'סכום נכסי הקרן'!$C$42</f>
        <v>5.8837604238041162E-4</v>
      </c>
      <c r="W16" s="90"/>
    </row>
    <row r="17" spans="2:23">
      <c r="B17" t="s">
        <v>1946</v>
      </c>
      <c r="C17" t="s">
        <v>1947</v>
      </c>
      <c r="D17" t="s">
        <v>123</v>
      </c>
      <c r="E17" t="s">
        <v>438</v>
      </c>
      <c r="F17" t="s">
        <v>315</v>
      </c>
      <c r="G17" t="s">
        <v>352</v>
      </c>
      <c r="H17" t="s">
        <v>206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17.25</v>
      </c>
      <c r="O17" s="77">
        <v>171.97</v>
      </c>
      <c r="P17" s="77">
        <v>2.9664824999999999E-2</v>
      </c>
      <c r="Q17" s="78">
        <v>0</v>
      </c>
      <c r="R17" s="78">
        <f t="shared" si="0"/>
        <v>3.4982784917806659E-5</v>
      </c>
      <c r="S17" s="78">
        <f>P17/'סכום נכסי הקרן'!$C$42</f>
        <v>5.6521186533082148E-7</v>
      </c>
      <c r="W17" s="90"/>
    </row>
    <row r="18" spans="2:23">
      <c r="B18" t="s">
        <v>1948</v>
      </c>
      <c r="C18" t="s">
        <v>1949</v>
      </c>
      <c r="D18" t="s">
        <v>123</v>
      </c>
      <c r="E18" t="s">
        <v>341</v>
      </c>
      <c r="F18" t="s">
        <v>127</v>
      </c>
      <c r="G18" t="s">
        <v>326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8298.24</v>
      </c>
      <c r="O18" s="77">
        <v>142.79</v>
      </c>
      <c r="P18" s="77">
        <v>11.849056896</v>
      </c>
      <c r="Q18" s="78">
        <v>0</v>
      </c>
      <c r="R18" s="78">
        <f t="shared" si="0"/>
        <v>1.3973216052062394E-2</v>
      </c>
      <c r="S18" s="78">
        <f>P18/'סכום נכסי הקרן'!$C$42</f>
        <v>2.2576325835730343E-4</v>
      </c>
      <c r="W18" s="90"/>
    </row>
    <row r="19" spans="2:23">
      <c r="B19" t="s">
        <v>1950</v>
      </c>
      <c r="C19" t="s">
        <v>1951</v>
      </c>
      <c r="D19" t="s">
        <v>123</v>
      </c>
      <c r="E19" t="s">
        <v>1952</v>
      </c>
      <c r="F19" t="s">
        <v>127</v>
      </c>
      <c r="G19" t="s">
        <v>466</v>
      </c>
      <c r="H19" t="s">
        <v>206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20042.560000000001</v>
      </c>
      <c r="O19" s="77">
        <v>101.03</v>
      </c>
      <c r="P19" s="77">
        <v>20.248998367999999</v>
      </c>
      <c r="Q19" s="78">
        <v>0</v>
      </c>
      <c r="R19" s="78">
        <f t="shared" si="0"/>
        <v>2.3878999950573181E-2</v>
      </c>
      <c r="S19" s="78">
        <f>P19/'סכום נכסי הקרן'!$C$42</f>
        <v>3.8580959566281072E-4</v>
      </c>
      <c r="W19" s="90"/>
    </row>
    <row r="20" spans="2:23">
      <c r="B20" t="s">
        <v>1953</v>
      </c>
      <c r="C20" t="s">
        <v>1954</v>
      </c>
      <c r="D20" t="s">
        <v>123</v>
      </c>
      <c r="E20" t="s">
        <v>1955</v>
      </c>
      <c r="F20" t="s">
        <v>315</v>
      </c>
      <c r="G20" t="s">
        <v>478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25053.200000000001</v>
      </c>
      <c r="O20" s="77">
        <v>100.11</v>
      </c>
      <c r="P20" s="77">
        <v>25.08075852</v>
      </c>
      <c r="Q20" s="78">
        <v>1E-4</v>
      </c>
      <c r="R20" s="78">
        <f t="shared" si="0"/>
        <v>2.9576941070126213E-2</v>
      </c>
      <c r="S20" s="78">
        <f>P20/'סכום נכסי הקרן'!$C$42</f>
        <v>4.778704174725822E-4</v>
      </c>
      <c r="W20" s="90"/>
    </row>
    <row r="21" spans="2:23">
      <c r="B21" t="s">
        <v>2057</v>
      </c>
      <c r="C21" t="s">
        <v>2058</v>
      </c>
      <c r="D21" t="s">
        <v>123</v>
      </c>
      <c r="E21" t="s">
        <v>2922</v>
      </c>
      <c r="F21" t="s">
        <v>128</v>
      </c>
      <c r="G21" t="s">
        <v>2920</v>
      </c>
      <c r="H21" t="s">
        <v>209</v>
      </c>
      <c r="I21" s="86">
        <v>45132</v>
      </c>
      <c r="J21" s="89">
        <v>2.62</v>
      </c>
      <c r="K21" t="s">
        <v>102</v>
      </c>
      <c r="L21" s="88">
        <v>4.2500000000000003E-2</v>
      </c>
      <c r="M21" s="88">
        <v>4.5699999999999998E-2</v>
      </c>
      <c r="N21" s="89">
        <v>29619.93</v>
      </c>
      <c r="O21" s="89">
        <v>100.36</v>
      </c>
      <c r="P21" s="89">
        <v>29.717675769</v>
      </c>
      <c r="Q21" s="88">
        <v>1E-4</v>
      </c>
      <c r="R21" s="88">
        <f t="shared" si="0"/>
        <v>3.5045110149277525E-2</v>
      </c>
      <c r="S21" s="88">
        <f>P21/'סכום נכסי הקרן'!$C$42</f>
        <v>5.6621884520448188E-4</v>
      </c>
      <c r="W21" s="90"/>
    </row>
    <row r="22" spans="2:23">
      <c r="B22" t="s">
        <v>1956</v>
      </c>
      <c r="C22" t="s">
        <v>1957</v>
      </c>
      <c r="D22" t="s">
        <v>123</v>
      </c>
      <c r="E22" t="s">
        <v>1958</v>
      </c>
      <c r="F22" t="s">
        <v>112</v>
      </c>
      <c r="G22" t="s">
        <v>2920</v>
      </c>
      <c r="H22" t="s">
        <v>209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10614.83</v>
      </c>
      <c r="O22" s="77">
        <v>13.344352000000001</v>
      </c>
      <c r="P22" s="77">
        <v>1.4164802794016</v>
      </c>
      <c r="Q22" s="78">
        <v>0</v>
      </c>
      <c r="R22" s="78">
        <f t="shared" si="0"/>
        <v>1.6704101559547665E-3</v>
      </c>
      <c r="S22" s="78">
        <f>P22/'סכום נכסי הקרן'!$C$42</f>
        <v>2.6988578591813759E-5</v>
      </c>
      <c r="W22" s="90"/>
    </row>
    <row r="23" spans="2:23">
      <c r="B23" s="79" t="s">
        <v>1934</v>
      </c>
      <c r="C23" s="16"/>
      <c r="D23" s="16"/>
      <c r="E23" s="16"/>
      <c r="J23" s="81">
        <v>2.38</v>
      </c>
      <c r="M23" s="80">
        <v>5.5800000000000002E-2</v>
      </c>
      <c r="N23" s="81">
        <f>SUM(N24:N32)</f>
        <v>530800.54999999993</v>
      </c>
      <c r="P23" s="81">
        <f>SUM(P24:P32)</f>
        <v>491.00640510421999</v>
      </c>
      <c r="R23" s="80">
        <f t="shared" si="0"/>
        <v>0.57902824179904566</v>
      </c>
      <c r="S23" s="80">
        <f>P23/'סכום נכסי הקרן'!$C$42</f>
        <v>9.3552766995368148E-3</v>
      </c>
    </row>
    <row r="24" spans="2:23">
      <c r="B24" t="s">
        <v>1959</v>
      </c>
      <c r="C24" t="s">
        <v>1960</v>
      </c>
      <c r="D24" t="s">
        <v>123</v>
      </c>
      <c r="E24" t="s">
        <v>1945</v>
      </c>
      <c r="F24" t="s">
        <v>680</v>
      </c>
      <c r="G24" t="s">
        <v>316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92631.55</v>
      </c>
      <c r="O24" s="77">
        <v>96.47</v>
      </c>
      <c r="P24" s="77">
        <v>89.361656284999995</v>
      </c>
      <c r="Q24" s="78">
        <v>2.0000000000000001E-4</v>
      </c>
      <c r="R24" s="78">
        <f t="shared" si="0"/>
        <v>0.10538135996814815</v>
      </c>
      <c r="S24" s="78">
        <f>P24/'סכום נכסי הקרן'!$C$42</f>
        <v>1.7026315994750206E-3</v>
      </c>
      <c r="W24" s="90"/>
    </row>
    <row r="25" spans="2:23">
      <c r="B25" t="s">
        <v>1961</v>
      </c>
      <c r="C25" t="s">
        <v>1962</v>
      </c>
      <c r="D25" t="s">
        <v>123</v>
      </c>
      <c r="E25" t="s">
        <v>1945</v>
      </c>
      <c r="F25" t="s">
        <v>680</v>
      </c>
      <c r="G25" t="s">
        <v>316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37257.07</v>
      </c>
      <c r="O25" s="77">
        <v>92.4</v>
      </c>
      <c r="P25" s="77">
        <v>34.425532680000003</v>
      </c>
      <c r="Q25" s="78">
        <v>1E-4</v>
      </c>
      <c r="R25" s="78">
        <f t="shared" si="0"/>
        <v>4.0596936116271187E-2</v>
      </c>
      <c r="S25" s="78">
        <f>P25/'סכום נכסי הקרן'!$C$42</f>
        <v>6.559189053388974E-4</v>
      </c>
      <c r="W25" s="90"/>
    </row>
    <row r="26" spans="2:23">
      <c r="B26" t="s">
        <v>2059</v>
      </c>
      <c r="C26" t="s">
        <v>2060</v>
      </c>
      <c r="D26" t="s">
        <v>123</v>
      </c>
      <c r="E26" t="s">
        <v>438</v>
      </c>
      <c r="F26" t="s">
        <v>315</v>
      </c>
      <c r="G26" t="s">
        <v>205</v>
      </c>
      <c r="H26" t="s">
        <v>206</v>
      </c>
      <c r="I26" s="86">
        <v>45141</v>
      </c>
      <c r="J26" s="89">
        <v>2.9</v>
      </c>
      <c r="K26" t="s">
        <v>102</v>
      </c>
      <c r="L26" s="88">
        <v>7.0499999999999993E-2</v>
      </c>
      <c r="M26" s="88">
        <v>6.8099999999999994E-2</v>
      </c>
      <c r="N26" s="89">
        <v>69359.12</v>
      </c>
      <c r="O26" s="89">
        <v>100.13</v>
      </c>
      <c r="P26" s="89">
        <v>69.421543208000003</v>
      </c>
      <c r="Q26" s="88">
        <v>1E-4</v>
      </c>
      <c r="R26" s="88">
        <f t="shared" si="0"/>
        <v>8.1866618620122844E-2</v>
      </c>
      <c r="S26" s="88">
        <f>P26/'סכום נכסי הקרן'!$C$42</f>
        <v>1.3227072780890466E-3</v>
      </c>
      <c r="W26" s="90"/>
    </row>
    <row r="27" spans="2:23">
      <c r="B27" t="s">
        <v>1963</v>
      </c>
      <c r="C27" t="s">
        <v>1964</v>
      </c>
      <c r="D27" t="s">
        <v>123</v>
      </c>
      <c r="E27" t="s">
        <v>1965</v>
      </c>
      <c r="F27" t="s">
        <v>345</v>
      </c>
      <c r="G27" t="s">
        <v>368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104900.47</v>
      </c>
      <c r="O27" s="77">
        <v>95.15</v>
      </c>
      <c r="P27" s="77">
        <v>99.812797204999995</v>
      </c>
      <c r="Q27" s="78">
        <v>1E-4</v>
      </c>
      <c r="R27" s="78">
        <f t="shared" si="0"/>
        <v>0.11770605815699801</v>
      </c>
      <c r="S27" s="78">
        <f>P27/'סכום נכסי הקרן'!$C$42</f>
        <v>1.9017599898912283E-3</v>
      </c>
      <c r="W27" s="90"/>
    </row>
    <row r="28" spans="2:23">
      <c r="B28" t="s">
        <v>1966</v>
      </c>
      <c r="C28" t="s">
        <v>1967</v>
      </c>
      <c r="D28" t="s">
        <v>123</v>
      </c>
      <c r="E28" t="s">
        <v>1079</v>
      </c>
      <c r="F28" t="s">
        <v>666</v>
      </c>
      <c r="G28" t="s">
        <v>466</v>
      </c>
      <c r="H28" t="s">
        <v>206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67208.44</v>
      </c>
      <c r="O28" s="77">
        <v>89.17</v>
      </c>
      <c r="P28" s="77">
        <v>59.929765947999996</v>
      </c>
      <c r="Q28" s="78">
        <v>1E-4</v>
      </c>
      <c r="R28" s="78">
        <f t="shared" si="0"/>
        <v>7.0673267492168831E-2</v>
      </c>
      <c r="S28" s="78">
        <f>P28/'סכום נכסי הקרן'!$C$42</f>
        <v>1.1418579007396344E-3</v>
      </c>
      <c r="W28" s="90"/>
    </row>
    <row r="29" spans="2:23">
      <c r="B29" t="s">
        <v>1968</v>
      </c>
      <c r="C29" t="s">
        <v>1969</v>
      </c>
      <c r="D29" t="s">
        <v>123</v>
      </c>
      <c r="E29" t="s">
        <v>1970</v>
      </c>
      <c r="F29" t="s">
        <v>345</v>
      </c>
      <c r="G29" t="s">
        <v>542</v>
      </c>
      <c r="H29" t="s">
        <v>206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75686.94</v>
      </c>
      <c r="O29" s="77">
        <v>97.96</v>
      </c>
      <c r="P29" s="77">
        <v>74.142926423999995</v>
      </c>
      <c r="Q29" s="78">
        <v>2.9999999999999997E-4</v>
      </c>
      <c r="R29" s="78">
        <f t="shared" si="0"/>
        <v>8.7434395728528846E-2</v>
      </c>
      <c r="S29" s="78">
        <f>P29/'סכום נכסי הקרן'!$C$42</f>
        <v>1.4126650585396978E-3</v>
      </c>
      <c r="W29" s="90"/>
    </row>
    <row r="30" spans="2:23">
      <c r="B30" t="s">
        <v>1971</v>
      </c>
      <c r="C30" t="s">
        <v>1972</v>
      </c>
      <c r="D30" t="s">
        <v>123</v>
      </c>
      <c r="E30" t="s">
        <v>1973</v>
      </c>
      <c r="F30" t="s">
        <v>128</v>
      </c>
      <c r="G30" t="s">
        <v>549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36041.4</v>
      </c>
      <c r="O30" s="77">
        <v>99.305300000000003</v>
      </c>
      <c r="P30" s="77">
        <v>35.791020394199997</v>
      </c>
      <c r="Q30" s="78">
        <v>0</v>
      </c>
      <c r="R30" s="78">
        <f t="shared" si="0"/>
        <v>4.220721236141222E-2</v>
      </c>
      <c r="S30" s="78">
        <f>P30/'סכום נכסי הקרן'!$C$42</f>
        <v>6.819359089122978E-4</v>
      </c>
    </row>
    <row r="31" spans="2:23">
      <c r="B31" t="s">
        <v>1974</v>
      </c>
      <c r="C31" t="s">
        <v>1975</v>
      </c>
      <c r="D31" t="s">
        <v>123</v>
      </c>
      <c r="E31" t="s">
        <v>670</v>
      </c>
      <c r="F31" t="s">
        <v>610</v>
      </c>
      <c r="G31" t="s">
        <v>2920</v>
      </c>
      <c r="H31" t="s">
        <v>209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47610.71</v>
      </c>
      <c r="O31" s="77">
        <v>59</v>
      </c>
      <c r="P31" s="77">
        <v>28.0903189</v>
      </c>
      <c r="Q31" s="78">
        <v>1E-4</v>
      </c>
      <c r="R31" s="78">
        <f t="shared" si="0"/>
        <v>3.3126019936112867E-2</v>
      </c>
      <c r="S31" s="78">
        <f>P31/'סכום נכסי הקרן'!$C$42</f>
        <v>5.3521237840461317E-4</v>
      </c>
      <c r="W31" s="90"/>
    </row>
    <row r="32" spans="2:23">
      <c r="B32" t="s">
        <v>2923</v>
      </c>
      <c r="C32">
        <v>9556</v>
      </c>
      <c r="D32" t="s">
        <v>123</v>
      </c>
      <c r="E32" t="s">
        <v>670</v>
      </c>
      <c r="F32" t="s">
        <v>2924</v>
      </c>
      <c r="G32" t="s">
        <v>2920</v>
      </c>
      <c r="H32" t="s">
        <v>209</v>
      </c>
      <c r="I32" s="86">
        <v>45046</v>
      </c>
      <c r="J32" s="89">
        <v>0</v>
      </c>
      <c r="K32" t="s">
        <v>102</v>
      </c>
      <c r="L32" s="88">
        <v>0</v>
      </c>
      <c r="M32" s="88">
        <v>0</v>
      </c>
      <c r="N32" s="89">
        <v>104.85</v>
      </c>
      <c r="O32" s="89">
        <v>29.41732</v>
      </c>
      <c r="P32" s="89">
        <v>3.0844060020000001E-2</v>
      </c>
      <c r="Q32" s="88">
        <v>0</v>
      </c>
      <c r="R32" s="78">
        <f t="shared" ref="R32" si="1">P32/$P$11</f>
        <v>3.6373419282654771E-5</v>
      </c>
      <c r="S32" s="78">
        <f>P32/'סכום נכסי הקרן'!$C$42</f>
        <v>5.8768014637807631E-7</v>
      </c>
      <c r="W32" s="90"/>
    </row>
    <row r="33" spans="2:23">
      <c r="B33" s="79" t="s">
        <v>309</v>
      </c>
      <c r="C33" s="16"/>
      <c r="D33" s="16"/>
      <c r="E33" s="16"/>
      <c r="J33" s="81">
        <v>1.92</v>
      </c>
      <c r="M33" s="80">
        <v>6.1699999999999998E-2</v>
      </c>
      <c r="N33" s="81">
        <v>349.63</v>
      </c>
      <c r="P33" s="81">
        <v>1.420144510611</v>
      </c>
      <c r="R33" s="80">
        <f t="shared" si="0"/>
        <v>1.67473126731435E-3</v>
      </c>
      <c r="S33" s="80">
        <f>P33/'סכום נכסי הקרן'!$C$42</f>
        <v>2.7058394171607955E-5</v>
      </c>
    </row>
    <row r="34" spans="2:23">
      <c r="B34" t="s">
        <v>1976</v>
      </c>
      <c r="C34" t="s">
        <v>1977</v>
      </c>
      <c r="D34" t="s">
        <v>123</v>
      </c>
      <c r="E34" t="s">
        <v>1978</v>
      </c>
      <c r="F34" t="s">
        <v>112</v>
      </c>
      <c r="G34" t="s">
        <v>326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349.63</v>
      </c>
      <c r="O34" s="77">
        <v>105.53</v>
      </c>
      <c r="P34" s="77">
        <v>1.420144510611</v>
      </c>
      <c r="Q34" s="78">
        <v>0</v>
      </c>
      <c r="R34" s="78">
        <f t="shared" si="0"/>
        <v>1.67473126731435E-3</v>
      </c>
      <c r="S34" s="78">
        <f>P34/'סכום נכסי הקרן'!$C$42</f>
        <v>2.7058394171607955E-5</v>
      </c>
      <c r="W34" s="90"/>
    </row>
    <row r="35" spans="2:23">
      <c r="B35" s="79" t="s">
        <v>831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J36" s="77">
        <v>0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216</v>
      </c>
      <c r="C37" s="16"/>
      <c r="D37" s="16"/>
      <c r="E37" s="16"/>
      <c r="J37" s="81">
        <v>11.62</v>
      </c>
      <c r="M37" s="80">
        <v>5.7099999999999998E-2</v>
      </c>
      <c r="N37" s="81">
        <v>23982.75</v>
      </c>
      <c r="P37" s="81">
        <v>51.412184414599999</v>
      </c>
      <c r="R37" s="80">
        <f t="shared" si="0"/>
        <v>6.0628754409660715E-2</v>
      </c>
      <c r="S37" s="80">
        <f>P37/'סכום נכסי הקרן'!$C$42</f>
        <v>9.7957013579915786E-4</v>
      </c>
    </row>
    <row r="38" spans="2:23">
      <c r="B38" s="79" t="s">
        <v>310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J39" s="77">
        <v>0</v>
      </c>
      <c r="K39" t="s">
        <v>208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311</v>
      </c>
      <c r="C40" s="16"/>
      <c r="D40" s="16"/>
      <c r="E40" s="16"/>
      <c r="J40" s="81">
        <v>11.62</v>
      </c>
      <c r="M40" s="80">
        <v>5.7099999999999998E-2</v>
      </c>
      <c r="N40" s="81">
        <v>23982.75</v>
      </c>
      <c r="P40" s="81">
        <v>51.412184414599999</v>
      </c>
      <c r="R40" s="80">
        <f t="shared" si="0"/>
        <v>6.0628754409660715E-2</v>
      </c>
      <c r="S40" s="80">
        <f>P40/'סכום נכסי הקרן'!$C$42</f>
        <v>9.7957013579915786E-4</v>
      </c>
    </row>
    <row r="41" spans="2:23">
      <c r="B41" t="s">
        <v>1979</v>
      </c>
      <c r="C41" t="s">
        <v>1980</v>
      </c>
      <c r="D41" t="s">
        <v>123</v>
      </c>
      <c r="E41"/>
      <c r="F41" t="s">
        <v>1617</v>
      </c>
      <c r="G41" t="s">
        <v>964</v>
      </c>
      <c r="H41" t="s">
        <v>302</v>
      </c>
      <c r="I41" s="86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12905.47</v>
      </c>
      <c r="O41" s="77">
        <v>71.84</v>
      </c>
      <c r="P41" s="77">
        <v>26.474167589863999</v>
      </c>
      <c r="Q41" s="78">
        <v>1E-4</v>
      </c>
      <c r="R41" s="78">
        <f t="shared" si="0"/>
        <v>3.1220144082231404E-2</v>
      </c>
      <c r="S41" s="78">
        <f>P41/'סכום נכסי הקרן'!$C$42</f>
        <v>5.0441941412254451E-4</v>
      </c>
    </row>
    <row r="42" spans="2:23">
      <c r="B42" t="s">
        <v>1981</v>
      </c>
      <c r="C42" t="s">
        <v>1982</v>
      </c>
      <c r="D42" t="s">
        <v>123</v>
      </c>
      <c r="E42"/>
      <c r="F42" t="s">
        <v>1617</v>
      </c>
      <c r="G42" t="s">
        <v>1030</v>
      </c>
      <c r="H42" t="s">
        <v>2167</v>
      </c>
      <c r="I42" s="86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11077.28</v>
      </c>
      <c r="O42" s="77">
        <v>78.84</v>
      </c>
      <c r="P42" s="77">
        <v>24.938016824736</v>
      </c>
      <c r="Q42" s="78">
        <v>0</v>
      </c>
      <c r="R42" s="78">
        <f t="shared" si="0"/>
        <v>2.9408610327429311E-2</v>
      </c>
      <c r="S42" s="78">
        <f>P42/'סכום נכסי הקרן'!$C$42</f>
        <v>4.7515072167661346E-4</v>
      </c>
    </row>
    <row r="43" spans="2:23">
      <c r="B43" t="s">
        <v>218</v>
      </c>
      <c r="C43" s="16"/>
      <c r="D43" s="16"/>
      <c r="E43" s="16"/>
    </row>
    <row r="44" spans="2:23">
      <c r="B44" t="s">
        <v>304</v>
      </c>
      <c r="C44" s="16"/>
      <c r="D44" s="16"/>
      <c r="E44" s="16"/>
    </row>
    <row r="45" spans="2:23">
      <c r="B45" t="s">
        <v>305</v>
      </c>
      <c r="C45" s="16"/>
      <c r="D45" s="16"/>
      <c r="E45" s="16"/>
    </row>
    <row r="46" spans="2:23">
      <c r="B46" t="s">
        <v>306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32:XFD1048576 G26:Q26 A27:Q31 R5:XFD31 A5:Q25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2112</v>
      </c>
    </row>
    <row r="3" spans="2:98" s="1" customFormat="1">
      <c r="B3" s="2" t="s">
        <v>2</v>
      </c>
      <c r="C3" s="26" t="s">
        <v>2113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14.07</v>
      </c>
      <c r="I11" s="7"/>
      <c r="J11" s="75">
        <v>5.4155429999999997E-2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14.07</v>
      </c>
      <c r="J12" s="81">
        <v>5.4155429999999997E-2</v>
      </c>
      <c r="L12" s="80">
        <v>1</v>
      </c>
      <c r="M12" s="80">
        <v>0</v>
      </c>
    </row>
    <row r="13" spans="2:98">
      <c r="B13" t="s">
        <v>1983</v>
      </c>
      <c r="C13" t="s">
        <v>1984</v>
      </c>
      <c r="D13" t="s">
        <v>123</v>
      </c>
      <c r="E13" t="s">
        <v>1985</v>
      </c>
      <c r="F13" t="s">
        <v>911</v>
      </c>
      <c r="G13" t="s">
        <v>106</v>
      </c>
      <c r="H13" s="77">
        <v>14.07</v>
      </c>
      <c r="I13" s="77">
        <v>100</v>
      </c>
      <c r="J13" s="77">
        <v>5.4155429999999997E-2</v>
      </c>
      <c r="K13" s="78">
        <v>0</v>
      </c>
      <c r="L13" s="78">
        <v>1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" workbookViewId="0">
      <selection activeCell="W4" sqref="W1:W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2112</v>
      </c>
    </row>
    <row r="3" spans="2:55" s="1" customFormat="1">
      <c r="B3" s="2" t="s">
        <v>2</v>
      </c>
      <c r="C3" s="26" t="s">
        <v>2113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101091.68</v>
      </c>
      <c r="G11" s="7"/>
      <c r="H11" s="75">
        <v>336.23358979995282</v>
      </c>
      <c r="I11" s="7"/>
      <c r="J11" s="76">
        <v>1</v>
      </c>
      <c r="K11" s="76">
        <v>6.4000000000000003E-3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1.25</v>
      </c>
      <c r="H12" s="81">
        <v>3.03810087999</v>
      </c>
      <c r="J12" s="80">
        <v>8.9999999999999993E-3</v>
      </c>
      <c r="K12" s="80">
        <v>1E-4</v>
      </c>
    </row>
    <row r="13" spans="2:55">
      <c r="B13" s="79" t="s">
        <v>1986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1987</v>
      </c>
      <c r="C15" s="16"/>
      <c r="F15" s="81">
        <v>1.25</v>
      </c>
      <c r="H15" s="81">
        <v>3.03810087999</v>
      </c>
      <c r="J15" s="80">
        <v>8.9999999999999993E-3</v>
      </c>
      <c r="K15" s="80">
        <v>1E-4</v>
      </c>
    </row>
    <row r="16" spans="2:55">
      <c r="B16" t="s">
        <v>1988</v>
      </c>
      <c r="C16" t="s">
        <v>1989</v>
      </c>
      <c r="D16" t="s">
        <v>106</v>
      </c>
      <c r="E16" s="86">
        <v>45103</v>
      </c>
      <c r="F16" s="77">
        <v>0.12</v>
      </c>
      <c r="G16" s="77">
        <v>126356.95</v>
      </c>
      <c r="H16" s="77">
        <v>0.58361748065999997</v>
      </c>
      <c r="I16" s="78">
        <v>0</v>
      </c>
      <c r="J16" s="78">
        <v>1.6999999999999999E-3</v>
      </c>
      <c r="K16" s="78">
        <v>0</v>
      </c>
      <c r="W16" s="90"/>
    </row>
    <row r="17" spans="2:23">
      <c r="B17" t="s">
        <v>1990</v>
      </c>
      <c r="C17" t="s">
        <v>1991</v>
      </c>
      <c r="D17" t="s">
        <v>102</v>
      </c>
      <c r="E17" s="86">
        <v>45158</v>
      </c>
      <c r="F17" s="77">
        <v>0.99</v>
      </c>
      <c r="G17" s="77">
        <v>179087.5435</v>
      </c>
      <c r="H17" s="77">
        <v>1.77296668065</v>
      </c>
      <c r="I17" s="78">
        <v>0</v>
      </c>
      <c r="J17" s="78">
        <v>5.3E-3</v>
      </c>
      <c r="K17" s="78">
        <v>0</v>
      </c>
      <c r="W17" s="90"/>
    </row>
    <row r="18" spans="2:23">
      <c r="B18" t="s">
        <v>1992</v>
      </c>
      <c r="C18" t="s">
        <v>1993</v>
      </c>
      <c r="D18" t="s">
        <v>106</v>
      </c>
      <c r="E18" s="86">
        <v>45103</v>
      </c>
      <c r="F18" s="77">
        <v>0.14000000000000001</v>
      </c>
      <c r="G18" s="77">
        <v>126473.8</v>
      </c>
      <c r="H18" s="77">
        <v>0.68151671867999997</v>
      </c>
      <c r="I18" s="78">
        <v>0</v>
      </c>
      <c r="J18" s="78">
        <v>2E-3</v>
      </c>
      <c r="K18" s="78">
        <v>0</v>
      </c>
      <c r="W18" s="90"/>
    </row>
    <row r="19" spans="2:23">
      <c r="B19" s="79" t="s">
        <v>1994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1995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208</v>
      </c>
      <c r="C22" t="s">
        <v>208</v>
      </c>
      <c r="D22" t="s">
        <v>208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216</v>
      </c>
      <c r="C23" s="16"/>
      <c r="F23" s="81">
        <v>101090.43</v>
      </c>
      <c r="H23" s="81">
        <v>333.19548891996283</v>
      </c>
      <c r="J23" s="80">
        <v>0.99099999999999999</v>
      </c>
      <c r="K23" s="80">
        <v>6.3E-3</v>
      </c>
    </row>
    <row r="24" spans="2:23">
      <c r="B24" s="79" t="s">
        <v>1996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1997</v>
      </c>
      <c r="C26" s="16"/>
      <c r="F26" s="81">
        <v>0.43</v>
      </c>
      <c r="H26" s="81">
        <v>1.622404876452</v>
      </c>
      <c r="J26" s="80">
        <v>4.7999999999999996E-3</v>
      </c>
      <c r="K26" s="80">
        <v>0</v>
      </c>
    </row>
    <row r="27" spans="2:23">
      <c r="B27" t="s">
        <v>1998</v>
      </c>
      <c r="C27" t="s">
        <v>1999</v>
      </c>
      <c r="D27" t="s">
        <v>106</v>
      </c>
      <c r="E27" s="86">
        <v>44616</v>
      </c>
      <c r="F27" s="77">
        <v>0.43</v>
      </c>
      <c r="G27" s="77">
        <v>98026.36</v>
      </c>
      <c r="H27" s="77">
        <v>1.622404876452</v>
      </c>
      <c r="I27" s="78">
        <v>0</v>
      </c>
      <c r="J27" s="78">
        <v>4.7999999999999996E-3</v>
      </c>
      <c r="K27" s="78">
        <v>0</v>
      </c>
      <c r="W27" s="90"/>
    </row>
    <row r="28" spans="2:23">
      <c r="B28" s="79" t="s">
        <v>2000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s="79" t="s">
        <v>2001</v>
      </c>
      <c r="C30" s="16"/>
      <c r="F30" s="81">
        <v>101090</v>
      </c>
      <c r="H30" s="81">
        <v>331.57308404351085</v>
      </c>
      <c r="J30" s="80">
        <v>0.98609999999999998</v>
      </c>
      <c r="K30" s="80">
        <v>6.3E-3</v>
      </c>
    </row>
    <row r="31" spans="2:23">
      <c r="B31" t="s">
        <v>2002</v>
      </c>
      <c r="C31" t="s">
        <v>2003</v>
      </c>
      <c r="D31" t="s">
        <v>102</v>
      </c>
      <c r="E31" s="86">
        <v>45015</v>
      </c>
      <c r="F31" s="77">
        <v>5316.28</v>
      </c>
      <c r="G31" s="77">
        <v>106.155328</v>
      </c>
      <c r="H31" s="77">
        <v>5.6435144713984</v>
      </c>
      <c r="I31" s="78">
        <v>0</v>
      </c>
      <c r="J31" s="78">
        <v>1.6799999999999999E-2</v>
      </c>
      <c r="K31" s="78">
        <v>1E-4</v>
      </c>
      <c r="W31" s="90"/>
    </row>
    <row r="32" spans="2:23">
      <c r="B32" t="s">
        <v>2004</v>
      </c>
      <c r="C32" t="s">
        <v>2005</v>
      </c>
      <c r="D32" t="s">
        <v>110</v>
      </c>
      <c r="E32" s="86">
        <v>44651</v>
      </c>
      <c r="F32" s="77">
        <v>1224.04</v>
      </c>
      <c r="G32" s="77">
        <v>121.9333</v>
      </c>
      <c r="H32" s="77">
        <v>6.0558689222859003</v>
      </c>
      <c r="I32" s="78">
        <v>0</v>
      </c>
      <c r="J32" s="78">
        <v>1.7999999999999999E-2</v>
      </c>
      <c r="K32" s="78">
        <v>1E-4</v>
      </c>
      <c r="W32" s="90"/>
    </row>
    <row r="33" spans="2:23">
      <c r="B33" t="s">
        <v>2006</v>
      </c>
      <c r="C33" t="s">
        <v>2007</v>
      </c>
      <c r="D33" t="s">
        <v>110</v>
      </c>
      <c r="E33" s="86">
        <v>43507</v>
      </c>
      <c r="F33" s="77">
        <v>4632.8100000000004</v>
      </c>
      <c r="G33" s="77">
        <v>94.651300000000134</v>
      </c>
      <c r="H33" s="77">
        <v>17.792197922383</v>
      </c>
      <c r="I33" s="78">
        <v>0</v>
      </c>
      <c r="J33" s="78">
        <v>5.2900000000000003E-2</v>
      </c>
      <c r="K33" s="78">
        <v>2.9999999999999997E-4</v>
      </c>
      <c r="W33" s="90"/>
    </row>
    <row r="34" spans="2:23">
      <c r="B34" t="s">
        <v>2008</v>
      </c>
      <c r="C34" t="s">
        <v>2009</v>
      </c>
      <c r="D34" t="s">
        <v>106</v>
      </c>
      <c r="E34" s="86">
        <v>45108</v>
      </c>
      <c r="F34" s="77">
        <v>7037.3</v>
      </c>
      <c r="G34" s="77">
        <v>100</v>
      </c>
      <c r="H34" s="77">
        <v>27.0865677</v>
      </c>
      <c r="I34" s="78">
        <v>0</v>
      </c>
      <c r="J34" s="78">
        <v>8.0600000000000005E-2</v>
      </c>
      <c r="K34" s="78">
        <v>5.0000000000000001E-4</v>
      </c>
      <c r="W34" s="90"/>
    </row>
    <row r="35" spans="2:23">
      <c r="B35" t="s">
        <v>2010</v>
      </c>
      <c r="C35" t="s">
        <v>2011</v>
      </c>
      <c r="D35" t="s">
        <v>110</v>
      </c>
      <c r="E35" s="86">
        <v>44763</v>
      </c>
      <c r="F35" s="77">
        <v>782.18</v>
      </c>
      <c r="G35" s="77">
        <v>95.172499999999999</v>
      </c>
      <c r="H35" s="77">
        <v>3.02048520697875</v>
      </c>
      <c r="I35" s="78">
        <v>0</v>
      </c>
      <c r="J35" s="78">
        <v>8.9999999999999993E-3</v>
      </c>
      <c r="K35" s="78">
        <v>1E-4</v>
      </c>
      <c r="W35" s="90"/>
    </row>
    <row r="36" spans="2:23">
      <c r="B36" t="s">
        <v>2012</v>
      </c>
      <c r="C36" t="s">
        <v>2013</v>
      </c>
      <c r="D36" t="s">
        <v>106</v>
      </c>
      <c r="E36" s="86">
        <v>42916</v>
      </c>
      <c r="F36" s="77">
        <v>6448.07</v>
      </c>
      <c r="G36" s="77">
        <v>77.658200000000164</v>
      </c>
      <c r="H36" s="77">
        <v>19.273694667352299</v>
      </c>
      <c r="I36" s="78">
        <v>1E-4</v>
      </c>
      <c r="J36" s="78">
        <v>5.7299999999999997E-2</v>
      </c>
      <c r="K36" s="78">
        <v>4.0000000000000002E-4</v>
      </c>
      <c r="W36" s="90"/>
    </row>
    <row r="37" spans="2:23">
      <c r="B37" t="s">
        <v>2014</v>
      </c>
      <c r="C37" t="s">
        <v>2015</v>
      </c>
      <c r="D37" t="s">
        <v>110</v>
      </c>
      <c r="E37" s="86">
        <v>44910</v>
      </c>
      <c r="F37" s="77">
        <v>504.5</v>
      </c>
      <c r="G37" s="77">
        <v>100.80459999999999</v>
      </c>
      <c r="H37" s="77">
        <v>2.0634789824025002</v>
      </c>
      <c r="I37" s="78">
        <v>0</v>
      </c>
      <c r="J37" s="78">
        <v>6.1000000000000004E-3</v>
      </c>
      <c r="K37" s="78">
        <v>0</v>
      </c>
      <c r="W37" s="90"/>
    </row>
    <row r="38" spans="2:23">
      <c r="B38" t="s">
        <v>2016</v>
      </c>
      <c r="C38" t="s">
        <v>2017</v>
      </c>
      <c r="D38" t="s">
        <v>110</v>
      </c>
      <c r="E38" s="86">
        <v>43221</v>
      </c>
      <c r="F38" s="77">
        <v>4406.3</v>
      </c>
      <c r="G38" s="77">
        <v>92.749900000000281</v>
      </c>
      <c r="H38" s="77">
        <v>16.582348608312799</v>
      </c>
      <c r="I38" s="78">
        <v>0</v>
      </c>
      <c r="J38" s="78">
        <v>4.9299999999999997E-2</v>
      </c>
      <c r="K38" s="78">
        <v>2.9999999999999997E-4</v>
      </c>
      <c r="W38" s="90"/>
    </row>
    <row r="39" spans="2:23">
      <c r="B39" t="s">
        <v>2018</v>
      </c>
      <c r="C39" t="s">
        <v>2019</v>
      </c>
      <c r="D39" t="s">
        <v>110</v>
      </c>
      <c r="E39" s="86">
        <v>44075</v>
      </c>
      <c r="F39" s="77">
        <v>10474.040000000001</v>
      </c>
      <c r="G39" s="77">
        <v>101.9179</v>
      </c>
      <c r="H39" s="77">
        <v>43.313494445396699</v>
      </c>
      <c r="I39" s="78">
        <v>0</v>
      </c>
      <c r="J39" s="78">
        <v>0.1288</v>
      </c>
      <c r="K39" s="78">
        <v>8.0000000000000004E-4</v>
      </c>
      <c r="W39" s="90"/>
    </row>
    <row r="40" spans="2:23">
      <c r="B40" t="s">
        <v>2020</v>
      </c>
      <c r="C40" t="s">
        <v>2021</v>
      </c>
      <c r="D40" t="s">
        <v>113</v>
      </c>
      <c r="E40" s="86">
        <v>44644</v>
      </c>
      <c r="F40" s="77">
        <v>5587.9</v>
      </c>
      <c r="G40" s="77">
        <v>104.96</v>
      </c>
      <c r="H40" s="77">
        <v>27.567540765952</v>
      </c>
      <c r="I40" s="78">
        <v>0</v>
      </c>
      <c r="J40" s="78">
        <v>8.2000000000000003E-2</v>
      </c>
      <c r="K40" s="78">
        <v>5.0000000000000001E-4</v>
      </c>
      <c r="W40" s="90"/>
    </row>
    <row r="41" spans="2:23">
      <c r="B41" t="s">
        <v>2022</v>
      </c>
      <c r="C41" t="s">
        <v>2023</v>
      </c>
      <c r="D41" t="s">
        <v>106</v>
      </c>
      <c r="E41" s="86">
        <v>44264</v>
      </c>
      <c r="F41" s="77">
        <v>1535.85</v>
      </c>
      <c r="G41" s="77">
        <v>102.0946</v>
      </c>
      <c r="H41" s="77">
        <v>6.0353086493708998</v>
      </c>
      <c r="I41" s="78">
        <v>0</v>
      </c>
      <c r="J41" s="78">
        <v>1.7899999999999999E-2</v>
      </c>
      <c r="K41" s="78">
        <v>1E-4</v>
      </c>
      <c r="W41" s="90"/>
    </row>
    <row r="42" spans="2:23">
      <c r="B42" t="s">
        <v>2024</v>
      </c>
      <c r="C42" t="s">
        <v>2025</v>
      </c>
      <c r="D42" t="s">
        <v>110</v>
      </c>
      <c r="E42" s="86">
        <v>43860</v>
      </c>
      <c r="F42" s="77">
        <v>9492.7099999999991</v>
      </c>
      <c r="G42" s="77">
        <v>93.243600000000001</v>
      </c>
      <c r="H42" s="77">
        <v>35.9143304773797</v>
      </c>
      <c r="I42" s="78">
        <v>0</v>
      </c>
      <c r="J42" s="78">
        <v>0.10680000000000001</v>
      </c>
      <c r="K42" s="78">
        <v>6.9999999999999999E-4</v>
      </c>
      <c r="W42" s="90"/>
    </row>
    <row r="43" spans="2:23">
      <c r="B43" t="s">
        <v>2026</v>
      </c>
      <c r="C43" t="s">
        <v>2027</v>
      </c>
      <c r="D43" t="s">
        <v>110</v>
      </c>
      <c r="E43" s="86">
        <v>44651</v>
      </c>
      <c r="F43" s="77">
        <v>1741.47</v>
      </c>
      <c r="G43" s="77">
        <v>104.43270000000007</v>
      </c>
      <c r="H43" s="77">
        <v>7.3792297508496798</v>
      </c>
      <c r="I43" s="78">
        <v>0</v>
      </c>
      <c r="J43" s="78">
        <v>2.1899999999999999E-2</v>
      </c>
      <c r="K43" s="78">
        <v>1E-4</v>
      </c>
      <c r="W43" s="90"/>
    </row>
    <row r="44" spans="2:23">
      <c r="B44" t="s">
        <v>2028</v>
      </c>
      <c r="C44" t="s">
        <v>2029</v>
      </c>
      <c r="D44" t="s">
        <v>106</v>
      </c>
      <c r="E44" s="86">
        <v>44544</v>
      </c>
      <c r="F44" s="77">
        <v>1263.8499999999999</v>
      </c>
      <c r="G44" s="77">
        <v>112.6778</v>
      </c>
      <c r="H44" s="77">
        <v>5.4812776665297003</v>
      </c>
      <c r="I44" s="78">
        <v>0</v>
      </c>
      <c r="J44" s="78">
        <v>1.6299999999999999E-2</v>
      </c>
      <c r="K44" s="78">
        <v>1E-4</v>
      </c>
      <c r="W44" s="90"/>
    </row>
    <row r="45" spans="2:23">
      <c r="B45" t="s">
        <v>2030</v>
      </c>
      <c r="C45" t="s">
        <v>2031</v>
      </c>
      <c r="D45" t="s">
        <v>106</v>
      </c>
      <c r="E45" s="86">
        <v>44959</v>
      </c>
      <c r="F45" s="77">
        <v>3753.22</v>
      </c>
      <c r="G45" s="77">
        <v>100</v>
      </c>
      <c r="H45" s="77">
        <v>14.44614378</v>
      </c>
      <c r="I45" s="78">
        <v>0</v>
      </c>
      <c r="J45" s="78">
        <v>4.2999999999999997E-2</v>
      </c>
      <c r="K45" s="78">
        <v>2.9999999999999997E-4</v>
      </c>
      <c r="W45" s="90"/>
    </row>
    <row r="46" spans="2:23">
      <c r="B46" t="s">
        <v>2032</v>
      </c>
      <c r="C46" t="s">
        <v>2033</v>
      </c>
      <c r="D46" t="s">
        <v>113</v>
      </c>
      <c r="E46" s="86">
        <v>45146</v>
      </c>
      <c r="F46" s="77">
        <v>1109.28</v>
      </c>
      <c r="G46" s="77">
        <v>100.00002813650192</v>
      </c>
      <c r="H46" s="77">
        <v>5.2139502510228004</v>
      </c>
      <c r="I46" s="78">
        <v>0</v>
      </c>
      <c r="J46" s="78">
        <v>1.55E-2</v>
      </c>
      <c r="K46" s="78">
        <v>1E-4</v>
      </c>
      <c r="W46" s="90"/>
    </row>
    <row r="47" spans="2:23">
      <c r="B47" t="s">
        <v>2034</v>
      </c>
      <c r="C47" t="s">
        <v>2035</v>
      </c>
      <c r="D47" t="s">
        <v>110</v>
      </c>
      <c r="E47" s="86">
        <v>42928</v>
      </c>
      <c r="F47" s="77">
        <v>4857.24</v>
      </c>
      <c r="G47" s="77">
        <v>56.848599999999998</v>
      </c>
      <c r="H47" s="77">
        <v>11.2038649485318</v>
      </c>
      <c r="I47" s="78">
        <v>1E-4</v>
      </c>
      <c r="J47" s="78">
        <v>3.3300000000000003E-2</v>
      </c>
      <c r="K47" s="78">
        <v>2.0000000000000001E-4</v>
      </c>
      <c r="W47" s="90"/>
    </row>
    <row r="48" spans="2:23">
      <c r="B48" t="s">
        <v>2036</v>
      </c>
      <c r="C48" t="s">
        <v>2037</v>
      </c>
      <c r="D48" t="s">
        <v>110</v>
      </c>
      <c r="E48" s="86">
        <v>44545</v>
      </c>
      <c r="F48" s="77">
        <v>5651.67</v>
      </c>
      <c r="G48" s="77">
        <v>107.03710000000011</v>
      </c>
      <c r="H48" s="77">
        <v>24.545374239280299</v>
      </c>
      <c r="I48" s="78">
        <v>0</v>
      </c>
      <c r="J48" s="78">
        <v>7.2999999999999995E-2</v>
      </c>
      <c r="K48" s="78">
        <v>5.0000000000000001E-4</v>
      </c>
      <c r="W48" s="90"/>
    </row>
    <row r="49" spans="2:23">
      <c r="B49" t="s">
        <v>2038</v>
      </c>
      <c r="C49" t="s">
        <v>2039</v>
      </c>
      <c r="D49" t="s">
        <v>102</v>
      </c>
      <c r="E49" s="86">
        <v>43709</v>
      </c>
      <c r="F49" s="77">
        <v>11258.98</v>
      </c>
      <c r="G49" s="77">
        <v>95.077365999999998</v>
      </c>
      <c r="H49" s="77">
        <v>10.7047416224668</v>
      </c>
      <c r="I49" s="78">
        <v>1E-4</v>
      </c>
      <c r="J49" s="78">
        <v>3.1800000000000002E-2</v>
      </c>
      <c r="K49" s="78">
        <v>2.0000000000000001E-4</v>
      </c>
      <c r="W49" s="90"/>
    </row>
    <row r="50" spans="2:23">
      <c r="B50" t="s">
        <v>2040</v>
      </c>
      <c r="C50" t="s">
        <v>2041</v>
      </c>
      <c r="D50" t="s">
        <v>106</v>
      </c>
      <c r="E50" s="86">
        <v>43983</v>
      </c>
      <c r="F50" s="77">
        <v>9161.8700000000008</v>
      </c>
      <c r="G50" s="77">
        <v>98.566799999999887</v>
      </c>
      <c r="H50" s="77">
        <v>34.758633442686801</v>
      </c>
      <c r="I50" s="78">
        <v>0</v>
      </c>
      <c r="J50" s="78">
        <v>0.10340000000000001</v>
      </c>
      <c r="K50" s="78">
        <v>6.9999999999999999E-4</v>
      </c>
      <c r="W50" s="90"/>
    </row>
    <row r="51" spans="2:23">
      <c r="B51" t="s">
        <v>2042</v>
      </c>
      <c r="C51" t="s">
        <v>2043</v>
      </c>
      <c r="D51" t="s">
        <v>110</v>
      </c>
      <c r="E51" s="86">
        <v>42735</v>
      </c>
      <c r="F51" s="77">
        <v>3901.9</v>
      </c>
      <c r="G51" s="77">
        <v>24.521899999999999</v>
      </c>
      <c r="H51" s="77">
        <v>3.88229721532575</v>
      </c>
      <c r="I51" s="78">
        <v>0</v>
      </c>
      <c r="J51" s="78">
        <v>1.15E-2</v>
      </c>
      <c r="K51" s="78">
        <v>1E-4</v>
      </c>
      <c r="W51" s="90"/>
    </row>
    <row r="52" spans="2:23">
      <c r="B52" t="s">
        <v>2044</v>
      </c>
      <c r="C52" t="s">
        <v>2045</v>
      </c>
      <c r="D52" t="s">
        <v>106</v>
      </c>
      <c r="E52" s="86">
        <v>44539</v>
      </c>
      <c r="F52" s="77">
        <v>948.54</v>
      </c>
      <c r="G52" s="77">
        <v>98.844399999999993</v>
      </c>
      <c r="H52" s="77">
        <v>3.6087403076042399</v>
      </c>
      <c r="I52" s="78">
        <v>0</v>
      </c>
      <c r="J52" s="78">
        <v>1.0699999999999999E-2</v>
      </c>
      <c r="K52" s="78">
        <v>1E-4</v>
      </c>
      <c r="W52" s="90"/>
    </row>
    <row r="53" spans="2:23">
      <c r="B53" t="s">
        <v>218</v>
      </c>
      <c r="C53" s="16"/>
    </row>
    <row r="54" spans="2:23">
      <c r="B54" t="s">
        <v>304</v>
      </c>
      <c r="C54" s="16"/>
    </row>
    <row r="55" spans="2:23">
      <c r="B55" t="s">
        <v>305</v>
      </c>
      <c r="C55" s="16"/>
    </row>
    <row r="56" spans="2:23">
      <c r="B56" t="s">
        <v>306</v>
      </c>
      <c r="C56" s="16"/>
    </row>
    <row r="57" spans="2:23">
      <c r="C57" s="16"/>
    </row>
    <row r="58" spans="2:23">
      <c r="C58" s="16"/>
    </row>
    <row r="59" spans="2:23">
      <c r="C59" s="16"/>
    </row>
    <row r="60" spans="2:23">
      <c r="C60" s="16"/>
    </row>
    <row r="61" spans="2:23">
      <c r="C61" s="16"/>
    </row>
    <row r="62" spans="2:23">
      <c r="C62" s="16"/>
    </row>
    <row r="63" spans="2:23">
      <c r="C63" s="16"/>
    </row>
    <row r="64" spans="2:2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E13" sqref="E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2112</v>
      </c>
    </row>
    <row r="3" spans="2:59" s="1" customFormat="1">
      <c r="B3" s="2" t="s">
        <v>2</v>
      </c>
      <c r="C3" s="26" t="s">
        <v>2113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66.81</v>
      </c>
      <c r="H11" s="7"/>
      <c r="I11" s="75">
        <v>2.0191358999999999E-4</v>
      </c>
      <c r="J11" s="7"/>
      <c r="K11" s="76">
        <v>0.99539999999999995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2046</v>
      </c>
      <c r="C12" s="16"/>
      <c r="D12" s="16"/>
      <c r="G12" s="81">
        <v>66.81</v>
      </c>
      <c r="I12" s="81">
        <v>2.0191358999999999E-4</v>
      </c>
      <c r="K12" s="80">
        <v>0.99539999999999995</v>
      </c>
      <c r="L12" s="80">
        <v>0</v>
      </c>
    </row>
    <row r="13" spans="2:59">
      <c r="B13" t="s">
        <v>2047</v>
      </c>
      <c r="C13" t="s">
        <v>2048</v>
      </c>
      <c r="D13" t="s">
        <v>610</v>
      </c>
      <c r="E13" t="s">
        <v>102</v>
      </c>
      <c r="F13" s="86">
        <v>44607</v>
      </c>
      <c r="G13" s="77">
        <v>55.08</v>
      </c>
      <c r="H13" s="77">
        <v>0.3649</v>
      </c>
      <c r="I13" s="77">
        <v>2.0098692000000001E-4</v>
      </c>
      <c r="J13" s="78">
        <v>0</v>
      </c>
      <c r="K13" s="78">
        <v>0.99539999999999995</v>
      </c>
      <c r="L13" s="78">
        <v>0</v>
      </c>
    </row>
    <row r="14" spans="2:59">
      <c r="B14" t="s">
        <v>2049</v>
      </c>
      <c r="C14" t="s">
        <v>2050</v>
      </c>
      <c r="D14" t="s">
        <v>125</v>
      </c>
      <c r="E14" t="s">
        <v>102</v>
      </c>
      <c r="F14" s="86">
        <v>44537</v>
      </c>
      <c r="G14" s="77">
        <v>11.73</v>
      </c>
      <c r="H14" s="77">
        <v>7.9000000000000008E-3</v>
      </c>
      <c r="I14" s="77">
        <v>9.2666999999999997E-7</v>
      </c>
      <c r="J14" s="78">
        <v>0</v>
      </c>
      <c r="K14" s="78">
        <v>0</v>
      </c>
      <c r="L14" s="78">
        <v>0</v>
      </c>
      <c r="W14" s="90"/>
    </row>
    <row r="15" spans="2:59">
      <c r="B15" s="79" t="s">
        <v>1887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218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B20" t="s">
        <v>306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2112</v>
      </c>
    </row>
    <row r="3" spans="2:52" s="1" customFormat="1">
      <c r="B3" s="2" t="s">
        <v>2</v>
      </c>
      <c r="C3" s="26" t="s">
        <v>2113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8528.4</v>
      </c>
      <c r="H11" s="7"/>
      <c r="I11" s="75">
        <v>-0.115645104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8528.4</v>
      </c>
      <c r="I12" s="81">
        <v>-0.115645104</v>
      </c>
      <c r="K12" s="80">
        <v>1</v>
      </c>
      <c r="L12" s="80">
        <v>0</v>
      </c>
    </row>
    <row r="13" spans="2:52">
      <c r="B13" s="79" t="s">
        <v>1892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1901</v>
      </c>
      <c r="C15" s="16"/>
      <c r="D15" s="16"/>
      <c r="G15" s="81">
        <v>8528.4</v>
      </c>
      <c r="I15" s="81">
        <v>-0.115645104</v>
      </c>
      <c r="K15" s="80">
        <v>1</v>
      </c>
      <c r="L15" s="80">
        <v>0</v>
      </c>
    </row>
    <row r="16" spans="2:52">
      <c r="B16" t="s">
        <v>2051</v>
      </c>
      <c r="C16" t="s">
        <v>2052</v>
      </c>
      <c r="D16" t="s">
        <v>2166</v>
      </c>
      <c r="E16" t="s">
        <v>106</v>
      </c>
      <c r="F16" s="86">
        <v>45181</v>
      </c>
      <c r="G16" s="77">
        <v>8528.4</v>
      </c>
      <c r="H16" s="77">
        <v>0.62319999999999998</v>
      </c>
      <c r="I16" s="77">
        <v>0.17397936</v>
      </c>
      <c r="J16" s="78">
        <v>0</v>
      </c>
      <c r="K16" s="78">
        <v>-1.5044</v>
      </c>
      <c r="L16" s="78">
        <v>0</v>
      </c>
    </row>
    <row r="17" spans="2:12">
      <c r="B17" t="s">
        <v>2053</v>
      </c>
      <c r="C17" t="s">
        <v>2054</v>
      </c>
      <c r="D17" t="s">
        <v>2166</v>
      </c>
      <c r="E17" t="s">
        <v>106</v>
      </c>
      <c r="F17" s="86">
        <v>45140</v>
      </c>
      <c r="G17" s="77">
        <v>-2558.52</v>
      </c>
      <c r="H17" s="77">
        <v>2.6110000000000002</v>
      </c>
      <c r="I17" s="77">
        <v>-0.299602692</v>
      </c>
      <c r="J17" s="78">
        <v>0</v>
      </c>
      <c r="K17" s="78">
        <v>2.5907</v>
      </c>
      <c r="L17" s="78">
        <v>0</v>
      </c>
    </row>
    <row r="18" spans="2:12">
      <c r="B18" t="s">
        <v>2053</v>
      </c>
      <c r="C18" t="s">
        <v>2055</v>
      </c>
      <c r="D18" t="s">
        <v>2166</v>
      </c>
      <c r="E18" t="s">
        <v>106</v>
      </c>
      <c r="F18" s="86">
        <v>45140</v>
      </c>
      <c r="G18" s="77">
        <v>2558.52</v>
      </c>
      <c r="H18" s="77">
        <v>7.4800000000000005E-2</v>
      </c>
      <c r="I18" s="77">
        <v>9.9782280000000004E-3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2056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1902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216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1892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1909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1902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831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218</v>
      </c>
      <c r="C36" s="16"/>
      <c r="D36" s="16"/>
    </row>
    <row r="37" spans="2:12">
      <c r="B37" t="s">
        <v>304</v>
      </c>
      <c r="C37" s="16"/>
      <c r="D37" s="16"/>
    </row>
    <row r="38" spans="2:12">
      <c r="B38" t="s">
        <v>305</v>
      </c>
      <c r="C38" s="16"/>
      <c r="D38" s="16"/>
    </row>
    <row r="39" spans="2:12">
      <c r="B39" t="s">
        <v>306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1"/>
  <sheetViews>
    <sheetView rightToLeft="1" workbookViewId="0">
      <selection activeCell="K11" sqref="K11:L5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2112</v>
      </c>
    </row>
    <row r="3" spans="2:13" s="1" customFormat="1">
      <c r="B3" s="2" t="s">
        <v>2</v>
      </c>
      <c r="C3" s="26" t="s">
        <v>2113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</f>
        <v>3068.8798270970001</v>
      </c>
      <c r="K11" s="76">
        <f>J11/$J$11</f>
        <v>1</v>
      </c>
      <c r="L11" s="76">
        <f>J11/'סכום נכסי הקרן'!$C$42</f>
        <v>5.8472190264045869E-2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3010.4549770970002</v>
      </c>
      <c r="K12" s="80">
        <f t="shared" ref="K12:K58" si="0">J12/$J$11</f>
        <v>0.98096215776058371</v>
      </c>
      <c r="L12" s="80">
        <f>J12/'סכום נכסי הקרן'!$C$42</f>
        <v>5.7359005930405826E-2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2118.1247800000001</v>
      </c>
      <c r="K13" s="80">
        <f t="shared" si="0"/>
        <v>0.69019476139071745</v>
      </c>
      <c r="L13" s="80">
        <f>J13/'סכום נכסי הקרן'!$C$42</f>
        <v>4.0357199407285764E-2</v>
      </c>
    </row>
    <row r="14" spans="2:13">
      <c r="B14" s="87" t="s">
        <v>2130</v>
      </c>
      <c r="C14" t="s">
        <v>2162</v>
      </c>
      <c r="D14">
        <v>11</v>
      </c>
      <c r="E14" t="s">
        <v>205</v>
      </c>
      <c r="F14" s="83" t="s">
        <v>206</v>
      </c>
      <c r="G14" t="s">
        <v>102</v>
      </c>
      <c r="H14" s="88">
        <v>4.3799999999999999E-2</v>
      </c>
      <c r="I14" s="88">
        <v>4.3799999999999999E-2</v>
      </c>
      <c r="J14" s="89">
        <v>134.42151000000001</v>
      </c>
      <c r="K14" s="88">
        <f t="shared" si="0"/>
        <v>4.3801490307020505E-2</v>
      </c>
      <c r="L14" s="88">
        <f>J14/'סכום נכסי הקרן'!$C$42</f>
        <v>2.5611690750808637E-3</v>
      </c>
    </row>
    <row r="15" spans="2:13">
      <c r="B15" s="87" t="s">
        <v>2135</v>
      </c>
      <c r="C15" t="s">
        <v>2163</v>
      </c>
      <c r="D15">
        <v>12</v>
      </c>
      <c r="E15" t="s">
        <v>205</v>
      </c>
      <c r="F15" s="83" t="s">
        <v>206</v>
      </c>
      <c r="G15" t="s">
        <v>102</v>
      </c>
      <c r="H15" s="88">
        <v>4.3700000000000003E-2</v>
      </c>
      <c r="I15" s="88">
        <v>4.3700000000000003E-2</v>
      </c>
      <c r="J15" s="89">
        <v>83.250140000000002</v>
      </c>
      <c r="K15" s="88">
        <f t="shared" si="0"/>
        <v>2.7127207544894411E-2</v>
      </c>
      <c r="L15" s="88">
        <f>J15/'סכום נכסי הקרן'!$C$42</f>
        <v>1.5861872408973266E-3</v>
      </c>
    </row>
    <row r="16" spans="2:13">
      <c r="B16" s="87" t="s">
        <v>2141</v>
      </c>
      <c r="C16" s="87" t="s">
        <v>2164</v>
      </c>
      <c r="D16">
        <v>10</v>
      </c>
      <c r="E16" t="s">
        <v>205</v>
      </c>
      <c r="F16" s="83" t="s">
        <v>206</v>
      </c>
      <c r="G16" t="s">
        <v>102</v>
      </c>
      <c r="H16" s="88">
        <v>4.3900000000000002E-2</v>
      </c>
      <c r="I16" s="88">
        <v>4.3900000000000002E-2</v>
      </c>
      <c r="J16" s="89">
        <f>315.52436+1532.93122</f>
        <v>1848.4555799999998</v>
      </c>
      <c r="K16" s="88">
        <f t="shared" si="0"/>
        <v>0.60232256854076371</v>
      </c>
      <c r="L16" s="88">
        <f>J16/'סכום נכסי הקרן'!$C$42</f>
        <v>3.5219119828044342E-2</v>
      </c>
    </row>
    <row r="17" spans="2:12">
      <c r="B17" s="87" t="s">
        <v>2152</v>
      </c>
      <c r="C17" s="87" t="s">
        <v>2165</v>
      </c>
      <c r="D17">
        <v>20</v>
      </c>
      <c r="E17" t="s">
        <v>205</v>
      </c>
      <c r="F17" s="83" t="s">
        <v>2132</v>
      </c>
      <c r="G17" t="s">
        <v>102</v>
      </c>
      <c r="H17" s="88">
        <v>4.2700000000000002E-2</v>
      </c>
      <c r="I17" s="88">
        <v>4.2700000000000002E-2</v>
      </c>
      <c r="J17" s="89">
        <v>51.997550000000004</v>
      </c>
      <c r="K17" s="88">
        <f t="shared" si="0"/>
        <v>1.6943494998038735E-2</v>
      </c>
      <c r="L17" s="88">
        <f>J17/'סכום נכסי הקרן'!$C$42</f>
        <v>9.9072326326323044E-4</v>
      </c>
    </row>
    <row r="18" spans="2:12">
      <c r="B18" s="79" t="s">
        <v>207</v>
      </c>
      <c r="C18" s="26"/>
      <c r="D18" s="27"/>
      <c r="E18" s="27"/>
      <c r="F18" s="27"/>
      <c r="G18" s="27"/>
      <c r="H18" s="27"/>
      <c r="I18" s="80">
        <v>0</v>
      </c>
      <c r="J18" s="81">
        <f>SUM(J19:J41)</f>
        <v>892.330197097</v>
      </c>
      <c r="K18" s="80">
        <f t="shared" si="0"/>
        <v>0.29076739636986626</v>
      </c>
      <c r="L18" s="80">
        <f>J18/'סכום נכסי הקרן'!$C$42</f>
        <v>1.7001806523120059E-2</v>
      </c>
    </row>
    <row r="19" spans="2:12">
      <c r="B19" s="87" t="s">
        <v>2130</v>
      </c>
      <c r="C19" s="87" t="s">
        <v>2131</v>
      </c>
      <c r="D19">
        <v>11</v>
      </c>
      <c r="E19" t="s">
        <v>205</v>
      </c>
      <c r="F19" t="s">
        <v>2132</v>
      </c>
      <c r="G19" t="s">
        <v>110</v>
      </c>
      <c r="H19" s="88">
        <v>0</v>
      </c>
      <c r="I19" s="88">
        <v>0</v>
      </c>
      <c r="J19" s="89">
        <v>1.5560000000000001E-2</v>
      </c>
      <c r="K19" s="88">
        <f t="shared" si="0"/>
        <v>5.0702539286847695E-6</v>
      </c>
      <c r="L19" s="88">
        <f>J19/'סכום נכסי הקרן'!$C$42</f>
        <v>2.9646885240508189E-7</v>
      </c>
    </row>
    <row r="20" spans="2:12">
      <c r="B20" s="87" t="s">
        <v>2135</v>
      </c>
      <c r="C20" s="87" t="s">
        <v>2137</v>
      </c>
      <c r="D20">
        <v>12</v>
      </c>
      <c r="E20" t="s">
        <v>205</v>
      </c>
      <c r="F20" t="s">
        <v>206</v>
      </c>
      <c r="G20" t="s">
        <v>110</v>
      </c>
      <c r="H20" s="88">
        <v>3.2300000000000002E-2</v>
      </c>
      <c r="I20" s="88">
        <v>3.2300000000000002E-2</v>
      </c>
      <c r="J20" s="89">
        <v>0.81593999999999989</v>
      </c>
      <c r="K20" s="88">
        <f t="shared" si="0"/>
        <v>2.6587551353284385E-4</v>
      </c>
      <c r="L20" s="88">
        <f>J20/'סכום נכסי הקרן'!$C$42</f>
        <v>1.5546323613843347E-5</v>
      </c>
    </row>
    <row r="21" spans="2:12">
      <c r="B21" s="87" t="s">
        <v>2141</v>
      </c>
      <c r="C21" s="87" t="s">
        <v>2145</v>
      </c>
      <c r="D21">
        <v>10</v>
      </c>
      <c r="E21" t="s">
        <v>205</v>
      </c>
      <c r="F21" t="s">
        <v>2132</v>
      </c>
      <c r="G21" t="s">
        <v>110</v>
      </c>
      <c r="H21" s="88">
        <v>3.3300000000000003E-2</v>
      </c>
      <c r="I21" s="88">
        <v>3.3300000000000003E-2</v>
      </c>
      <c r="J21" s="89">
        <f>119.42318+1.65797565</f>
        <v>121.08115565</v>
      </c>
      <c r="K21" s="88">
        <f t="shared" si="0"/>
        <v>3.9454511897436026E-2</v>
      </c>
      <c r="L21" s="88">
        <f>J21/'סכום נכסי הקרן'!$C$42</f>
        <v>2.3069917264419404E-3</v>
      </c>
    </row>
    <row r="22" spans="2:12">
      <c r="B22" s="87" t="s">
        <v>2152</v>
      </c>
      <c r="C22" s="87" t="s">
        <v>2155</v>
      </c>
      <c r="D22">
        <v>20</v>
      </c>
      <c r="E22" t="s">
        <v>205</v>
      </c>
      <c r="F22" t="s">
        <v>2132</v>
      </c>
      <c r="G22" t="s">
        <v>110</v>
      </c>
      <c r="H22" s="88">
        <v>3.1800000000000002E-2</v>
      </c>
      <c r="I22" s="88">
        <v>3.1800000000000002E-2</v>
      </c>
      <c r="J22" s="89">
        <v>4.181E-2</v>
      </c>
      <c r="K22" s="88">
        <f t="shared" si="0"/>
        <v>1.3623863544878547E-5</v>
      </c>
      <c r="L22" s="88">
        <f>J22/'סכום נכסי הקרן'!$C$42</f>
        <v>7.9661714132753679E-7</v>
      </c>
    </row>
    <row r="23" spans="2:12">
      <c r="B23" s="87" t="s">
        <v>2141</v>
      </c>
      <c r="C23" s="87" t="s">
        <v>2142</v>
      </c>
      <c r="D23">
        <v>10</v>
      </c>
      <c r="E23" t="s">
        <v>205</v>
      </c>
      <c r="F23" t="s">
        <v>2132</v>
      </c>
      <c r="G23" t="s">
        <v>120</v>
      </c>
      <c r="H23" s="88">
        <v>0</v>
      </c>
      <c r="I23" s="88">
        <v>0</v>
      </c>
      <c r="J23" s="89">
        <f>0.02463+1.548767616</f>
        <v>1.5733976159999998</v>
      </c>
      <c r="K23" s="88">
        <f t="shared" si="0"/>
        <v>5.1269443726910337E-4</v>
      </c>
      <c r="L23" s="88">
        <f>J23/'סכום נכסי הקרן'!$C$42</f>
        <v>2.9978366683316943E-5</v>
      </c>
    </row>
    <row r="24" spans="2:12">
      <c r="B24" s="87" t="s">
        <v>2152</v>
      </c>
      <c r="C24" s="87" t="s">
        <v>2153</v>
      </c>
      <c r="D24">
        <v>20</v>
      </c>
      <c r="E24" t="s">
        <v>205</v>
      </c>
      <c r="F24" t="s">
        <v>2132</v>
      </c>
      <c r="G24" t="s">
        <v>120</v>
      </c>
      <c r="H24" s="88">
        <v>0</v>
      </c>
      <c r="I24" s="88">
        <v>0</v>
      </c>
      <c r="J24" s="89">
        <v>5.1000000000000004E-4</v>
      </c>
      <c r="K24" s="88">
        <f t="shared" si="0"/>
        <v>1.6618441540033628E-7</v>
      </c>
      <c r="L24" s="88">
        <f>J24/'סכום נכסי הקרן'!$C$42</f>
        <v>9.7171667562076973E-9</v>
      </c>
    </row>
    <row r="25" spans="2:12">
      <c r="B25" s="87" t="s">
        <v>2130</v>
      </c>
      <c r="C25" s="87" t="s">
        <v>2134</v>
      </c>
      <c r="D25">
        <v>11</v>
      </c>
      <c r="E25" t="s">
        <v>205</v>
      </c>
      <c r="F25" t="s">
        <v>2132</v>
      </c>
      <c r="G25" t="s">
        <v>106</v>
      </c>
      <c r="H25" s="88">
        <v>4.8099999999999997E-2</v>
      </c>
      <c r="I25" s="88">
        <v>4.8099999999999997E-2</v>
      </c>
      <c r="J25" s="89">
        <v>48.292850000000001</v>
      </c>
      <c r="K25" s="88">
        <f t="shared" si="0"/>
        <v>1.5736311853462998E-2</v>
      </c>
      <c r="L25" s="88">
        <f>J25/'סכום נכסי הקרן'!$C$42</f>
        <v>9.2013662075004869E-4</v>
      </c>
    </row>
    <row r="26" spans="2:12">
      <c r="B26" s="87" t="s">
        <v>2135</v>
      </c>
      <c r="C26" s="87" t="s">
        <v>2140</v>
      </c>
      <c r="D26">
        <v>12</v>
      </c>
      <c r="E26" t="s">
        <v>205</v>
      </c>
      <c r="F26" t="s">
        <v>206</v>
      </c>
      <c r="G26" t="s">
        <v>106</v>
      </c>
      <c r="H26" s="88">
        <v>4.8099999999999997E-2</v>
      </c>
      <c r="I26" s="88">
        <v>4.8099999999999997E-2</v>
      </c>
      <c r="J26" s="89">
        <v>132.49888000000001</v>
      </c>
      <c r="K26" s="88">
        <f t="shared" si="0"/>
        <v>4.317499787058688E-2</v>
      </c>
      <c r="L26" s="88">
        <f>J26/'סכום נכסי הקרן'!$C$42</f>
        <v>2.5245366901387313E-3</v>
      </c>
    </row>
    <row r="27" spans="2:12">
      <c r="B27" s="87" t="s">
        <v>2141</v>
      </c>
      <c r="C27" s="87" t="s">
        <v>2151</v>
      </c>
      <c r="D27">
        <v>10</v>
      </c>
      <c r="E27" t="s">
        <v>205</v>
      </c>
      <c r="F27" t="s">
        <v>206</v>
      </c>
      <c r="G27" t="s">
        <v>106</v>
      </c>
      <c r="H27" s="88">
        <v>4.7600000000000003E-2</v>
      </c>
      <c r="I27" s="88">
        <v>4.7600000000000003E-2</v>
      </c>
      <c r="J27" s="89">
        <f>273.20862+118.8863724</f>
        <v>392.09499240000002</v>
      </c>
      <c r="K27" s="88">
        <f t="shared" si="0"/>
        <v>0.12776485704586921</v>
      </c>
      <c r="L27" s="88">
        <f>J27/'סכום נכסי הקרן'!$C$42</f>
        <v>7.470691030244685E-3</v>
      </c>
    </row>
    <row r="28" spans="2:12">
      <c r="B28" s="87" t="s">
        <v>2152</v>
      </c>
      <c r="C28" s="87" t="s">
        <v>2157</v>
      </c>
      <c r="D28">
        <v>20</v>
      </c>
      <c r="E28" t="s">
        <v>205</v>
      </c>
      <c r="F28" t="s">
        <v>2132</v>
      </c>
      <c r="G28" t="s">
        <v>106</v>
      </c>
      <c r="H28" s="88">
        <v>4.9099999999999998E-2</v>
      </c>
      <c r="I28" s="88">
        <v>4.9099999999999998E-2</v>
      </c>
      <c r="J28" s="89">
        <v>163.19553999999997</v>
      </c>
      <c r="K28" s="88">
        <f t="shared" si="0"/>
        <v>5.3177559629102325E-2</v>
      </c>
      <c r="L28" s="88">
        <f>J28/'סכום נכסי הקרן'!$C$42</f>
        <v>3.1094083844105157E-3</v>
      </c>
    </row>
    <row r="29" spans="2:12">
      <c r="B29" s="87" t="s">
        <v>2141</v>
      </c>
      <c r="C29" s="87" t="s">
        <v>2147</v>
      </c>
      <c r="D29">
        <v>10</v>
      </c>
      <c r="E29" t="s">
        <v>205</v>
      </c>
      <c r="F29" t="s">
        <v>2132</v>
      </c>
      <c r="G29" t="s">
        <v>201</v>
      </c>
      <c r="H29" s="88">
        <v>0</v>
      </c>
      <c r="I29" s="88">
        <v>0</v>
      </c>
      <c r="J29" s="89">
        <v>4.5999999999999999E-3</v>
      </c>
      <c r="K29" s="88">
        <f t="shared" si="0"/>
        <v>1.4989182565520526E-6</v>
      </c>
      <c r="L29" s="88">
        <f>J29/'סכום נכסי הקרן'!$C$42</f>
        <v>8.764503348736353E-8</v>
      </c>
    </row>
    <row r="30" spans="2:12">
      <c r="B30" s="87" t="s">
        <v>2135</v>
      </c>
      <c r="C30" s="87" t="s">
        <v>2136</v>
      </c>
      <c r="D30">
        <v>12</v>
      </c>
      <c r="E30" t="s">
        <v>205</v>
      </c>
      <c r="F30" t="s">
        <v>2132</v>
      </c>
      <c r="G30" t="s">
        <v>116</v>
      </c>
      <c r="H30" s="88">
        <v>0</v>
      </c>
      <c r="I30" s="88">
        <v>0</v>
      </c>
      <c r="J30" s="89">
        <v>2.4300000000000003E-3</v>
      </c>
      <c r="K30" s="88">
        <f t="shared" si="0"/>
        <v>7.9181986161336698E-7</v>
      </c>
      <c r="L30" s="88">
        <f>J30/'סכום נכסי הקרן'!$C$42</f>
        <v>4.6299441603107266E-8</v>
      </c>
    </row>
    <row r="31" spans="2:12">
      <c r="B31" s="87" t="s">
        <v>2141</v>
      </c>
      <c r="C31" s="87" t="s">
        <v>2143</v>
      </c>
      <c r="D31">
        <v>10</v>
      </c>
      <c r="E31" t="s">
        <v>205</v>
      </c>
      <c r="F31" t="s">
        <v>206</v>
      </c>
      <c r="G31" t="s">
        <v>116</v>
      </c>
      <c r="H31" s="88">
        <v>0</v>
      </c>
      <c r="I31" s="88">
        <v>0</v>
      </c>
      <c r="J31" s="89">
        <f>0.19229+0.005568225</f>
        <v>0.197858225</v>
      </c>
      <c r="K31" s="88">
        <f t="shared" si="0"/>
        <v>6.4472457752496473E-5</v>
      </c>
      <c r="L31" s="88">
        <f>J31/'סכום נכסי הקרן'!$C$42</f>
        <v>3.7698458164946322E-6</v>
      </c>
    </row>
    <row r="32" spans="2:12">
      <c r="B32" s="87" t="s">
        <v>2152</v>
      </c>
      <c r="C32" s="87" t="s">
        <v>2154</v>
      </c>
      <c r="D32">
        <v>20</v>
      </c>
      <c r="E32" t="s">
        <v>205</v>
      </c>
      <c r="F32" t="s">
        <v>2132</v>
      </c>
      <c r="G32" t="s">
        <v>116</v>
      </c>
      <c r="H32" s="88">
        <v>0</v>
      </c>
      <c r="I32" s="88">
        <v>0</v>
      </c>
      <c r="J32" s="89">
        <v>3.5499999999999997E-2</v>
      </c>
      <c r="K32" s="88">
        <f t="shared" si="0"/>
        <v>1.1567738719043013E-5</v>
      </c>
      <c r="L32" s="88">
        <f>J32/'סכום נכסי הקרן'!$C$42</f>
        <v>6.7639101930465332E-7</v>
      </c>
    </row>
    <row r="33" spans="2:12">
      <c r="B33" s="87" t="s">
        <v>2135</v>
      </c>
      <c r="C33" s="87" t="s">
        <v>2139</v>
      </c>
      <c r="D33">
        <v>12</v>
      </c>
      <c r="E33" t="s">
        <v>205</v>
      </c>
      <c r="F33" t="s">
        <v>2132</v>
      </c>
      <c r="G33" t="s">
        <v>199</v>
      </c>
      <c r="H33" s="88">
        <v>0</v>
      </c>
      <c r="I33" s="88">
        <v>0</v>
      </c>
      <c r="J33" s="89">
        <v>1.0410000000000001E-2</v>
      </c>
      <c r="K33" s="88">
        <f t="shared" si="0"/>
        <v>3.3921171849362757E-6</v>
      </c>
      <c r="L33" s="88">
        <f>J33/'סכום נכסי הקרן'!$C$42</f>
        <v>1.9834452143553357E-7</v>
      </c>
    </row>
    <row r="34" spans="2:12">
      <c r="B34" s="87" t="s">
        <v>2141</v>
      </c>
      <c r="C34" s="87" t="s">
        <v>2148</v>
      </c>
      <c r="D34">
        <v>10</v>
      </c>
      <c r="E34" t="s">
        <v>205</v>
      </c>
      <c r="F34" t="s">
        <v>2132</v>
      </c>
      <c r="G34" t="s">
        <v>199</v>
      </c>
      <c r="H34" s="88">
        <v>0</v>
      </c>
      <c r="I34" s="88">
        <v>0</v>
      </c>
      <c r="J34" s="89">
        <v>1.0407899999999999</v>
      </c>
      <c r="K34" s="88">
        <f t="shared" si="0"/>
        <v>3.3914328961669795E-4</v>
      </c>
      <c r="L34" s="88">
        <f>J34/'סכום נכסי הקרן'!$C$42</f>
        <v>1.9830450957241975E-5</v>
      </c>
    </row>
    <row r="35" spans="2:12">
      <c r="B35" s="87" t="s">
        <v>2141</v>
      </c>
      <c r="C35" s="87" t="s">
        <v>2149</v>
      </c>
      <c r="D35">
        <v>10</v>
      </c>
      <c r="E35" t="s">
        <v>205</v>
      </c>
      <c r="F35" t="s">
        <v>2132</v>
      </c>
      <c r="G35" t="s">
        <v>202</v>
      </c>
      <c r="H35" s="88">
        <v>0</v>
      </c>
      <c r="I35" s="88">
        <v>0</v>
      </c>
      <c r="J35" s="89">
        <v>1.5601700000000001</v>
      </c>
      <c r="K35" s="88">
        <f t="shared" si="0"/>
        <v>5.0838419485322087E-4</v>
      </c>
      <c r="L35" s="88">
        <f>J35/'סכום נכסי הקרן'!$C$42</f>
        <v>2.9726337368691299E-5</v>
      </c>
    </row>
    <row r="36" spans="2:12">
      <c r="B36" s="87" t="s">
        <v>2141</v>
      </c>
      <c r="C36" s="87" t="s">
        <v>2150</v>
      </c>
      <c r="D36">
        <v>10</v>
      </c>
      <c r="E36" t="s">
        <v>205</v>
      </c>
      <c r="F36" t="s">
        <v>2132</v>
      </c>
      <c r="G36" t="s">
        <v>200</v>
      </c>
      <c r="H36" s="88">
        <v>0</v>
      </c>
      <c r="I36" s="88">
        <v>0</v>
      </c>
      <c r="J36" s="89">
        <v>4.1450000000000001E-2</v>
      </c>
      <c r="K36" s="88">
        <f t="shared" si="0"/>
        <v>1.3506556898713605E-5</v>
      </c>
      <c r="L36" s="88">
        <f>J36/'סכום נכסי הקרן'!$C$42</f>
        <v>7.8975796479374317E-7</v>
      </c>
    </row>
    <row r="37" spans="2:12">
      <c r="B37" s="87" t="s">
        <v>2130</v>
      </c>
      <c r="C37" s="87" t="s">
        <v>2133</v>
      </c>
      <c r="D37">
        <v>11</v>
      </c>
      <c r="E37" t="s">
        <v>205</v>
      </c>
      <c r="F37" t="s">
        <v>2132</v>
      </c>
      <c r="G37" t="s">
        <v>113</v>
      </c>
      <c r="H37" s="88">
        <v>0</v>
      </c>
      <c r="I37" s="88">
        <v>0</v>
      </c>
      <c r="J37" s="89">
        <v>1.7999999999999998E-4</v>
      </c>
      <c r="K37" s="88">
        <f t="shared" si="0"/>
        <v>5.8653323082471617E-8</v>
      </c>
      <c r="L37" s="88">
        <f>J37/'סכום נכסי הקרן'!$C$42</f>
        <v>3.4295882668968335E-9</v>
      </c>
    </row>
    <row r="38" spans="2:12">
      <c r="B38" s="87" t="s">
        <v>2135</v>
      </c>
      <c r="C38" s="87" t="s">
        <v>2138</v>
      </c>
      <c r="D38">
        <v>12</v>
      </c>
      <c r="E38" t="s">
        <v>205</v>
      </c>
      <c r="F38" t="s">
        <v>206</v>
      </c>
      <c r="G38" t="s">
        <v>113</v>
      </c>
      <c r="H38" s="88">
        <v>4.6870000000000002E-2</v>
      </c>
      <c r="I38" s="88">
        <v>4.6870000000000002E-2</v>
      </c>
      <c r="J38" s="89">
        <v>11.676590000000001</v>
      </c>
      <c r="K38" s="88">
        <f t="shared" si="0"/>
        <v>3.8048378098419853E-3</v>
      </c>
      <c r="L38" s="88">
        <f>J38/'סכום נכסי הקרן'!$C$42</f>
        <v>2.2247720034091614E-4</v>
      </c>
    </row>
    <row r="39" spans="2:12">
      <c r="B39" s="87" t="s">
        <v>2141</v>
      </c>
      <c r="C39" s="87" t="s">
        <v>2146</v>
      </c>
      <c r="D39">
        <v>10</v>
      </c>
      <c r="E39" t="s">
        <v>205</v>
      </c>
      <c r="F39" t="s">
        <v>206</v>
      </c>
      <c r="G39" t="s">
        <v>113</v>
      </c>
      <c r="H39" s="88">
        <v>4.632E-2</v>
      </c>
      <c r="I39" s="88">
        <v>4.632E-2</v>
      </c>
      <c r="J39" s="89">
        <f>11.21514+6.881333206</f>
        <v>18.096473205999999</v>
      </c>
      <c r="K39" s="88">
        <f t="shared" si="0"/>
        <v>5.8967682755822724E-3</v>
      </c>
      <c r="L39" s="88">
        <f>J39/'סכום נכסי הקרן'!$C$42</f>
        <v>3.4479695655283626E-4</v>
      </c>
    </row>
    <row r="40" spans="2:12">
      <c r="B40" s="87" t="s">
        <v>2152</v>
      </c>
      <c r="C40" s="87" t="s">
        <v>2156</v>
      </c>
      <c r="D40">
        <v>20</v>
      </c>
      <c r="E40" t="s">
        <v>205</v>
      </c>
      <c r="F40" t="s">
        <v>2132</v>
      </c>
      <c r="G40" t="s">
        <v>113</v>
      </c>
      <c r="H40" s="88">
        <v>4.4900000000000002E-2</v>
      </c>
      <c r="I40" s="88">
        <v>4.4900000000000002E-2</v>
      </c>
      <c r="J40" s="89">
        <v>1.6200000000000001E-3</v>
      </c>
      <c r="K40" s="88">
        <f t="shared" si="0"/>
        <v>5.2787990774224461E-7</v>
      </c>
      <c r="L40" s="88">
        <f>J40/'סכום נכסי הקרן'!$C$42</f>
        <v>3.0866294402071506E-8</v>
      </c>
    </row>
    <row r="41" spans="2:12">
      <c r="B41" s="87" t="s">
        <v>2141</v>
      </c>
      <c r="C41" s="87" t="s">
        <v>2144</v>
      </c>
      <c r="D41">
        <v>10</v>
      </c>
      <c r="E41" t="s">
        <v>205</v>
      </c>
      <c r="F41" t="s">
        <v>2132</v>
      </c>
      <c r="G41" t="s">
        <v>198</v>
      </c>
      <c r="H41" s="88">
        <v>0</v>
      </c>
      <c r="I41" s="88">
        <v>0</v>
      </c>
      <c r="J41" s="89">
        <v>5.1490000000000001E-2</v>
      </c>
      <c r="K41" s="88">
        <f t="shared" si="0"/>
        <v>1.6778108919535911E-5</v>
      </c>
      <c r="L41" s="88">
        <f>J41/'סכום נכסי הקרן'!$C$42</f>
        <v>9.8105277701398888E-7</v>
      </c>
    </row>
    <row r="42" spans="2:12">
      <c r="B42" s="79" t="s">
        <v>211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208</v>
      </c>
      <c r="C43" t="s">
        <v>208</v>
      </c>
      <c r="D43" s="16"/>
      <c r="E43" t="s">
        <v>208</v>
      </c>
      <c r="G43" t="s">
        <v>208</v>
      </c>
      <c r="H43" s="78">
        <v>0</v>
      </c>
      <c r="I43" s="78">
        <v>0</v>
      </c>
      <c r="J43" s="77">
        <v>0</v>
      </c>
      <c r="K43" s="78">
        <f t="shared" si="0"/>
        <v>0</v>
      </c>
      <c r="L43" s="78">
        <f>J43/'סכום נכסי הקרן'!$C$42</f>
        <v>0</v>
      </c>
    </row>
    <row r="44" spans="2:12">
      <c r="B44" s="79" t="s">
        <v>212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208</v>
      </c>
      <c r="C45" t="s">
        <v>208</v>
      </c>
      <c r="D45" s="16"/>
      <c r="E45" t="s">
        <v>208</v>
      </c>
      <c r="G45" t="s">
        <v>208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s="79" t="s">
        <v>213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79" t="s">
        <v>214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208</v>
      </c>
      <c r="C49" t="s">
        <v>208</v>
      </c>
      <c r="D49" s="16"/>
      <c r="E49" t="s">
        <v>208</v>
      </c>
      <c r="G49" t="s">
        <v>208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215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208</v>
      </c>
      <c r="C51" t="s">
        <v>208</v>
      </c>
      <c r="D51"/>
      <c r="E51" t="s">
        <v>208</v>
      </c>
      <c r="F51"/>
      <c r="G51" t="s">
        <v>208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216</v>
      </c>
      <c r="D52" s="16"/>
      <c r="I52" s="80">
        <v>0</v>
      </c>
      <c r="J52" s="81">
        <f>J53+J57</f>
        <v>58.424849999999992</v>
      </c>
      <c r="K52" s="80">
        <f t="shared" si="0"/>
        <v>1.9037842239416344E-2</v>
      </c>
      <c r="L52" s="80">
        <f>J52/'סכום נכסי הקרן'!$C$42</f>
        <v>1.1131843336400415E-3</v>
      </c>
    </row>
    <row r="53" spans="2:12">
      <c r="B53" s="79" t="s">
        <v>217</v>
      </c>
      <c r="D53" s="16"/>
      <c r="I53" s="80">
        <v>0</v>
      </c>
      <c r="J53" s="81">
        <f>SUM(J54:J56)</f>
        <v>58.424849999999992</v>
      </c>
      <c r="K53" s="80">
        <f t="shared" si="0"/>
        <v>1.9037842239416344E-2</v>
      </c>
      <c r="L53" s="80">
        <f>J53/'סכום נכסי הקרן'!$C$42</f>
        <v>1.1131843336400415E-3</v>
      </c>
    </row>
    <row r="54" spans="2:12">
      <c r="B54" s="87" t="s">
        <v>2158</v>
      </c>
      <c r="C54" s="87" t="s">
        <v>2159</v>
      </c>
      <c r="D54">
        <v>85</v>
      </c>
      <c r="E54" t="s">
        <v>880</v>
      </c>
      <c r="F54" t="s">
        <v>210</v>
      </c>
      <c r="G54" t="s">
        <v>110</v>
      </c>
      <c r="H54" s="88">
        <v>5.6300000000000003E-2</v>
      </c>
      <c r="I54" s="88">
        <v>5.6300000000000003E-2</v>
      </c>
      <c r="J54" s="89">
        <v>8.2642699999999998</v>
      </c>
      <c r="K54" s="88">
        <f t="shared" si="0"/>
        <v>2.6929272130598765E-3</v>
      </c>
      <c r="L54" s="88">
        <f>J54/'סכום נכסי הקרן'!$C$42</f>
        <v>1.5746135236926388E-4</v>
      </c>
    </row>
    <row r="55" spans="2:12">
      <c r="B55" s="87" t="s">
        <v>2158</v>
      </c>
      <c r="C55" s="87" t="s">
        <v>2161</v>
      </c>
      <c r="D55">
        <v>85</v>
      </c>
      <c r="E55" t="s">
        <v>880</v>
      </c>
      <c r="F55" t="s">
        <v>210</v>
      </c>
      <c r="G55" t="s">
        <v>106</v>
      </c>
      <c r="H55" s="88">
        <v>5.2299999999999999E-2</v>
      </c>
      <c r="I55" s="88">
        <v>5.2299999999999999E-2</v>
      </c>
      <c r="J55" s="89">
        <v>47.721119999999999</v>
      </c>
      <c r="K55" s="88">
        <f t="shared" si="0"/>
        <v>1.5550012606763324E-2</v>
      </c>
      <c r="L55" s="88">
        <f>J55/'סכום נכסי הקרן'!$C$42</f>
        <v>9.0924329575097689E-4</v>
      </c>
    </row>
    <row r="56" spans="2:12">
      <c r="B56" s="87" t="s">
        <v>2158</v>
      </c>
      <c r="C56" s="87" t="s">
        <v>2160</v>
      </c>
      <c r="D56">
        <v>85</v>
      </c>
      <c r="E56" t="s">
        <v>880</v>
      </c>
      <c r="F56" t="s">
        <v>210</v>
      </c>
      <c r="G56" t="s">
        <v>199</v>
      </c>
      <c r="H56" s="88">
        <v>0</v>
      </c>
      <c r="I56" s="88">
        <v>0</v>
      </c>
      <c r="J56" s="89">
        <v>2.43946</v>
      </c>
      <c r="K56" s="88">
        <f t="shared" si="0"/>
        <v>7.9490241959314571E-4</v>
      </c>
      <c r="L56" s="88">
        <f>J56/'סכום נכסי הקרן'!$C$42</f>
        <v>4.6479685519800837E-5</v>
      </c>
    </row>
    <row r="57" spans="2:12">
      <c r="B57" s="79" t="s">
        <v>215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208</v>
      </c>
      <c r="C58" t="s">
        <v>208</v>
      </c>
      <c r="D58" s="16"/>
      <c r="E58" t="s">
        <v>208</v>
      </c>
      <c r="G58" t="s">
        <v>208</v>
      </c>
      <c r="H58" s="78">
        <v>0</v>
      </c>
      <c r="I58" s="78">
        <v>0</v>
      </c>
      <c r="J58" s="77">
        <v>0</v>
      </c>
      <c r="K58" s="78">
        <f t="shared" si="0"/>
        <v>0</v>
      </c>
      <c r="L58" s="78">
        <f>J58/'סכום נכסי הקרן'!$C$42</f>
        <v>0</v>
      </c>
    </row>
    <row r="59" spans="2:12">
      <c r="B59" t="s">
        <v>218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E501" s="15"/>
    </row>
  </sheetData>
  <sortState xmlns:xlrd2="http://schemas.microsoft.com/office/spreadsheetml/2017/richdata2" ref="A15:BI38">
    <sortCondition ref="G15:G38"/>
    <sortCondition ref="B15:B38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8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7.14062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2112</v>
      </c>
    </row>
    <row r="3" spans="2:49" s="1" customFormat="1">
      <c r="B3" s="2" t="s">
        <v>2</v>
      </c>
      <c r="C3" s="26" t="s">
        <v>2113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I12+I372</f>
        <v>-251.52305374939442</v>
      </c>
      <c r="J11" s="76">
        <f>I11/$I$11</f>
        <v>1</v>
      </c>
      <c r="K11" s="76">
        <f>I11/'סכום נכסי הקרן'!$C$42</f>
        <v>-4.7923361888499152E-3</v>
      </c>
      <c r="M11" s="81"/>
      <c r="N11" s="81"/>
      <c r="AW11" s="16"/>
    </row>
    <row r="12" spans="2:49">
      <c r="B12" s="79" t="s">
        <v>2170</v>
      </c>
      <c r="C12" s="16"/>
      <c r="D12" s="16"/>
      <c r="G12" s="81"/>
      <c r="I12" s="81">
        <f>I13+I23+I289+I366+I370</f>
        <v>-258.21255026839441</v>
      </c>
      <c r="J12" s="80">
        <f t="shared" ref="J12:J75" si="0">I12/$I$11</f>
        <v>1.0265959577831187</v>
      </c>
      <c r="K12" s="80">
        <f>I12/'סכום נכסי הקרן'!$C$42</f>
        <v>-4.9197929598110797E-3</v>
      </c>
    </row>
    <row r="13" spans="2:49">
      <c r="B13" s="79" t="s">
        <v>1892</v>
      </c>
      <c r="C13" s="16"/>
      <c r="D13" s="16"/>
      <c r="G13" s="81"/>
      <c r="I13" s="81">
        <v>1.208434362</v>
      </c>
      <c r="J13" s="80">
        <f t="shared" si="0"/>
        <v>-4.8044675984413995E-3</v>
      </c>
      <c r="K13" s="80">
        <f>I13/'סכום נכסי הקרן'!$C$42</f>
        <v>2.3024623940167563E-5</v>
      </c>
    </row>
    <row r="14" spans="2:49">
      <c r="B14" t="s">
        <v>2171</v>
      </c>
      <c r="C14" t="s">
        <v>2172</v>
      </c>
      <c r="D14" t="s">
        <v>2166</v>
      </c>
      <c r="E14" t="s">
        <v>102</v>
      </c>
      <c r="F14" s="86">
        <v>44952</v>
      </c>
      <c r="G14" s="77">
        <v>3441.0347419999998</v>
      </c>
      <c r="H14" s="77">
        <v>-35.108198000000002</v>
      </c>
      <c r="I14" s="77">
        <v>-1.208085305</v>
      </c>
      <c r="J14" s="78">
        <f t="shared" si="0"/>
        <v>4.803079825055236E-3</v>
      </c>
      <c r="K14" s="78">
        <f>I14/'סכום נכסי הקרן'!$C$42</f>
        <v>-2.3017973263547127E-5</v>
      </c>
    </row>
    <row r="15" spans="2:49">
      <c r="B15" t="s">
        <v>2173</v>
      </c>
      <c r="C15" t="s">
        <v>2174</v>
      </c>
      <c r="D15" t="s">
        <v>2166</v>
      </c>
      <c r="E15" t="s">
        <v>102</v>
      </c>
      <c r="F15" s="86">
        <v>44952</v>
      </c>
      <c r="G15" s="77">
        <v>5727.1827630000007</v>
      </c>
      <c r="H15" s="77">
        <v>-6.1429830000000001</v>
      </c>
      <c r="I15" s="77">
        <v>-0.35181984599999999</v>
      </c>
      <c r="J15" s="78">
        <f t="shared" si="0"/>
        <v>1.3987578504455361E-3</v>
      </c>
      <c r="K15" s="78">
        <f>I15/'סכום נכסי הקרן'!$C$42</f>
        <v>-6.7033178661280613E-6</v>
      </c>
    </row>
    <row r="16" spans="2:49">
      <c r="B16" t="s">
        <v>2175</v>
      </c>
      <c r="C16" t="s">
        <v>2176</v>
      </c>
      <c r="D16" t="s">
        <v>2166</v>
      </c>
      <c r="E16" t="s">
        <v>102</v>
      </c>
      <c r="F16" s="86">
        <v>44882</v>
      </c>
      <c r="G16" s="77">
        <v>1548.106356</v>
      </c>
      <c r="H16" s="77">
        <v>1.6043970000000001</v>
      </c>
      <c r="I16" s="77">
        <v>2.4837779000000001E-2</v>
      </c>
      <c r="J16" s="78">
        <f t="shared" si="0"/>
        <v>-9.874951273749714E-5</v>
      </c>
      <c r="K16" s="78">
        <f>I16/'סכום נכסי הקרן'!$C$42</f>
        <v>4.7324086352320323E-7</v>
      </c>
    </row>
    <row r="17" spans="2:11">
      <c r="B17" t="s">
        <v>2175</v>
      </c>
      <c r="C17" t="s">
        <v>2177</v>
      </c>
      <c r="D17" t="s">
        <v>2166</v>
      </c>
      <c r="E17" t="s">
        <v>102</v>
      </c>
      <c r="F17" s="86">
        <v>44965</v>
      </c>
      <c r="G17" s="77">
        <v>1609.4449439999999</v>
      </c>
      <c r="H17" s="77">
        <v>2.1593149999999999</v>
      </c>
      <c r="I17" s="77">
        <v>3.4752986999999999E-2</v>
      </c>
      <c r="J17" s="78">
        <f t="shared" si="0"/>
        <v>-1.3817018552353543E-4</v>
      </c>
      <c r="K17" s="78">
        <f>I17/'סכום נכסי הקרן'!$C$42</f>
        <v>6.6215798030454553E-7</v>
      </c>
    </row>
    <row r="18" spans="2:11">
      <c r="B18" t="s">
        <v>2178</v>
      </c>
      <c r="C18" t="s">
        <v>2179</v>
      </c>
      <c r="D18" t="s">
        <v>2166</v>
      </c>
      <c r="E18" t="s">
        <v>102</v>
      </c>
      <c r="F18" s="86">
        <v>44965</v>
      </c>
      <c r="G18" s="77">
        <v>1376.3867399999999</v>
      </c>
      <c r="H18" s="77">
        <v>19.176314000000001</v>
      </c>
      <c r="I18" s="77">
        <v>0.26394024100000002</v>
      </c>
      <c r="J18" s="78">
        <f t="shared" si="0"/>
        <v>-1.0493679886018619E-3</v>
      </c>
      <c r="K18" s="78">
        <f>I18/'סכום נכסי הקרן'!$C$42</f>
        <v>5.0289241871973485E-6</v>
      </c>
    </row>
    <row r="19" spans="2:11">
      <c r="B19" t="s">
        <v>2178</v>
      </c>
      <c r="C19" t="s">
        <v>2180</v>
      </c>
      <c r="D19" t="s">
        <v>2166</v>
      </c>
      <c r="E19" t="s">
        <v>102</v>
      </c>
      <c r="F19" s="86">
        <v>44952</v>
      </c>
      <c r="G19" s="77">
        <v>3962.7391670000002</v>
      </c>
      <c r="H19" s="77">
        <v>31.616206999999999</v>
      </c>
      <c r="I19" s="77">
        <v>1.2528678</v>
      </c>
      <c r="J19" s="78">
        <f t="shared" si="0"/>
        <v>-4.9811251148703757E-3</v>
      </c>
      <c r="K19" s="78">
        <f>I19/'סכום נכסי הקרן'!$C$42</f>
        <v>2.3871226149182496E-5</v>
      </c>
    </row>
    <row r="20" spans="2:11">
      <c r="B20" t="s">
        <v>2181</v>
      </c>
      <c r="C20" t="s">
        <v>2182</v>
      </c>
      <c r="D20" t="s">
        <v>2166</v>
      </c>
      <c r="E20" t="s">
        <v>102</v>
      </c>
      <c r="F20" s="86">
        <v>45091</v>
      </c>
      <c r="G20" s="77">
        <v>3372.02313</v>
      </c>
      <c r="H20" s="77">
        <v>14.644228</v>
      </c>
      <c r="I20" s="77">
        <v>0.49380676099999998</v>
      </c>
      <c r="J20" s="78">
        <f t="shared" si="0"/>
        <v>-1.9632664029755518E-3</v>
      </c>
      <c r="K20" s="78">
        <f>I20/'סכום נכסי הקרן'!$C$42</f>
        <v>9.4086326313329385E-6</v>
      </c>
    </row>
    <row r="21" spans="2:11">
      <c r="B21" t="s">
        <v>2183</v>
      </c>
      <c r="C21" t="s">
        <v>2184</v>
      </c>
      <c r="D21" t="s">
        <v>2166</v>
      </c>
      <c r="E21" t="s">
        <v>102</v>
      </c>
      <c r="F21" s="86">
        <v>44917</v>
      </c>
      <c r="G21" s="77">
        <v>5451.4602699999996</v>
      </c>
      <c r="H21" s="77">
        <v>4.2166980000000001</v>
      </c>
      <c r="I21" s="77">
        <v>0.22987164100000002</v>
      </c>
      <c r="J21" s="78">
        <f t="shared" si="0"/>
        <v>-9.1391877433641996E-4</v>
      </c>
      <c r="K21" s="78">
        <f>I21/'סכום נכסי הקרן'!$C$42</f>
        <v>4.3798060159217848E-6</v>
      </c>
    </row>
    <row r="22" spans="2:11">
      <c r="B22" t="s">
        <v>2183</v>
      </c>
      <c r="C22" t="s">
        <v>2185</v>
      </c>
      <c r="D22" t="s">
        <v>2166</v>
      </c>
      <c r="E22" t="s">
        <v>102</v>
      </c>
      <c r="F22" s="86">
        <v>45043</v>
      </c>
      <c r="G22" s="77">
        <v>4492.71396</v>
      </c>
      <c r="H22" s="77">
        <v>10.422705000000001</v>
      </c>
      <c r="I22" s="77">
        <v>0.46826230400000002</v>
      </c>
      <c r="J22" s="78">
        <f t="shared" si="0"/>
        <v>-1.8617072948969291E-3</v>
      </c>
      <c r="K22" s="78">
        <f>I22/'סכום נכסי הקרן'!$C$42</f>
        <v>8.9219272423804351E-6</v>
      </c>
    </row>
    <row r="23" spans="2:11" s="93" customFormat="1">
      <c r="B23" s="94" t="s">
        <v>2835</v>
      </c>
      <c r="C23" s="94"/>
      <c r="D23" s="94"/>
      <c r="E23" s="94"/>
      <c r="F23" s="95"/>
      <c r="G23" s="96"/>
      <c r="H23" s="96"/>
      <c r="I23" s="96">
        <f>SUM(I24:I288)</f>
        <v>-319.63934518939436</v>
      </c>
      <c r="J23" s="97">
        <f t="shared" si="0"/>
        <v>1.2708153007233594</v>
      </c>
      <c r="K23" s="97">
        <f>I23/'סכום נכסי הקרן'!$C$42</f>
        <v>-6.0901741550007434E-3</v>
      </c>
    </row>
    <row r="24" spans="2:11">
      <c r="B24" t="s">
        <v>2186</v>
      </c>
      <c r="C24" t="s">
        <v>2187</v>
      </c>
      <c r="D24" t="s">
        <v>2166</v>
      </c>
      <c r="E24" t="s">
        <v>106</v>
      </c>
      <c r="F24" s="86">
        <v>44951</v>
      </c>
      <c r="G24" s="77">
        <v>4940.1915499999996</v>
      </c>
      <c r="H24" s="77">
        <v>-16.205981999999999</v>
      </c>
      <c r="I24" s="77">
        <v>-0.800606547</v>
      </c>
      <c r="J24" s="78">
        <f t="shared" si="0"/>
        <v>3.1830344577387574E-3</v>
      </c>
      <c r="K24" s="78">
        <f>I24/'סכום נכסי הקרן'!$C$42</f>
        <v>-1.5254171222177714E-5</v>
      </c>
    </row>
    <row r="25" spans="2:11">
      <c r="B25" t="s">
        <v>2186</v>
      </c>
      <c r="C25" t="s">
        <v>2188</v>
      </c>
      <c r="D25" t="s">
        <v>2166</v>
      </c>
      <c r="E25" t="s">
        <v>106</v>
      </c>
      <c r="F25" s="86">
        <v>44951</v>
      </c>
      <c r="G25" s="77">
        <v>1764.4617000000001</v>
      </c>
      <c r="H25" s="77">
        <v>-16.205981999999999</v>
      </c>
      <c r="I25" s="77">
        <v>-0.28594834300000005</v>
      </c>
      <c r="J25" s="78">
        <f t="shared" si="0"/>
        <v>1.136867331791007E-3</v>
      </c>
      <c r="K25" s="78">
        <f>I25/'סכום נכסי הקרן'!$C$42</f>
        <v>-5.4482504560632868E-6</v>
      </c>
    </row>
    <row r="26" spans="2:11">
      <c r="B26" t="s">
        <v>2189</v>
      </c>
      <c r="C26" t="s">
        <v>2190</v>
      </c>
      <c r="D26" t="s">
        <v>2166</v>
      </c>
      <c r="E26" t="s">
        <v>106</v>
      </c>
      <c r="F26" s="86">
        <v>44951</v>
      </c>
      <c r="G26" s="77">
        <v>5645.9332000000004</v>
      </c>
      <c r="H26" s="77">
        <v>-16.205981999999999</v>
      </c>
      <c r="I26" s="77">
        <v>-0.91497891100000006</v>
      </c>
      <c r="J26" s="78">
        <f t="shared" si="0"/>
        <v>3.6377536665551198E-3</v>
      </c>
      <c r="K26" s="78">
        <f>I26/'סכום נכסי הקרן'!$C$42</f>
        <v>-1.7433338542353572E-5</v>
      </c>
    </row>
    <row r="27" spans="2:11">
      <c r="B27" t="s">
        <v>2191</v>
      </c>
      <c r="C27" t="s">
        <v>2192</v>
      </c>
      <c r="D27" t="s">
        <v>2166</v>
      </c>
      <c r="E27" t="s">
        <v>106</v>
      </c>
      <c r="F27" s="86">
        <v>44951</v>
      </c>
      <c r="G27" s="77">
        <v>121530.377693</v>
      </c>
      <c r="H27" s="77">
        <v>-16.153344000000001</v>
      </c>
      <c r="I27" s="77">
        <v>-19.631220465999998</v>
      </c>
      <c r="J27" s="78">
        <f t="shared" si="0"/>
        <v>7.8049388210591666E-2</v>
      </c>
      <c r="K27" s="78">
        <f>I27/'סכום נכסי הקרן'!$C$42</f>
        <v>-3.7403890763921437E-4</v>
      </c>
    </row>
    <row r="28" spans="2:11">
      <c r="B28" t="s">
        <v>2191</v>
      </c>
      <c r="C28" t="s">
        <v>2193</v>
      </c>
      <c r="D28" t="s">
        <v>2166</v>
      </c>
      <c r="E28" t="s">
        <v>106</v>
      </c>
      <c r="F28" s="86">
        <v>44951</v>
      </c>
      <c r="G28" s="77">
        <v>10590.922087999999</v>
      </c>
      <c r="H28" s="77">
        <v>-16.153344000000001</v>
      </c>
      <c r="I28" s="77">
        <v>-1.710788121</v>
      </c>
      <c r="J28" s="78">
        <f t="shared" si="0"/>
        <v>6.8017149740259904E-3</v>
      </c>
      <c r="K28" s="78">
        <f>I28/'סכום נכסי הקרן'!$C$42</f>
        <v>-3.2596104816267114E-5</v>
      </c>
    </row>
    <row r="29" spans="2:11">
      <c r="B29" t="s">
        <v>2194</v>
      </c>
      <c r="C29" t="s">
        <v>2195</v>
      </c>
      <c r="D29" t="s">
        <v>2166</v>
      </c>
      <c r="E29" t="s">
        <v>106</v>
      </c>
      <c r="F29" s="86">
        <v>44950</v>
      </c>
      <c r="G29" s="77">
        <v>5328.56772</v>
      </c>
      <c r="H29" s="77">
        <v>-15.443427</v>
      </c>
      <c r="I29" s="77">
        <v>-0.82291348599999992</v>
      </c>
      <c r="J29" s="78">
        <f t="shared" si="0"/>
        <v>3.2717219107076829E-3</v>
      </c>
      <c r="K29" s="78">
        <f>I29/'סכום נכסי הקרן'!$C$42</f>
        <v>-1.567919131253762E-5</v>
      </c>
    </row>
    <row r="30" spans="2:11">
      <c r="B30" t="s">
        <v>2196</v>
      </c>
      <c r="C30" t="s">
        <v>2197</v>
      </c>
      <c r="D30" t="s">
        <v>2166</v>
      </c>
      <c r="E30" t="s">
        <v>106</v>
      </c>
      <c r="F30" s="86">
        <v>44950</v>
      </c>
      <c r="G30" s="77">
        <v>8534.9111639999992</v>
      </c>
      <c r="H30" s="77">
        <v>-15.311919</v>
      </c>
      <c r="I30" s="77">
        <v>-1.3068587</v>
      </c>
      <c r="J30" s="78">
        <f t="shared" si="0"/>
        <v>5.1957809851580911E-3</v>
      </c>
      <c r="K30" s="78">
        <f>I30/'סכום נכסי הקרן'!$C$42</f>
        <v>-2.4899929244511386E-5</v>
      </c>
    </row>
    <row r="31" spans="2:11">
      <c r="B31" t="s">
        <v>2198</v>
      </c>
      <c r="C31" t="s">
        <v>2199</v>
      </c>
      <c r="D31" t="s">
        <v>2166</v>
      </c>
      <c r="E31" t="s">
        <v>106</v>
      </c>
      <c r="F31" s="86">
        <v>44950</v>
      </c>
      <c r="G31" s="77">
        <v>4978.9966800000002</v>
      </c>
      <c r="H31" s="77">
        <v>-15.305006000000001</v>
      </c>
      <c r="I31" s="77">
        <v>-0.76203574000000007</v>
      </c>
      <c r="J31" s="78">
        <f t="shared" si="0"/>
        <v>3.0296854647735637E-3</v>
      </c>
      <c r="K31" s="78">
        <f>I31/'סכום נכסי הקרן'!$C$42</f>
        <v>-1.4519271293666925E-5</v>
      </c>
    </row>
    <row r="32" spans="2:11">
      <c r="B32" t="s">
        <v>2200</v>
      </c>
      <c r="C32" t="s">
        <v>2201</v>
      </c>
      <c r="D32" t="s">
        <v>2166</v>
      </c>
      <c r="E32" t="s">
        <v>106</v>
      </c>
      <c r="F32" s="86">
        <v>44952</v>
      </c>
      <c r="G32" s="77">
        <v>6692.4947629999997</v>
      </c>
      <c r="H32" s="77">
        <v>-15.185104000000001</v>
      </c>
      <c r="I32" s="77">
        <v>-1.0162623040000001</v>
      </c>
      <c r="J32" s="78">
        <f t="shared" si="0"/>
        <v>4.0404340232468522E-3</v>
      </c>
      <c r="K32" s="78">
        <f>I32/'סכום נכסי הקרן'!$C$42</f>
        <v>-1.9363118188266354E-5</v>
      </c>
    </row>
    <row r="33" spans="2:11">
      <c r="B33" t="s">
        <v>2202</v>
      </c>
      <c r="C33" t="s">
        <v>2203</v>
      </c>
      <c r="D33" t="s">
        <v>2166</v>
      </c>
      <c r="E33" t="s">
        <v>106</v>
      </c>
      <c r="F33" s="86">
        <v>44952</v>
      </c>
      <c r="G33" s="77">
        <v>13530.623900000001</v>
      </c>
      <c r="H33" s="77">
        <v>-15.157515</v>
      </c>
      <c r="I33" s="77">
        <v>-2.0509063430000003</v>
      </c>
      <c r="J33" s="78">
        <f t="shared" si="0"/>
        <v>8.1539497570009053E-3</v>
      </c>
      <c r="K33" s="78">
        <f>I33/'סכום נכסי הקרן'!$C$42</f>
        <v>-3.9076468502539413E-5</v>
      </c>
    </row>
    <row r="34" spans="2:11">
      <c r="B34" t="s">
        <v>2204</v>
      </c>
      <c r="C34" t="s">
        <v>2205</v>
      </c>
      <c r="D34" t="s">
        <v>2166</v>
      </c>
      <c r="E34" t="s">
        <v>106</v>
      </c>
      <c r="F34" s="86">
        <v>44952</v>
      </c>
      <c r="G34" s="77">
        <v>6839.1866829999999</v>
      </c>
      <c r="H34" s="77">
        <v>-15.112710999999999</v>
      </c>
      <c r="I34" s="77">
        <v>-1.033586492</v>
      </c>
      <c r="J34" s="78">
        <f t="shared" si="0"/>
        <v>4.1093111609157556E-3</v>
      </c>
      <c r="K34" s="78">
        <f>I34/'סכום נכסי הקרן'!$C$42</f>
        <v>-1.9693200587701433E-5</v>
      </c>
    </row>
    <row r="35" spans="2:11">
      <c r="B35" t="s">
        <v>2206</v>
      </c>
      <c r="C35" t="s">
        <v>2207</v>
      </c>
      <c r="D35" t="s">
        <v>2166</v>
      </c>
      <c r="E35" t="s">
        <v>106</v>
      </c>
      <c r="F35" s="86">
        <v>44959</v>
      </c>
      <c r="G35" s="77">
        <v>8919.3463379999994</v>
      </c>
      <c r="H35" s="77">
        <v>-13.976167999999999</v>
      </c>
      <c r="I35" s="77">
        <v>-1.2465828189999999</v>
      </c>
      <c r="J35" s="78">
        <f t="shared" si="0"/>
        <v>4.9561374212720695E-3</v>
      </c>
      <c r="K35" s="78">
        <f>I35/'סכום נכסי הקרן'!$C$42</f>
        <v>-2.3751476720875439E-5</v>
      </c>
    </row>
    <row r="36" spans="2:11">
      <c r="B36" t="s">
        <v>2208</v>
      </c>
      <c r="C36" t="s">
        <v>2209</v>
      </c>
      <c r="D36" t="s">
        <v>2166</v>
      </c>
      <c r="E36" t="s">
        <v>106</v>
      </c>
      <c r="F36" s="86">
        <v>44959</v>
      </c>
      <c r="G36" s="77">
        <v>11419.809100000002</v>
      </c>
      <c r="H36" s="77">
        <v>-13.962656000000001</v>
      </c>
      <c r="I36" s="77">
        <v>-1.5945086150000001</v>
      </c>
      <c r="J36" s="78">
        <f t="shared" si="0"/>
        <v>6.3394133906655428E-3</v>
      </c>
      <c r="K36" s="78">
        <f>I36/'סכום נכסי הקרן'!$C$42</f>
        <v>-3.0380600208166229E-5</v>
      </c>
    </row>
    <row r="37" spans="2:11">
      <c r="B37" t="s">
        <v>2210</v>
      </c>
      <c r="C37" t="s">
        <v>2211</v>
      </c>
      <c r="D37" t="s">
        <v>2166</v>
      </c>
      <c r="E37" t="s">
        <v>106</v>
      </c>
      <c r="F37" s="86">
        <v>44959</v>
      </c>
      <c r="G37" s="77">
        <v>7199.6309050000009</v>
      </c>
      <c r="H37" s="77">
        <v>-13.871530999999999</v>
      </c>
      <c r="I37" s="77">
        <v>-0.99869906000000008</v>
      </c>
      <c r="J37" s="78">
        <f t="shared" si="0"/>
        <v>3.9706064518247155E-3</v>
      </c>
      <c r="K37" s="78">
        <f>I37/'סכום נכסי הקרן'!$C$42</f>
        <v>-1.9028480990760541E-5</v>
      </c>
    </row>
    <row r="38" spans="2:11">
      <c r="B38" t="s">
        <v>2210</v>
      </c>
      <c r="C38" t="s">
        <v>2212</v>
      </c>
      <c r="D38" t="s">
        <v>2166</v>
      </c>
      <c r="E38" t="s">
        <v>106</v>
      </c>
      <c r="F38" s="86">
        <v>44959</v>
      </c>
      <c r="G38" s="77">
        <v>4800.0465839999997</v>
      </c>
      <c r="H38" s="77">
        <v>-13.871530999999999</v>
      </c>
      <c r="I38" s="77">
        <v>-0.66583996799999989</v>
      </c>
      <c r="J38" s="78">
        <f t="shared" si="0"/>
        <v>2.6472323632942651E-3</v>
      </c>
      <c r="K38" s="78">
        <f>I38/'סכום נכסי הקרן'!$C$42</f>
        <v>-1.2686427454909795E-5</v>
      </c>
    </row>
    <row r="39" spans="2:11">
      <c r="B39" t="s">
        <v>2213</v>
      </c>
      <c r="C39" t="s">
        <v>2214</v>
      </c>
      <c r="D39" t="s">
        <v>2166</v>
      </c>
      <c r="E39" t="s">
        <v>106</v>
      </c>
      <c r="F39" s="86">
        <v>44958</v>
      </c>
      <c r="G39" s="77">
        <v>3615.8138100000001</v>
      </c>
      <c r="H39" s="77">
        <v>-13.379503</v>
      </c>
      <c r="I39" s="77">
        <v>-0.48377793100000005</v>
      </c>
      <c r="J39" s="78">
        <f t="shared" si="0"/>
        <v>1.923393994261907E-3</v>
      </c>
      <c r="K39" s="78">
        <f>I39/'סכום נכסי הקרן'!$C$42</f>
        <v>-9.2175506441179237E-6</v>
      </c>
    </row>
    <row r="40" spans="2:11">
      <c r="B40" t="s">
        <v>2213</v>
      </c>
      <c r="C40" t="s">
        <v>2215</v>
      </c>
      <c r="D40" t="s">
        <v>2166</v>
      </c>
      <c r="E40" t="s">
        <v>106</v>
      </c>
      <c r="F40" s="86">
        <v>44958</v>
      </c>
      <c r="G40" s="77">
        <v>10412.908884</v>
      </c>
      <c r="H40" s="77">
        <v>-13.379503</v>
      </c>
      <c r="I40" s="77">
        <v>-1.3931954960000001</v>
      </c>
      <c r="J40" s="78">
        <f t="shared" si="0"/>
        <v>5.5390369798392859E-3</v>
      </c>
      <c r="K40" s="78">
        <f>I40/'סכום נכסי הקרן'!$C$42</f>
        <v>-2.6544927369861752E-5</v>
      </c>
    </row>
    <row r="41" spans="2:11">
      <c r="B41" t="s">
        <v>2216</v>
      </c>
      <c r="C41" t="s">
        <v>2217</v>
      </c>
      <c r="D41" t="s">
        <v>2166</v>
      </c>
      <c r="E41" t="s">
        <v>106</v>
      </c>
      <c r="F41" s="86">
        <v>44958</v>
      </c>
      <c r="G41" s="77">
        <v>48233.293290000001</v>
      </c>
      <c r="H41" s="77">
        <v>-13.32938</v>
      </c>
      <c r="I41" s="77">
        <v>-6.4291988569999994</v>
      </c>
      <c r="J41" s="78">
        <f t="shared" si="0"/>
        <v>2.5561071882523129E-2</v>
      </c>
      <c r="K41" s="78">
        <f>I41/'סכום נכסי הקרן'!$C$42</f>
        <v>-1.2249724980840964E-4</v>
      </c>
    </row>
    <row r="42" spans="2:11">
      <c r="B42" t="s">
        <v>2216</v>
      </c>
      <c r="C42" t="s">
        <v>2218</v>
      </c>
      <c r="D42" t="s">
        <v>2166</v>
      </c>
      <c r="E42" t="s">
        <v>106</v>
      </c>
      <c r="F42" s="86">
        <v>44958</v>
      </c>
      <c r="G42" s="77">
        <v>6510.9464550000002</v>
      </c>
      <c r="H42" s="77">
        <v>-13.32938</v>
      </c>
      <c r="I42" s="77">
        <v>-0.86786878200000006</v>
      </c>
      <c r="J42" s="78">
        <f t="shared" si="0"/>
        <v>3.4504542190581986E-3</v>
      </c>
      <c r="K42" s="78">
        <f>I42/'סכום נכסי הקרן'!$C$42</f>
        <v>-1.653573662196248E-5</v>
      </c>
    </row>
    <row r="43" spans="2:11">
      <c r="B43" t="s">
        <v>2219</v>
      </c>
      <c r="C43" t="s">
        <v>2220</v>
      </c>
      <c r="D43" t="s">
        <v>2166</v>
      </c>
      <c r="E43" t="s">
        <v>106</v>
      </c>
      <c r="F43" s="86">
        <v>44958</v>
      </c>
      <c r="G43" s="77">
        <v>5353.918200000001</v>
      </c>
      <c r="H43" s="77">
        <v>-13.31936</v>
      </c>
      <c r="I43" s="77">
        <v>-0.71310766199999998</v>
      </c>
      <c r="J43" s="78">
        <f t="shared" si="0"/>
        <v>2.8351582543622677E-3</v>
      </c>
      <c r="K43" s="78">
        <f>I43/'סכום נכסי הקרן'!$C$42</f>
        <v>-1.358703150349685E-5</v>
      </c>
    </row>
    <row r="44" spans="2:11">
      <c r="B44" t="s">
        <v>2219</v>
      </c>
      <c r="C44" t="s">
        <v>2221</v>
      </c>
      <c r="D44" t="s">
        <v>2166</v>
      </c>
      <c r="E44" t="s">
        <v>106</v>
      </c>
      <c r="F44" s="86">
        <v>44958</v>
      </c>
      <c r="G44" s="77">
        <v>57425.664225</v>
      </c>
      <c r="H44" s="77">
        <v>-13.31936</v>
      </c>
      <c r="I44" s="77">
        <v>-7.6487311890000003</v>
      </c>
      <c r="J44" s="78">
        <f t="shared" si="0"/>
        <v>3.0409662553718957E-2</v>
      </c>
      <c r="K44" s="78">
        <f>I44/'סכום נכסי הקרן'!$C$42</f>
        <v>-1.4573332634690151E-4</v>
      </c>
    </row>
    <row r="45" spans="2:11">
      <c r="B45" t="s">
        <v>2222</v>
      </c>
      <c r="C45" t="s">
        <v>2223</v>
      </c>
      <c r="D45" t="s">
        <v>2166</v>
      </c>
      <c r="E45" t="s">
        <v>106</v>
      </c>
      <c r="F45" s="86">
        <v>44963</v>
      </c>
      <c r="G45" s="77">
        <v>6513.8248579999999</v>
      </c>
      <c r="H45" s="77">
        <v>-13.249682</v>
      </c>
      <c r="I45" s="77">
        <v>-0.86306105799999999</v>
      </c>
      <c r="J45" s="78">
        <f t="shared" si="0"/>
        <v>3.4313397723769404E-3</v>
      </c>
      <c r="K45" s="78">
        <f>I45/'סכום נכסי הקרן'!$C$42</f>
        <v>-1.6444133767402043E-5</v>
      </c>
    </row>
    <row r="46" spans="2:11">
      <c r="B46" t="s">
        <v>2224</v>
      </c>
      <c r="C46" t="s">
        <v>2225</v>
      </c>
      <c r="D46" t="s">
        <v>2166</v>
      </c>
      <c r="E46" t="s">
        <v>106</v>
      </c>
      <c r="F46" s="86">
        <v>44963</v>
      </c>
      <c r="G46" s="77">
        <v>114922.40609999999</v>
      </c>
      <c r="H46" s="77">
        <v>-13.244389</v>
      </c>
      <c r="I46" s="77">
        <v>-15.22077105</v>
      </c>
      <c r="J46" s="78">
        <f t="shared" si="0"/>
        <v>6.0514417358995848E-2</v>
      </c>
      <c r="K46" s="78">
        <f>I46/'סכום נכסי הקרן'!$C$42</f>
        <v>-2.9000543225668333E-4</v>
      </c>
    </row>
    <row r="47" spans="2:11">
      <c r="B47" t="s">
        <v>2226</v>
      </c>
      <c r="C47" t="s">
        <v>2227</v>
      </c>
      <c r="D47" t="s">
        <v>2166</v>
      </c>
      <c r="E47" t="s">
        <v>106</v>
      </c>
      <c r="F47" s="86">
        <v>44963</v>
      </c>
      <c r="G47" s="77">
        <v>5794.3308399999987</v>
      </c>
      <c r="H47" s="77">
        <v>-13.166335999999999</v>
      </c>
      <c r="I47" s="77">
        <v>-0.76290108499999998</v>
      </c>
      <c r="J47" s="78">
        <f t="shared" si="0"/>
        <v>3.0331258849938991E-3</v>
      </c>
      <c r="K47" s="78">
        <f>I47/'סכום נכסי הקרן'!$C$42</f>
        <v>-1.4535758943993689E-5</v>
      </c>
    </row>
    <row r="48" spans="2:11">
      <c r="B48" t="s">
        <v>2228</v>
      </c>
      <c r="C48" t="s">
        <v>2229</v>
      </c>
      <c r="D48" t="s">
        <v>2166</v>
      </c>
      <c r="E48" t="s">
        <v>106</v>
      </c>
      <c r="F48" s="86">
        <v>44963</v>
      </c>
      <c r="G48" s="77">
        <v>8989.1443999999992</v>
      </c>
      <c r="H48" s="77">
        <v>-13.066484000000001</v>
      </c>
      <c r="I48" s="77">
        <v>-1.1745650830000001</v>
      </c>
      <c r="J48" s="78">
        <f t="shared" si="0"/>
        <v>4.6698108403624931E-3</v>
      </c>
      <c r="K48" s="78">
        <f>I48/'סכום נכסי הקרן'!$C$42</f>
        <v>-2.2379303485352812E-5</v>
      </c>
    </row>
    <row r="49" spans="2:11">
      <c r="B49" t="s">
        <v>2230</v>
      </c>
      <c r="C49" t="s">
        <v>2231</v>
      </c>
      <c r="D49" t="s">
        <v>2166</v>
      </c>
      <c r="E49" t="s">
        <v>106</v>
      </c>
      <c r="F49" s="86">
        <v>44964</v>
      </c>
      <c r="G49" s="77">
        <v>107710.920711</v>
      </c>
      <c r="H49" s="77">
        <v>-12.258423000000001</v>
      </c>
      <c r="I49" s="77">
        <v>-13.203660437</v>
      </c>
      <c r="J49" s="78">
        <f t="shared" si="0"/>
        <v>5.2494831945526142E-2</v>
      </c>
      <c r="K49" s="78">
        <f>I49/'סכום נכסי הקרן'!$C$42</f>
        <v>-2.5157288286013958E-4</v>
      </c>
    </row>
    <row r="50" spans="2:11">
      <c r="B50" t="s">
        <v>2232</v>
      </c>
      <c r="C50" t="s">
        <v>2233</v>
      </c>
      <c r="D50" t="s">
        <v>2166</v>
      </c>
      <c r="E50" t="s">
        <v>106</v>
      </c>
      <c r="F50" s="86">
        <v>44964</v>
      </c>
      <c r="G50" s="77">
        <v>78324.301598000005</v>
      </c>
      <c r="H50" s="77">
        <v>-12.255145000000001</v>
      </c>
      <c r="I50" s="77">
        <v>-9.5987565470000007</v>
      </c>
      <c r="J50" s="78">
        <f t="shared" si="0"/>
        <v>3.8162531839183791E-2</v>
      </c>
      <c r="K50" s="78">
        <f>I50/'סכום נכסי הקרן'!$C$42</f>
        <v>-1.828876823910576E-4</v>
      </c>
    </row>
    <row r="51" spans="2:11">
      <c r="B51" t="s">
        <v>2232</v>
      </c>
      <c r="C51" t="s">
        <v>2234</v>
      </c>
      <c r="D51" t="s">
        <v>2166</v>
      </c>
      <c r="E51" t="s">
        <v>106</v>
      </c>
      <c r="F51" s="86">
        <v>44964</v>
      </c>
      <c r="G51" s="77">
        <v>23179.437060000004</v>
      </c>
      <c r="H51" s="77">
        <v>-12.255145000000001</v>
      </c>
      <c r="I51" s="77">
        <v>-2.8406735669999996</v>
      </c>
      <c r="J51" s="78">
        <f t="shared" si="0"/>
        <v>1.1293889465219007E-2</v>
      </c>
      <c r="K51" s="78">
        <f>I51/'סכום נכסי הקרן'!$C$42</f>
        <v>-5.4124115197039867E-5</v>
      </c>
    </row>
    <row r="52" spans="2:11">
      <c r="B52" t="s">
        <v>2235</v>
      </c>
      <c r="C52" t="s">
        <v>2236</v>
      </c>
      <c r="D52" t="s">
        <v>2166</v>
      </c>
      <c r="E52" t="s">
        <v>106</v>
      </c>
      <c r="F52" s="86">
        <v>44964</v>
      </c>
      <c r="G52" s="77">
        <v>2921.3013579999997</v>
      </c>
      <c r="H52" s="77">
        <v>-12.219094999999999</v>
      </c>
      <c r="I52" s="77">
        <v>-0.35695659299999999</v>
      </c>
      <c r="J52" s="78">
        <f t="shared" si="0"/>
        <v>1.4191804197624545E-3</v>
      </c>
      <c r="K52" s="78">
        <f>I52/'סכום נכסי הקרן'!$C$42</f>
        <v>-6.8011896841348244E-6</v>
      </c>
    </row>
    <row r="53" spans="2:11">
      <c r="B53" t="s">
        <v>2235</v>
      </c>
      <c r="C53" t="s">
        <v>2237</v>
      </c>
      <c r="D53" t="s">
        <v>2166</v>
      </c>
      <c r="E53" t="s">
        <v>106</v>
      </c>
      <c r="F53" s="86">
        <v>44964</v>
      </c>
      <c r="G53" s="77">
        <v>23186.883290000005</v>
      </c>
      <c r="H53" s="77">
        <v>-12.219094999999999</v>
      </c>
      <c r="I53" s="77">
        <v>-2.8332273369999998</v>
      </c>
      <c r="J53" s="78">
        <f t="shared" si="0"/>
        <v>1.1264284902579516E-2</v>
      </c>
      <c r="K53" s="78">
        <f>I53/'סכום נכסי הקרן'!$C$42</f>
        <v>-5.3982240180147566E-5</v>
      </c>
    </row>
    <row r="54" spans="2:11">
      <c r="B54" t="s">
        <v>2235</v>
      </c>
      <c r="C54" t="s">
        <v>2238</v>
      </c>
      <c r="D54" t="s">
        <v>2166</v>
      </c>
      <c r="E54" t="s">
        <v>106</v>
      </c>
      <c r="F54" s="86">
        <v>44964</v>
      </c>
      <c r="G54" s="77">
        <v>2434.5662280000001</v>
      </c>
      <c r="H54" s="77">
        <v>-12.219094999999999</v>
      </c>
      <c r="I54" s="77">
        <v>-0.29748196399999999</v>
      </c>
      <c r="J54" s="78">
        <f t="shared" si="0"/>
        <v>1.1827224565124628E-3</v>
      </c>
      <c r="K54" s="78">
        <f>I54/'סכום נכסי הקרן'!$C$42</f>
        <v>-5.6680036297101458E-6</v>
      </c>
    </row>
    <row r="55" spans="2:11">
      <c r="B55" t="s">
        <v>2239</v>
      </c>
      <c r="C55" t="s">
        <v>2240</v>
      </c>
      <c r="D55" t="s">
        <v>2166</v>
      </c>
      <c r="E55" t="s">
        <v>106</v>
      </c>
      <c r="F55" s="86">
        <v>44964</v>
      </c>
      <c r="G55" s="77">
        <v>69578.926980000004</v>
      </c>
      <c r="H55" s="77">
        <v>-12.189617</v>
      </c>
      <c r="I55" s="77">
        <v>-8.4814049009999994</v>
      </c>
      <c r="J55" s="78">
        <f t="shared" si="0"/>
        <v>3.3720188963077984E-2</v>
      </c>
      <c r="K55" s="78">
        <f>I55/'סכום נכסי הקרן'!$C$42</f>
        <v>-1.6159848186261613E-4</v>
      </c>
    </row>
    <row r="56" spans="2:11">
      <c r="B56" t="s">
        <v>2241</v>
      </c>
      <c r="C56" t="s">
        <v>2242</v>
      </c>
      <c r="D56" t="s">
        <v>2166</v>
      </c>
      <c r="E56" t="s">
        <v>106</v>
      </c>
      <c r="F56" s="86">
        <v>44964</v>
      </c>
      <c r="G56" s="77">
        <v>5117.6503949999997</v>
      </c>
      <c r="H56" s="77">
        <v>-12.107398</v>
      </c>
      <c r="I56" s="77">
        <v>-0.61961428100000004</v>
      </c>
      <c r="J56" s="78">
        <f t="shared" si="0"/>
        <v>2.4634492614635404E-3</v>
      </c>
      <c r="K56" s="78">
        <f>I56/'סכום נכסי הקרן'!$C$42</f>
        <v>-1.1805677045107322E-5</v>
      </c>
    </row>
    <row r="57" spans="2:11">
      <c r="B57" t="s">
        <v>2243</v>
      </c>
      <c r="C57" t="s">
        <v>2244</v>
      </c>
      <c r="D57" t="s">
        <v>2166</v>
      </c>
      <c r="E57" t="s">
        <v>106</v>
      </c>
      <c r="F57" s="86">
        <v>44956</v>
      </c>
      <c r="G57" s="77">
        <v>6581.9470499999998</v>
      </c>
      <c r="H57" s="77">
        <v>-12.116547000000001</v>
      </c>
      <c r="I57" s="77">
        <v>-0.79750472500000003</v>
      </c>
      <c r="J57" s="78">
        <f t="shared" si="0"/>
        <v>3.1707022998957212E-3</v>
      </c>
      <c r="K57" s="78">
        <f>I57/'סכום נכסי הקרן'!$C$42</f>
        <v>-1.5195071375859924E-5</v>
      </c>
    </row>
    <row r="58" spans="2:11">
      <c r="B58" t="s">
        <v>2245</v>
      </c>
      <c r="C58" t="s">
        <v>2246</v>
      </c>
      <c r="D58" t="s">
        <v>2166</v>
      </c>
      <c r="E58" t="s">
        <v>106</v>
      </c>
      <c r="F58" s="86">
        <v>44956</v>
      </c>
      <c r="G58" s="77">
        <v>2925.3098</v>
      </c>
      <c r="H58" s="77">
        <v>-12.116547000000001</v>
      </c>
      <c r="I58" s="77">
        <v>-0.35444654400000003</v>
      </c>
      <c r="J58" s="78">
        <f t="shared" si="0"/>
        <v>1.4092010204088635E-3</v>
      </c>
      <c r="K58" s="78">
        <f>I58/'סכום נכסי הקרן'!$C$42</f>
        <v>-6.7533650474696251E-6</v>
      </c>
    </row>
    <row r="59" spans="2:11">
      <c r="B59" t="s">
        <v>2247</v>
      </c>
      <c r="C59" t="s">
        <v>2248</v>
      </c>
      <c r="D59" t="s">
        <v>2166</v>
      </c>
      <c r="E59" t="s">
        <v>106</v>
      </c>
      <c r="F59" s="86">
        <v>44957</v>
      </c>
      <c r="G59" s="77">
        <v>22684.370279999999</v>
      </c>
      <c r="H59" s="77">
        <v>-12.046379</v>
      </c>
      <c r="I59" s="77">
        <v>-2.7326451299999999</v>
      </c>
      <c r="J59" s="78">
        <f t="shared" si="0"/>
        <v>1.0864392306252281E-2</v>
      </c>
      <c r="K59" s="78">
        <f>I59/'סכום נכסי הקרן'!$C$42</f>
        <v>-5.2065820419115406E-5</v>
      </c>
    </row>
    <row r="60" spans="2:11">
      <c r="B60" t="s">
        <v>2249</v>
      </c>
      <c r="C60" t="s">
        <v>2250</v>
      </c>
      <c r="D60" t="s">
        <v>2166</v>
      </c>
      <c r="E60" t="s">
        <v>106</v>
      </c>
      <c r="F60" s="86">
        <v>44964</v>
      </c>
      <c r="G60" s="77">
        <v>89207.632800000007</v>
      </c>
      <c r="H60" s="77">
        <v>-12.006135</v>
      </c>
      <c r="I60" s="77">
        <v>-10.710388897000003</v>
      </c>
      <c r="J60" s="78">
        <f t="shared" si="0"/>
        <v>4.2582136060065987E-2</v>
      </c>
      <c r="K60" s="78">
        <f>I60/'סכום נכסי הקרן'!$C$42</f>
        <v>-2.0406791163918517E-4</v>
      </c>
    </row>
    <row r="61" spans="2:11">
      <c r="B61" t="s">
        <v>2249</v>
      </c>
      <c r="C61" t="s">
        <v>2251</v>
      </c>
      <c r="D61" t="s">
        <v>2166</v>
      </c>
      <c r="E61" t="s">
        <v>106</v>
      </c>
      <c r="F61" s="86">
        <v>44964</v>
      </c>
      <c r="G61" s="77">
        <v>99331.290437999996</v>
      </c>
      <c r="H61" s="77">
        <v>-12.006135</v>
      </c>
      <c r="I61" s="77">
        <v>-11.925848906999999</v>
      </c>
      <c r="J61" s="78">
        <f t="shared" si="0"/>
        <v>4.7414536080189078E-2</v>
      </c>
      <c r="K61" s="78">
        <f>I61/'סכום נכסי הקרן'!$C$42</f>
        <v>-2.2722639713462016E-4</v>
      </c>
    </row>
    <row r="62" spans="2:11">
      <c r="B62" t="s">
        <v>2252</v>
      </c>
      <c r="C62" t="s">
        <v>2253</v>
      </c>
      <c r="D62" t="s">
        <v>2166</v>
      </c>
      <c r="E62" t="s">
        <v>106</v>
      </c>
      <c r="F62" s="86">
        <v>44956</v>
      </c>
      <c r="G62" s="77">
        <v>6735.078062999999</v>
      </c>
      <c r="H62" s="77">
        <v>-12.002259</v>
      </c>
      <c r="I62" s="77">
        <v>-0.80836152900000002</v>
      </c>
      <c r="J62" s="78">
        <f t="shared" si="0"/>
        <v>3.2138665500038533E-3</v>
      </c>
      <c r="K62" s="78">
        <f>I62/'סכום נכסי הקרן'!$C$42</f>
        <v>-1.5401928973717694E-5</v>
      </c>
    </row>
    <row r="63" spans="2:11">
      <c r="B63" t="s">
        <v>2254</v>
      </c>
      <c r="C63" t="s">
        <v>2255</v>
      </c>
      <c r="D63" t="s">
        <v>2166</v>
      </c>
      <c r="E63" t="s">
        <v>106</v>
      </c>
      <c r="F63" s="86">
        <v>44956</v>
      </c>
      <c r="G63" s="77">
        <v>5271.0841729999993</v>
      </c>
      <c r="H63" s="77">
        <v>-11.998996999999999</v>
      </c>
      <c r="I63" s="77">
        <v>-0.63247724700000008</v>
      </c>
      <c r="J63" s="78">
        <f t="shared" si="0"/>
        <v>2.5145895677227675E-3</v>
      </c>
      <c r="K63" s="78">
        <f>I63/'סכום נכסי הקרן'!$C$42</f>
        <v>-1.2050758585502284E-5</v>
      </c>
    </row>
    <row r="64" spans="2:11">
      <c r="B64" t="s">
        <v>2256</v>
      </c>
      <c r="C64" t="s">
        <v>2257</v>
      </c>
      <c r="D64" t="s">
        <v>2166</v>
      </c>
      <c r="E64" t="s">
        <v>106</v>
      </c>
      <c r="F64" s="86">
        <v>44972</v>
      </c>
      <c r="G64" s="77">
        <v>41319.807200000003</v>
      </c>
      <c r="H64" s="77">
        <v>-10.195836999999999</v>
      </c>
      <c r="I64" s="77">
        <v>-4.2128999949999999</v>
      </c>
      <c r="J64" s="78">
        <f t="shared" si="0"/>
        <v>1.6749558071116347E-2</v>
      </c>
      <c r="K64" s="78">
        <f>I64/'סכום נכסי הקרן'!$C$42</f>
        <v>-8.0269513291454059E-5</v>
      </c>
    </row>
    <row r="65" spans="2:11">
      <c r="B65" t="s">
        <v>2258</v>
      </c>
      <c r="C65" t="s">
        <v>2259</v>
      </c>
      <c r="D65" t="s">
        <v>2166</v>
      </c>
      <c r="E65" t="s">
        <v>106</v>
      </c>
      <c r="F65" s="86">
        <v>44972</v>
      </c>
      <c r="G65" s="77">
        <v>23624.857000000004</v>
      </c>
      <c r="H65" s="77">
        <v>-10.132687000000001</v>
      </c>
      <c r="I65" s="77">
        <v>-2.3938328259999997</v>
      </c>
      <c r="J65" s="78">
        <f t="shared" si="0"/>
        <v>9.5173495642475008E-3</v>
      </c>
      <c r="K65" s="78">
        <f>I65/'סכום נכסי הקרן'!$C$42</f>
        <v>-4.5610338738678273E-5</v>
      </c>
    </row>
    <row r="66" spans="2:11">
      <c r="B66" t="s">
        <v>2260</v>
      </c>
      <c r="C66" t="s">
        <v>2261</v>
      </c>
      <c r="D66" t="s">
        <v>2166</v>
      </c>
      <c r="E66" t="s">
        <v>106</v>
      </c>
      <c r="F66" s="86">
        <v>44972</v>
      </c>
      <c r="G66" s="77">
        <v>7443.3356499999991</v>
      </c>
      <c r="H66" s="77">
        <v>-10.101139</v>
      </c>
      <c r="I66" s="77">
        <v>-0.75186171300000004</v>
      </c>
      <c r="J66" s="78">
        <f t="shared" si="0"/>
        <v>2.9892357849198156E-3</v>
      </c>
      <c r="K66" s="78">
        <f>I66/'סכום נכסי הקרן'!$C$42</f>
        <v>-1.4325422829076417E-5</v>
      </c>
    </row>
    <row r="67" spans="2:11">
      <c r="B67" t="s">
        <v>2260</v>
      </c>
      <c r="C67" t="s">
        <v>2262</v>
      </c>
      <c r="D67" t="s">
        <v>2166</v>
      </c>
      <c r="E67" t="s">
        <v>106</v>
      </c>
      <c r="F67" s="86">
        <v>44972</v>
      </c>
      <c r="G67" s="77">
        <v>4962.5263199999999</v>
      </c>
      <c r="H67" s="77">
        <v>-10.101139</v>
      </c>
      <c r="I67" s="77">
        <v>-0.50127170399999998</v>
      </c>
      <c r="J67" s="78">
        <f t="shared" si="0"/>
        <v>1.9929453643618817E-3</v>
      </c>
      <c r="K67" s="78">
        <f>I67/'סכום נכסי הקרן'!$C$42</f>
        <v>-9.5508641920321254E-6</v>
      </c>
    </row>
    <row r="68" spans="2:11">
      <c r="B68" t="s">
        <v>2263</v>
      </c>
      <c r="C68" t="s">
        <v>2264</v>
      </c>
      <c r="D68" t="s">
        <v>2166</v>
      </c>
      <c r="E68" t="s">
        <v>106</v>
      </c>
      <c r="F68" s="86">
        <v>44972</v>
      </c>
      <c r="G68" s="77">
        <v>1488.9229879999998</v>
      </c>
      <c r="H68" s="77">
        <v>-10.08222</v>
      </c>
      <c r="I68" s="77">
        <v>-0.15011648500000002</v>
      </c>
      <c r="J68" s="78">
        <f t="shared" si="0"/>
        <v>5.9682992378729991E-4</v>
      </c>
      <c r="K68" s="78">
        <f>I68/'סכום נכסי הקרן'!$C$42</f>
        <v>-2.8602096423544145E-6</v>
      </c>
    </row>
    <row r="69" spans="2:11">
      <c r="B69" t="s">
        <v>2265</v>
      </c>
      <c r="C69" t="s">
        <v>2266</v>
      </c>
      <c r="D69" t="s">
        <v>2166</v>
      </c>
      <c r="E69" t="s">
        <v>106</v>
      </c>
      <c r="F69" s="86">
        <v>44973</v>
      </c>
      <c r="G69" s="77">
        <v>7466.7893000000004</v>
      </c>
      <c r="H69" s="77">
        <v>-9.7217570000000002</v>
      </c>
      <c r="I69" s="77">
        <v>-0.72590311799999996</v>
      </c>
      <c r="J69" s="78">
        <f t="shared" si="0"/>
        <v>2.8860301558013652E-3</v>
      </c>
      <c r="K69" s="78">
        <f>I69/'סכום נכסי הקרן'!$C$42</f>
        <v>-1.3830826757759043E-5</v>
      </c>
    </row>
    <row r="70" spans="2:11">
      <c r="B70" t="s">
        <v>2267</v>
      </c>
      <c r="C70" t="s">
        <v>2268</v>
      </c>
      <c r="D70" t="s">
        <v>2166</v>
      </c>
      <c r="E70" t="s">
        <v>106</v>
      </c>
      <c r="F70" s="86">
        <v>44973</v>
      </c>
      <c r="G70" s="77">
        <v>18519.752557</v>
      </c>
      <c r="H70" s="77">
        <v>-9.7092259999999992</v>
      </c>
      <c r="I70" s="77">
        <v>-1.7981246390000001</v>
      </c>
      <c r="J70" s="78">
        <f t="shared" si="0"/>
        <v>7.1489456421420751E-3</v>
      </c>
      <c r="K70" s="78">
        <f>I70/'סכום נכסי הקרן'!$C$42</f>
        <v>-3.4260150912958366E-5</v>
      </c>
    </row>
    <row r="71" spans="2:11">
      <c r="B71" t="s">
        <v>2269</v>
      </c>
      <c r="C71" t="s">
        <v>2270</v>
      </c>
      <c r="D71" t="s">
        <v>2166</v>
      </c>
      <c r="E71" t="s">
        <v>106</v>
      </c>
      <c r="F71" s="86">
        <v>44977</v>
      </c>
      <c r="G71" s="77">
        <v>13033.393726999999</v>
      </c>
      <c r="H71" s="77">
        <v>-9.369707</v>
      </c>
      <c r="I71" s="77">
        <v>-1.2211907690000001</v>
      </c>
      <c r="J71" s="78">
        <f t="shared" si="0"/>
        <v>4.8551842496979873E-3</v>
      </c>
      <c r="K71" s="78">
        <f>I71/'סכום נכסי הקרן'!$C$42</f>
        <v>-2.3267675183361792E-5</v>
      </c>
    </row>
    <row r="72" spans="2:11">
      <c r="B72" t="s">
        <v>2271</v>
      </c>
      <c r="C72" t="s">
        <v>2272</v>
      </c>
      <c r="D72" t="s">
        <v>2166</v>
      </c>
      <c r="E72" t="s">
        <v>106</v>
      </c>
      <c r="F72" s="86">
        <v>44977</v>
      </c>
      <c r="G72" s="77">
        <v>11739.772179999998</v>
      </c>
      <c r="H72" s="77">
        <v>-9.3323610000000006</v>
      </c>
      <c r="I72" s="77">
        <v>-1.095597935</v>
      </c>
      <c r="J72" s="78">
        <f t="shared" si="0"/>
        <v>4.3558549352362809E-3</v>
      </c>
      <c r="K72" s="78">
        <f>I72/'סכום נכסי הקרן'!$C$42</f>
        <v>-2.0874721239513334E-5</v>
      </c>
    </row>
    <row r="73" spans="2:11">
      <c r="B73" t="s">
        <v>2273</v>
      </c>
      <c r="C73" t="s">
        <v>2274</v>
      </c>
      <c r="D73" t="s">
        <v>2166</v>
      </c>
      <c r="E73" t="s">
        <v>106</v>
      </c>
      <c r="F73" s="86">
        <v>45013</v>
      </c>
      <c r="G73" s="77">
        <v>7498.7715500000004</v>
      </c>
      <c r="H73" s="77">
        <v>-9.1732849999999999</v>
      </c>
      <c r="I73" s="77">
        <v>-0.68788368499999997</v>
      </c>
      <c r="J73" s="78">
        <f t="shared" si="0"/>
        <v>2.7348733038418597E-3</v>
      </c>
      <c r="K73" s="78">
        <f>I73/'סכום נכסי הקרן'!$C$42</f>
        <v>-1.3106432305920875E-5</v>
      </c>
    </row>
    <row r="74" spans="2:11">
      <c r="B74" t="s">
        <v>2273</v>
      </c>
      <c r="C74" t="s">
        <v>2275</v>
      </c>
      <c r="D74" t="s">
        <v>2166</v>
      </c>
      <c r="E74" t="s">
        <v>106</v>
      </c>
      <c r="F74" s="86">
        <v>45013</v>
      </c>
      <c r="G74" s="77">
        <v>1874.8071900000002</v>
      </c>
      <c r="H74" s="77">
        <v>-9.1732849999999999</v>
      </c>
      <c r="I74" s="77">
        <v>-0.171981406</v>
      </c>
      <c r="J74" s="78">
        <f t="shared" si="0"/>
        <v>6.8376001100620414E-4</v>
      </c>
      <c r="K74" s="78">
        <f>I74/'סכום נכסי הקרן'!$C$42</f>
        <v>-3.2768078452334487E-6</v>
      </c>
    </row>
    <row r="75" spans="2:11">
      <c r="B75" t="s">
        <v>2276</v>
      </c>
      <c r="C75" t="s">
        <v>2277</v>
      </c>
      <c r="D75" t="s">
        <v>2166</v>
      </c>
      <c r="E75" t="s">
        <v>106</v>
      </c>
      <c r="F75" s="86">
        <v>45013</v>
      </c>
      <c r="G75" s="77">
        <v>2551.7571200000002</v>
      </c>
      <c r="H75" s="77">
        <v>-9.0802399999999999</v>
      </c>
      <c r="I75" s="77">
        <v>-0.23170566000000001</v>
      </c>
      <c r="J75" s="78">
        <f t="shared" si="0"/>
        <v>9.2121042801452497E-4</v>
      </c>
      <c r="K75" s="78">
        <f>I75/'סכום נכסי הקרן'!$C$42</f>
        <v>-4.4147500717199283E-6</v>
      </c>
    </row>
    <row r="76" spans="2:11">
      <c r="B76" t="s">
        <v>2278</v>
      </c>
      <c r="C76" t="s">
        <v>2279</v>
      </c>
      <c r="D76" t="s">
        <v>2166</v>
      </c>
      <c r="E76" t="s">
        <v>106</v>
      </c>
      <c r="F76" s="86">
        <v>45013</v>
      </c>
      <c r="G76" s="77">
        <v>3005.4786399999998</v>
      </c>
      <c r="H76" s="77">
        <v>-8.9564249999999994</v>
      </c>
      <c r="I76" s="77">
        <v>-0.26918345399999999</v>
      </c>
      <c r="J76" s="78">
        <f t="shared" ref="J76:J139" si="1">I76/$I$11</f>
        <v>1.070213843174E-3</v>
      </c>
      <c r="K76" s="78">
        <f>I76/'סכום נכסי הקרן'!$C$42</f>
        <v>-5.1288245304509084E-6</v>
      </c>
    </row>
    <row r="77" spans="2:11">
      <c r="B77" t="s">
        <v>2280</v>
      </c>
      <c r="C77" t="s">
        <v>2281</v>
      </c>
      <c r="D77" t="s">
        <v>2166</v>
      </c>
      <c r="E77" t="s">
        <v>106</v>
      </c>
      <c r="F77" s="86">
        <v>45014</v>
      </c>
      <c r="G77" s="77">
        <v>2556.106706</v>
      </c>
      <c r="H77" s="77">
        <v>-8.8678559999999997</v>
      </c>
      <c r="I77" s="77">
        <v>-0.22667186</v>
      </c>
      <c r="J77" s="78">
        <f t="shared" si="1"/>
        <v>9.011971531875763E-4</v>
      </c>
      <c r="K77" s="78">
        <f>I77/'סכום נכסי הקרן'!$C$42</f>
        <v>-4.3188397305093429E-6</v>
      </c>
    </row>
    <row r="78" spans="2:11">
      <c r="B78" t="s">
        <v>2280</v>
      </c>
      <c r="C78" t="s">
        <v>2282</v>
      </c>
      <c r="D78" t="s">
        <v>2166</v>
      </c>
      <c r="E78" t="s">
        <v>106</v>
      </c>
      <c r="F78" s="86">
        <v>45014</v>
      </c>
      <c r="G78" s="77">
        <v>3132.6747000000005</v>
      </c>
      <c r="H78" s="77">
        <v>-8.8678559999999997</v>
      </c>
      <c r="I78" s="77">
        <v>-0.27780107900000001</v>
      </c>
      <c r="J78" s="78">
        <f t="shared" si="1"/>
        <v>1.1044756131053806E-3</v>
      </c>
      <c r="K78" s="78">
        <f>I78/'סכום נכסי הקרן'!$C$42</f>
        <v>-5.2930184503871133E-6</v>
      </c>
    </row>
    <row r="79" spans="2:11">
      <c r="B79" t="s">
        <v>2283</v>
      </c>
      <c r="C79" t="s">
        <v>2284</v>
      </c>
      <c r="D79" t="s">
        <v>2166</v>
      </c>
      <c r="E79" t="s">
        <v>106</v>
      </c>
      <c r="F79" s="86">
        <v>45012</v>
      </c>
      <c r="G79" s="77">
        <v>10529.622775000002</v>
      </c>
      <c r="H79" s="77">
        <v>-8.8269129999999993</v>
      </c>
      <c r="I79" s="77">
        <v>-0.92944067399999997</v>
      </c>
      <c r="J79" s="78">
        <f t="shared" si="1"/>
        <v>3.6952504358747583E-3</v>
      </c>
      <c r="K79" s="78">
        <f>I79/'סכום נכסי הקרן'!$C$42</f>
        <v>-1.7708882390706029E-5</v>
      </c>
    </row>
    <row r="80" spans="2:11">
      <c r="B80" t="s">
        <v>2285</v>
      </c>
      <c r="C80" t="s">
        <v>2286</v>
      </c>
      <c r="D80" t="s">
        <v>2166</v>
      </c>
      <c r="E80" t="s">
        <v>106</v>
      </c>
      <c r="F80" s="86">
        <v>45014</v>
      </c>
      <c r="G80" s="77">
        <v>12787.78284</v>
      </c>
      <c r="H80" s="77">
        <v>-8.8061389999999999</v>
      </c>
      <c r="I80" s="77">
        <v>-1.12610999</v>
      </c>
      <c r="J80" s="78">
        <f t="shared" si="1"/>
        <v>4.4771641136402644E-3</v>
      </c>
      <c r="K80" s="78">
        <f>I80/'סכום נכסי הקרן'!$C$42</f>
        <v>-2.1456075605218395E-5</v>
      </c>
    </row>
    <row r="81" spans="2:11">
      <c r="B81" t="s">
        <v>2287</v>
      </c>
      <c r="C81" t="s">
        <v>2288</v>
      </c>
      <c r="D81" t="s">
        <v>2166</v>
      </c>
      <c r="E81" t="s">
        <v>106</v>
      </c>
      <c r="F81" s="86">
        <v>45012</v>
      </c>
      <c r="G81" s="77">
        <v>4515.8936999999996</v>
      </c>
      <c r="H81" s="77">
        <v>-8.7498400000000007</v>
      </c>
      <c r="I81" s="77">
        <v>-0.39513349300000006</v>
      </c>
      <c r="J81" s="78">
        <f t="shared" si="1"/>
        <v>1.5709633256667289E-3</v>
      </c>
      <c r="K81" s="78">
        <f>I81/'סכום נכסי הקרן'!$C$42</f>
        <v>-7.5285843969486802E-6</v>
      </c>
    </row>
    <row r="82" spans="2:11">
      <c r="B82" t="s">
        <v>2289</v>
      </c>
      <c r="C82" t="s">
        <v>2290</v>
      </c>
      <c r="D82" t="s">
        <v>2166</v>
      </c>
      <c r="E82" t="s">
        <v>106</v>
      </c>
      <c r="F82" s="86">
        <v>45090</v>
      </c>
      <c r="G82" s="77">
        <v>12820.404735</v>
      </c>
      <c r="H82" s="77">
        <v>-8.4759170000000008</v>
      </c>
      <c r="I82" s="77">
        <v>-1.086646921</v>
      </c>
      <c r="J82" s="78">
        <f t="shared" si="1"/>
        <v>4.32026768441943E-3</v>
      </c>
      <c r="K82" s="78">
        <f>I82/'סכום נכסי הקרן'!$C$42</f>
        <v>-2.070417516956206E-5</v>
      </c>
    </row>
    <row r="83" spans="2:11">
      <c r="B83" t="s">
        <v>2291</v>
      </c>
      <c r="C83" t="s">
        <v>2292</v>
      </c>
      <c r="D83" t="s">
        <v>2166</v>
      </c>
      <c r="E83" t="s">
        <v>106</v>
      </c>
      <c r="F83" s="86">
        <v>45090</v>
      </c>
      <c r="G83" s="77">
        <v>5286.4527099999996</v>
      </c>
      <c r="H83" s="77">
        <v>-8.3227890000000002</v>
      </c>
      <c r="I83" s="77">
        <v>-0.43998032500000001</v>
      </c>
      <c r="J83" s="78">
        <f t="shared" si="1"/>
        <v>1.7492644051561787E-3</v>
      </c>
      <c r="K83" s="78">
        <f>I83/'סכום נכסי הקרן'!$C$42</f>
        <v>-8.3830631126969763E-6</v>
      </c>
    </row>
    <row r="84" spans="2:11">
      <c r="B84" t="s">
        <v>2293</v>
      </c>
      <c r="C84" t="s">
        <v>2294</v>
      </c>
      <c r="D84" t="s">
        <v>2166</v>
      </c>
      <c r="E84" t="s">
        <v>106</v>
      </c>
      <c r="F84" s="86">
        <v>45090</v>
      </c>
      <c r="G84" s="77">
        <v>49786.280801999994</v>
      </c>
      <c r="H84" s="77">
        <v>-8.1700929999999996</v>
      </c>
      <c r="I84" s="77">
        <v>-4.0675854610000002</v>
      </c>
      <c r="J84" s="78">
        <f t="shared" si="1"/>
        <v>1.6171819641839863E-2</v>
      </c>
      <c r="K84" s="78">
        <f>I84/'סכום נכסי הקרן'!$C$42</f>
        <v>-7.7500796509143052E-5</v>
      </c>
    </row>
    <row r="85" spans="2:11">
      <c r="B85" t="s">
        <v>2293</v>
      </c>
      <c r="C85" t="s">
        <v>2295</v>
      </c>
      <c r="D85" t="s">
        <v>2166</v>
      </c>
      <c r="E85" t="s">
        <v>106</v>
      </c>
      <c r="F85" s="86">
        <v>45090</v>
      </c>
      <c r="G85" s="77">
        <v>2521.0657200000001</v>
      </c>
      <c r="H85" s="77">
        <v>-8.1700929999999996</v>
      </c>
      <c r="I85" s="77">
        <v>-0.20597341499999999</v>
      </c>
      <c r="J85" s="78">
        <f t="shared" si="1"/>
        <v>8.1890471640512952E-4</v>
      </c>
      <c r="K85" s="78">
        <f>I85/'סכום נכסי הקרן'!$C$42</f>
        <v>-3.9244667076481792E-6</v>
      </c>
    </row>
    <row r="86" spans="2:11">
      <c r="B86" t="s">
        <v>2296</v>
      </c>
      <c r="C86" t="s">
        <v>2297</v>
      </c>
      <c r="D86" t="s">
        <v>2166</v>
      </c>
      <c r="E86" t="s">
        <v>106</v>
      </c>
      <c r="F86" s="86">
        <v>44993</v>
      </c>
      <c r="G86" s="77">
        <v>42054.276250000003</v>
      </c>
      <c r="H86" s="77">
        <v>-8.1637520000000006</v>
      </c>
      <c r="I86" s="77">
        <v>-3.4332068659999999</v>
      </c>
      <c r="J86" s="78">
        <f t="shared" si="1"/>
        <v>1.3649670735234804E-2</v>
      </c>
      <c r="K86" s="78">
        <f>I86/'סכום נכסי הקרן'!$C$42</f>
        <v>-6.541381103035139E-5</v>
      </c>
    </row>
    <row r="87" spans="2:11">
      <c r="B87" t="s">
        <v>2298</v>
      </c>
      <c r="C87" t="s">
        <v>2299</v>
      </c>
      <c r="D87" t="s">
        <v>2166</v>
      </c>
      <c r="E87" t="s">
        <v>106</v>
      </c>
      <c r="F87" s="86">
        <v>45019</v>
      </c>
      <c r="G87" s="77">
        <v>12885.648525000001</v>
      </c>
      <c r="H87" s="77">
        <v>-7.9744539999999997</v>
      </c>
      <c r="I87" s="77">
        <v>-1.0275600899999999</v>
      </c>
      <c r="J87" s="78">
        <f t="shared" si="1"/>
        <v>4.0853515201982708E-3</v>
      </c>
      <c r="K87" s="78">
        <f>I87/'סכום נכסי הקרן'!$C$42</f>
        <v>-1.9578377934419191E-5</v>
      </c>
    </row>
    <row r="88" spans="2:11">
      <c r="B88" t="s">
        <v>2298</v>
      </c>
      <c r="C88" t="s">
        <v>2300</v>
      </c>
      <c r="D88" t="s">
        <v>2166</v>
      </c>
      <c r="E88" t="s">
        <v>106</v>
      </c>
      <c r="F88" s="86">
        <v>45019</v>
      </c>
      <c r="G88" s="77">
        <v>4421.8156499999996</v>
      </c>
      <c r="H88" s="77">
        <v>-7.9744539999999997</v>
      </c>
      <c r="I88" s="77">
        <v>-0.35261564700000003</v>
      </c>
      <c r="J88" s="78">
        <f t="shared" si="1"/>
        <v>1.401921779111864E-3</v>
      </c>
      <c r="K88" s="78">
        <f>I88/'סכום נכסי הקרן'!$C$42</f>
        <v>-6.7184804759746441E-6</v>
      </c>
    </row>
    <row r="89" spans="2:11">
      <c r="B89" t="s">
        <v>2301</v>
      </c>
      <c r="C89" t="s">
        <v>2302</v>
      </c>
      <c r="D89" t="s">
        <v>2166</v>
      </c>
      <c r="E89" t="s">
        <v>106</v>
      </c>
      <c r="F89" s="86">
        <v>45019</v>
      </c>
      <c r="G89" s="77">
        <v>1896.0233760000001</v>
      </c>
      <c r="H89" s="77">
        <v>-7.9198110000000002</v>
      </c>
      <c r="I89" s="77">
        <v>-0.15016146499999999</v>
      </c>
      <c r="J89" s="78">
        <f t="shared" si="1"/>
        <v>5.970087543132874E-4</v>
      </c>
      <c r="K89" s="78">
        <f>I89/'סכום נכסי הקרן'!$C$42</f>
        <v>-2.8610666583557754E-6</v>
      </c>
    </row>
    <row r="90" spans="2:11">
      <c r="B90" t="s">
        <v>2301</v>
      </c>
      <c r="C90" t="s">
        <v>2303</v>
      </c>
      <c r="D90" t="s">
        <v>2166</v>
      </c>
      <c r="E90" t="s">
        <v>106</v>
      </c>
      <c r="F90" s="86">
        <v>45019</v>
      </c>
      <c r="G90" s="77">
        <v>46225.773359999999</v>
      </c>
      <c r="H90" s="77">
        <v>-7.9198110000000002</v>
      </c>
      <c r="I90" s="77">
        <v>-3.6609938259999999</v>
      </c>
      <c r="J90" s="78">
        <f t="shared" si="1"/>
        <v>1.4555301279252277E-2</v>
      </c>
      <c r="K90" s="78">
        <f>I90/'סכום נכסי הקרן'!$C$42</f>
        <v>-6.9753897060174157E-5</v>
      </c>
    </row>
    <row r="91" spans="2:11">
      <c r="B91" t="s">
        <v>2301</v>
      </c>
      <c r="C91" t="s">
        <v>2304</v>
      </c>
      <c r="D91" t="s">
        <v>2166</v>
      </c>
      <c r="E91" t="s">
        <v>106</v>
      </c>
      <c r="F91" s="86">
        <v>45019</v>
      </c>
      <c r="G91" s="77">
        <v>3033.452448</v>
      </c>
      <c r="H91" s="77">
        <v>-7.9198110000000002</v>
      </c>
      <c r="I91" s="77">
        <v>-0.24024369700000001</v>
      </c>
      <c r="J91" s="78">
        <f t="shared" si="1"/>
        <v>9.5515577367062091E-4</v>
      </c>
      <c r="K91" s="78">
        <f>I91/'סכום נכסי הקרן'!$C$42</f>
        <v>-4.5774275801506559E-6</v>
      </c>
    </row>
    <row r="92" spans="2:11">
      <c r="B92" t="s">
        <v>2305</v>
      </c>
      <c r="C92" t="s">
        <v>2306</v>
      </c>
      <c r="D92" t="s">
        <v>2166</v>
      </c>
      <c r="E92" t="s">
        <v>106</v>
      </c>
      <c r="F92" s="86">
        <v>45091</v>
      </c>
      <c r="G92" s="77">
        <v>6827.987016</v>
      </c>
      <c r="H92" s="77">
        <v>-8.0831250000000008</v>
      </c>
      <c r="I92" s="77">
        <v>-0.55191469400000004</v>
      </c>
      <c r="J92" s="78">
        <f t="shared" si="1"/>
        <v>2.1942906853774985E-3</v>
      </c>
      <c r="K92" s="78">
        <f>I92/'סכום נכסי הקרן'!$C$42</f>
        <v>-1.051577866039087E-5</v>
      </c>
    </row>
    <row r="93" spans="2:11">
      <c r="B93" t="s">
        <v>2307</v>
      </c>
      <c r="C93" t="s">
        <v>2308</v>
      </c>
      <c r="D93" t="s">
        <v>2166</v>
      </c>
      <c r="E93" t="s">
        <v>106</v>
      </c>
      <c r="F93" s="86">
        <v>45019</v>
      </c>
      <c r="G93" s="77">
        <v>1517.23794</v>
      </c>
      <c r="H93" s="77">
        <v>-7.883413</v>
      </c>
      <c r="I93" s="77">
        <v>-0.11961013199999999</v>
      </c>
      <c r="J93" s="78">
        <f t="shared" si="1"/>
        <v>4.7554341527347163E-4</v>
      </c>
      <c r="K93" s="78">
        <f>I93/'סכום נכסי הקרן'!$C$42</f>
        <v>-2.2789639183843419E-6</v>
      </c>
    </row>
    <row r="94" spans="2:11">
      <c r="B94" t="s">
        <v>2309</v>
      </c>
      <c r="C94" t="s">
        <v>2310</v>
      </c>
      <c r="D94" t="s">
        <v>2166</v>
      </c>
      <c r="E94" t="s">
        <v>106</v>
      </c>
      <c r="F94" s="86">
        <v>45091</v>
      </c>
      <c r="G94" s="77">
        <v>5693.1876000000002</v>
      </c>
      <c r="H94" s="77">
        <v>-8.0224039999999999</v>
      </c>
      <c r="I94" s="77">
        <v>-0.45673049099999996</v>
      </c>
      <c r="J94" s="78">
        <f t="shared" si="1"/>
        <v>1.8158593583833648E-3</v>
      </c>
      <c r="K94" s="78">
        <f>I94/'סכום נכסי הקרן'!$C$42</f>
        <v>-8.7022085170423887E-6</v>
      </c>
    </row>
    <row r="95" spans="2:11">
      <c r="B95" t="s">
        <v>2309</v>
      </c>
      <c r="C95" t="s">
        <v>2311</v>
      </c>
      <c r="D95" t="s">
        <v>2166</v>
      </c>
      <c r="E95" t="s">
        <v>106</v>
      </c>
      <c r="F95" s="86">
        <v>45091</v>
      </c>
      <c r="G95" s="77">
        <v>57836.8992</v>
      </c>
      <c r="H95" s="77">
        <v>-8.0224039999999999</v>
      </c>
      <c r="I95" s="77">
        <v>-4.6399095299999997</v>
      </c>
      <c r="J95" s="78">
        <f t="shared" si="1"/>
        <v>1.84472534856506E-2</v>
      </c>
      <c r="K95" s="78">
        <f>I95/'סכום נכסי הקרן'!$C$42</f>
        <v>-8.8405440464171123E-5</v>
      </c>
    </row>
    <row r="96" spans="2:11">
      <c r="B96" t="s">
        <v>2312</v>
      </c>
      <c r="C96" t="s">
        <v>2313</v>
      </c>
      <c r="D96" t="s">
        <v>2166</v>
      </c>
      <c r="E96" t="s">
        <v>106</v>
      </c>
      <c r="F96" s="86">
        <v>45131</v>
      </c>
      <c r="G96" s="77">
        <v>48197.415999999997</v>
      </c>
      <c r="H96" s="77">
        <v>-7.4373379999999996</v>
      </c>
      <c r="I96" s="77">
        <v>-3.5846047379999999</v>
      </c>
      <c r="J96" s="78">
        <f t="shared" si="1"/>
        <v>1.4251595170164916E-2</v>
      </c>
      <c r="K96" s="78">
        <f>I96/'סכום נכסי הקרן'!$C$42</f>
        <v>-6.829843528281999E-5</v>
      </c>
    </row>
    <row r="97" spans="2:11">
      <c r="B97" t="s">
        <v>2312</v>
      </c>
      <c r="C97" t="s">
        <v>2314</v>
      </c>
      <c r="D97" t="s">
        <v>2166</v>
      </c>
      <c r="E97" t="s">
        <v>106</v>
      </c>
      <c r="F97" s="86">
        <v>45131</v>
      </c>
      <c r="G97" s="77">
        <v>5465.1268799999998</v>
      </c>
      <c r="H97" s="77">
        <v>-7.4373379999999996</v>
      </c>
      <c r="I97" s="77">
        <v>-0.40645995900000004</v>
      </c>
      <c r="J97" s="78">
        <f t="shared" si="1"/>
        <v>1.6159948479513029E-3</v>
      </c>
      <c r="K97" s="78">
        <f>I97/'סכום נכסי הקרן'!$C$42</f>
        <v>-7.7443905908320463E-6</v>
      </c>
    </row>
    <row r="98" spans="2:11">
      <c r="B98" t="s">
        <v>2315</v>
      </c>
      <c r="C98" t="s">
        <v>2316</v>
      </c>
      <c r="D98" t="s">
        <v>2166</v>
      </c>
      <c r="E98" t="s">
        <v>106</v>
      </c>
      <c r="F98" s="86">
        <v>45019</v>
      </c>
      <c r="G98" s="77">
        <v>49406.514519999997</v>
      </c>
      <c r="H98" s="77">
        <v>-7.8137189999999999</v>
      </c>
      <c r="I98" s="77">
        <v>-3.8604861480000001</v>
      </c>
      <c r="J98" s="78">
        <f t="shared" si="1"/>
        <v>1.5348438604146419E-2</v>
      </c>
      <c r="K98" s="78">
        <f>I98/'סכום נכסי הקרן'!$C$42</f>
        <v>-7.3554877764991965E-5</v>
      </c>
    </row>
    <row r="99" spans="2:11">
      <c r="B99" t="s">
        <v>2317</v>
      </c>
      <c r="C99" t="s">
        <v>2318</v>
      </c>
      <c r="D99" t="s">
        <v>2166</v>
      </c>
      <c r="E99" t="s">
        <v>106</v>
      </c>
      <c r="F99" s="86">
        <v>44993</v>
      </c>
      <c r="G99" s="77">
        <v>4253.7586499999998</v>
      </c>
      <c r="H99" s="77">
        <v>-7.7865029999999997</v>
      </c>
      <c r="I99" s="77">
        <v>-0.33121905800000001</v>
      </c>
      <c r="J99" s="78">
        <f t="shared" si="1"/>
        <v>1.3168536762837291E-3</v>
      </c>
      <c r="K99" s="78">
        <f>I99/'סכום נכסי הקרן'!$C$42</f>
        <v>-6.3108055282745661E-6</v>
      </c>
    </row>
    <row r="100" spans="2:11">
      <c r="B100" t="s">
        <v>2319</v>
      </c>
      <c r="C100" t="s">
        <v>2320</v>
      </c>
      <c r="D100" t="s">
        <v>2166</v>
      </c>
      <c r="E100" t="s">
        <v>106</v>
      </c>
      <c r="F100" s="86">
        <v>45131</v>
      </c>
      <c r="G100" s="77">
        <v>63915.392135000002</v>
      </c>
      <c r="H100" s="77">
        <v>-7.3468770000000001</v>
      </c>
      <c r="I100" s="77">
        <v>-4.6957853429999998</v>
      </c>
      <c r="J100" s="78">
        <f t="shared" si="1"/>
        <v>1.866940335289765E-2</v>
      </c>
      <c r="K100" s="78">
        <f>I100/'סכום נכסי הקרן'!$C$42</f>
        <v>-8.9470057312327351E-5</v>
      </c>
    </row>
    <row r="101" spans="2:11">
      <c r="B101" t="s">
        <v>2321</v>
      </c>
      <c r="C101" t="s">
        <v>2322</v>
      </c>
      <c r="D101" t="s">
        <v>2166</v>
      </c>
      <c r="E101" t="s">
        <v>106</v>
      </c>
      <c r="F101" s="86">
        <v>45131</v>
      </c>
      <c r="G101" s="77">
        <v>5479.3375919999999</v>
      </c>
      <c r="H101" s="77">
        <v>-7.316757</v>
      </c>
      <c r="I101" s="77">
        <v>-0.40090983699999999</v>
      </c>
      <c r="J101" s="78">
        <f t="shared" si="1"/>
        <v>1.5939287911137061E-3</v>
      </c>
      <c r="K101" s="78">
        <f>I101/'סכום נכסי הקרן'!$C$42</f>
        <v>-7.6386426281040123E-6</v>
      </c>
    </row>
    <row r="102" spans="2:11">
      <c r="B102" t="s">
        <v>2323</v>
      </c>
      <c r="C102" t="s">
        <v>2324</v>
      </c>
      <c r="D102" t="s">
        <v>2166</v>
      </c>
      <c r="E102" t="s">
        <v>106</v>
      </c>
      <c r="F102" s="86">
        <v>44993</v>
      </c>
      <c r="G102" s="77">
        <v>5321.6758280000013</v>
      </c>
      <c r="H102" s="77">
        <v>-7.6958149999999996</v>
      </c>
      <c r="I102" s="77">
        <v>-0.40954630800000003</v>
      </c>
      <c r="J102" s="78">
        <f t="shared" si="1"/>
        <v>1.6282654885704927E-3</v>
      </c>
      <c r="K102" s="78">
        <f>I102/'סכום נכסי הקרן'!$C$42</f>
        <v>-7.8031956259317606E-6</v>
      </c>
    </row>
    <row r="103" spans="2:11">
      <c r="B103" t="s">
        <v>2325</v>
      </c>
      <c r="C103" t="s">
        <v>2326</v>
      </c>
      <c r="D103" t="s">
        <v>2166</v>
      </c>
      <c r="E103" t="s">
        <v>106</v>
      </c>
      <c r="F103" s="86">
        <v>44993</v>
      </c>
      <c r="G103" s="77">
        <v>88975.568188999998</v>
      </c>
      <c r="H103" s="77">
        <v>-7.6927940000000001</v>
      </c>
      <c r="I103" s="77">
        <v>-6.8447074560000001</v>
      </c>
      <c r="J103" s="78">
        <f t="shared" si="1"/>
        <v>2.7213042120662785E-2</v>
      </c>
      <c r="K103" s="78">
        <f>I103/'סכום נכסי הקרן'!$C$42</f>
        <v>-1.3041404656354932E-4</v>
      </c>
    </row>
    <row r="104" spans="2:11">
      <c r="B104" t="s">
        <v>2325</v>
      </c>
      <c r="C104" t="s">
        <v>2327</v>
      </c>
      <c r="D104" t="s">
        <v>2166</v>
      </c>
      <c r="E104" t="s">
        <v>106</v>
      </c>
      <c r="F104" s="86">
        <v>44993</v>
      </c>
      <c r="G104" s="77">
        <v>12543.720370999998</v>
      </c>
      <c r="H104" s="77">
        <v>-7.6927940000000001</v>
      </c>
      <c r="I104" s="77">
        <v>-0.964962608</v>
      </c>
      <c r="J104" s="78">
        <f t="shared" si="1"/>
        <v>3.8364777845033751E-3</v>
      </c>
      <c r="K104" s="78">
        <f>I104/'סכום נכסי הקרן'!$C$42</f>
        <v>-1.838569132439427E-5</v>
      </c>
    </row>
    <row r="105" spans="2:11">
      <c r="B105" t="s">
        <v>2328</v>
      </c>
      <c r="C105" t="s">
        <v>2329</v>
      </c>
      <c r="D105" t="s">
        <v>2166</v>
      </c>
      <c r="E105" t="s">
        <v>106</v>
      </c>
      <c r="F105" s="86">
        <v>44986</v>
      </c>
      <c r="G105" s="77">
        <v>75083.662784</v>
      </c>
      <c r="H105" s="77">
        <v>-7.7094550000000002</v>
      </c>
      <c r="I105" s="77">
        <v>-5.7885408310000006</v>
      </c>
      <c r="J105" s="78">
        <f t="shared" si="1"/>
        <v>2.3013957347891564E-2</v>
      </c>
      <c r="K105" s="78">
        <f>I105/'סכום נכסי הקרן'!$C$42</f>
        <v>-1.1029062064694917E-4</v>
      </c>
    </row>
    <row r="106" spans="2:11">
      <c r="B106" t="s">
        <v>2328</v>
      </c>
      <c r="C106" t="s">
        <v>2330</v>
      </c>
      <c r="D106" t="s">
        <v>2166</v>
      </c>
      <c r="E106" t="s">
        <v>106</v>
      </c>
      <c r="F106" s="86">
        <v>44986</v>
      </c>
      <c r="G106" s="77">
        <v>7755.7467969999998</v>
      </c>
      <c r="H106" s="77">
        <v>-7.7094550000000002</v>
      </c>
      <c r="I106" s="77">
        <v>-0.59792577200000008</v>
      </c>
      <c r="J106" s="78">
        <f t="shared" si="1"/>
        <v>2.3772205493169021E-3</v>
      </c>
      <c r="K106" s="78">
        <f>I106/'סכום נכסי הקרן'!$C$42</f>
        <v>-1.1392440067369064E-5</v>
      </c>
    </row>
    <row r="107" spans="2:11">
      <c r="B107" t="s">
        <v>2331</v>
      </c>
      <c r="C107" t="s">
        <v>2332</v>
      </c>
      <c r="D107" t="s">
        <v>2166</v>
      </c>
      <c r="E107" t="s">
        <v>106</v>
      </c>
      <c r="F107" s="86">
        <v>44986</v>
      </c>
      <c r="G107" s="77">
        <v>6997.3410419999991</v>
      </c>
      <c r="H107" s="77">
        <v>-7.6792600000000002</v>
      </c>
      <c r="I107" s="77">
        <v>-0.53734402000000003</v>
      </c>
      <c r="J107" s="78">
        <f t="shared" si="1"/>
        <v>2.1363609100237151E-3</v>
      </c>
      <c r="K107" s="78">
        <f>I107/'סכום נכסי הקרן'!$C$42</f>
        <v>-1.0238159701550987E-5</v>
      </c>
    </row>
    <row r="108" spans="2:11">
      <c r="B108" t="s">
        <v>2333</v>
      </c>
      <c r="C108" t="s">
        <v>2334</v>
      </c>
      <c r="D108" t="s">
        <v>2166</v>
      </c>
      <c r="E108" t="s">
        <v>106</v>
      </c>
      <c r="F108" s="86">
        <v>44993</v>
      </c>
      <c r="G108" s="77">
        <v>9134.1306000000004</v>
      </c>
      <c r="H108" s="77">
        <v>-7.5630800000000002</v>
      </c>
      <c r="I108" s="77">
        <v>-0.69082163299999999</v>
      </c>
      <c r="J108" s="78">
        <f t="shared" si="1"/>
        <v>2.7465539349259879E-3</v>
      </c>
      <c r="K108" s="78">
        <f>I108/'סכום נכסי הקרן'!$C$42</f>
        <v>-1.3162409816973948E-5</v>
      </c>
    </row>
    <row r="109" spans="2:11">
      <c r="B109" t="s">
        <v>2333</v>
      </c>
      <c r="C109" t="s">
        <v>2335</v>
      </c>
      <c r="D109" t="s">
        <v>2166</v>
      </c>
      <c r="E109" t="s">
        <v>106</v>
      </c>
      <c r="F109" s="86">
        <v>44993</v>
      </c>
      <c r="G109" s="77">
        <v>1268.7066</v>
      </c>
      <c r="H109" s="77">
        <v>-7.5630800000000002</v>
      </c>
      <c r="I109" s="77">
        <v>-9.5953299000000006E-2</v>
      </c>
      <c r="J109" s="78">
        <f t="shared" si="1"/>
        <v>3.8148908249024081E-4</v>
      </c>
      <c r="K109" s="78">
        <f>I109/'סכום נכסי הקרן'!$C$42</f>
        <v>-1.8282239356691317E-6</v>
      </c>
    </row>
    <row r="110" spans="2:11">
      <c r="B110" t="s">
        <v>2336</v>
      </c>
      <c r="C110" t="s">
        <v>2337</v>
      </c>
      <c r="D110" t="s">
        <v>2166</v>
      </c>
      <c r="E110" t="s">
        <v>106</v>
      </c>
      <c r="F110" s="86">
        <v>44980</v>
      </c>
      <c r="G110" s="77">
        <v>5711.8983570000009</v>
      </c>
      <c r="H110" s="77">
        <v>-7.5541650000000002</v>
      </c>
      <c r="I110" s="77">
        <v>-0.43148620799999998</v>
      </c>
      <c r="J110" s="78">
        <f t="shared" si="1"/>
        <v>1.7154936757006467E-3</v>
      </c>
      <c r="K110" s="78">
        <f>I110/'סכום נכסי הקרן'!$C$42</f>
        <v>-8.2212224238033708E-6</v>
      </c>
    </row>
    <row r="111" spans="2:11">
      <c r="B111" t="s">
        <v>2336</v>
      </c>
      <c r="C111" t="s">
        <v>2338</v>
      </c>
      <c r="D111" t="s">
        <v>2166</v>
      </c>
      <c r="E111" t="s">
        <v>106</v>
      </c>
      <c r="F111" s="86">
        <v>44980</v>
      </c>
      <c r="G111" s="77">
        <v>36266.863214999998</v>
      </c>
      <c r="H111" s="77">
        <v>-7.5541650000000002</v>
      </c>
      <c r="I111" s="77">
        <v>-2.7396585730000003</v>
      </c>
      <c r="J111" s="78">
        <f t="shared" si="1"/>
        <v>1.0892276203554945E-2</v>
      </c>
      <c r="K111" s="78">
        <f>I111/'סכום נכסי הקרן'!$C$42</f>
        <v>-5.2199449429245135E-5</v>
      </c>
    </row>
    <row r="112" spans="2:11">
      <c r="B112" t="s">
        <v>2336</v>
      </c>
      <c r="C112" t="s">
        <v>2339</v>
      </c>
      <c r="D112" t="s">
        <v>2166</v>
      </c>
      <c r="E112" t="s">
        <v>106</v>
      </c>
      <c r="F112" s="86">
        <v>44980</v>
      </c>
      <c r="G112" s="77">
        <v>6092.3201239999999</v>
      </c>
      <c r="H112" s="77">
        <v>-7.5541650000000002</v>
      </c>
      <c r="I112" s="77">
        <v>-0.46022389500000005</v>
      </c>
      <c r="J112" s="78">
        <f t="shared" si="1"/>
        <v>1.8297483596018407E-3</v>
      </c>
      <c r="K112" s="78">
        <f>I112/'סכום נכסי הקרן'!$C$42</f>
        <v>-8.7687692802086701E-6</v>
      </c>
    </row>
    <row r="113" spans="2:11">
      <c r="B113" t="s">
        <v>2340</v>
      </c>
      <c r="C113" t="s">
        <v>2341</v>
      </c>
      <c r="D113" t="s">
        <v>2166</v>
      </c>
      <c r="E113" t="s">
        <v>106</v>
      </c>
      <c r="F113" s="86">
        <v>44998</v>
      </c>
      <c r="G113" s="77">
        <v>4569.6238800000001</v>
      </c>
      <c r="H113" s="77">
        <v>-7.3144119999999999</v>
      </c>
      <c r="I113" s="77">
        <v>-0.334241122</v>
      </c>
      <c r="J113" s="78">
        <f t="shared" si="1"/>
        <v>1.3288687339691014E-3</v>
      </c>
      <c r="K113" s="78">
        <f>I113/'סכום נכסי הקרן'!$C$42</f>
        <v>-6.3683857240312955E-6</v>
      </c>
    </row>
    <row r="114" spans="2:11">
      <c r="B114" t="s">
        <v>2342</v>
      </c>
      <c r="C114" t="s">
        <v>2343</v>
      </c>
      <c r="D114" t="s">
        <v>2166</v>
      </c>
      <c r="E114" t="s">
        <v>106</v>
      </c>
      <c r="F114" s="86">
        <v>45126</v>
      </c>
      <c r="G114" s="77">
        <v>9266.7467280000001</v>
      </c>
      <c r="H114" s="77">
        <v>-7.4711470000000002</v>
      </c>
      <c r="I114" s="77">
        <v>-0.69233225999999992</v>
      </c>
      <c r="J114" s="78">
        <f t="shared" si="1"/>
        <v>2.7525598535782995E-3</v>
      </c>
      <c r="K114" s="78">
        <f>I114/'סכום נכסי הקרן'!$C$42</f>
        <v>-1.319119219827871E-5</v>
      </c>
    </row>
    <row r="115" spans="2:11">
      <c r="B115" t="s">
        <v>2344</v>
      </c>
      <c r="C115" t="s">
        <v>2345</v>
      </c>
      <c r="D115" t="s">
        <v>2166</v>
      </c>
      <c r="E115" t="s">
        <v>106</v>
      </c>
      <c r="F115" s="86">
        <v>44991</v>
      </c>
      <c r="G115" s="77">
        <v>48412.679740000007</v>
      </c>
      <c r="H115" s="77">
        <v>-7.3856080000000004</v>
      </c>
      <c r="I115" s="77">
        <v>-3.5755708899999998</v>
      </c>
      <c r="J115" s="78">
        <f t="shared" si="1"/>
        <v>1.4215678589695115E-2</v>
      </c>
      <c r="K115" s="78">
        <f>I115/'סכום נכסי הקרן'!$C$42</f>
        <v>-6.812631095445483E-5</v>
      </c>
    </row>
    <row r="116" spans="2:11">
      <c r="B116" t="s">
        <v>2346</v>
      </c>
      <c r="C116" t="s">
        <v>2347</v>
      </c>
      <c r="D116" t="s">
        <v>2166</v>
      </c>
      <c r="E116" t="s">
        <v>106</v>
      </c>
      <c r="F116" s="86">
        <v>44991</v>
      </c>
      <c r="G116" s="77">
        <v>42409.664499999999</v>
      </c>
      <c r="H116" s="77">
        <v>-7.4462289999999998</v>
      </c>
      <c r="I116" s="77">
        <v>-3.1579207579999999</v>
      </c>
      <c r="J116" s="78">
        <f t="shared" si="1"/>
        <v>1.2555194090265783E-2</v>
      </c>
      <c r="K116" s="78">
        <f>I116/'סכום נכסי הקרן'!$C$42</f>
        <v>-6.0168710996815307E-5</v>
      </c>
    </row>
    <row r="117" spans="2:11">
      <c r="B117" t="s">
        <v>2348</v>
      </c>
      <c r="C117" t="s">
        <v>2349</v>
      </c>
      <c r="D117" t="s">
        <v>2166</v>
      </c>
      <c r="E117" t="s">
        <v>106</v>
      </c>
      <c r="F117" s="86">
        <v>45092</v>
      </c>
      <c r="G117" s="77">
        <v>7637.8269600000003</v>
      </c>
      <c r="H117" s="77">
        <v>-7.3543190000000003</v>
      </c>
      <c r="I117" s="77">
        <v>-0.56171017500000009</v>
      </c>
      <c r="J117" s="78">
        <f t="shared" si="1"/>
        <v>2.2332353501069583E-3</v>
      </c>
      <c r="K117" s="78">
        <f>I117/'סכום נכסי הקרן'!$C$42</f>
        <v>-1.0702414586536487E-5</v>
      </c>
    </row>
    <row r="118" spans="2:11">
      <c r="B118" t="s">
        <v>2350</v>
      </c>
      <c r="C118" t="s">
        <v>2351</v>
      </c>
      <c r="D118" t="s">
        <v>2166</v>
      </c>
      <c r="E118" t="s">
        <v>106</v>
      </c>
      <c r="F118" s="86">
        <v>44998</v>
      </c>
      <c r="G118" s="77">
        <v>7650.5806300000004</v>
      </c>
      <c r="H118" s="77">
        <v>-6.8299089999999998</v>
      </c>
      <c r="I118" s="77">
        <v>-0.52252770599999998</v>
      </c>
      <c r="J118" s="78">
        <f t="shared" si="1"/>
        <v>2.0774545243897272E-3</v>
      </c>
      <c r="K118" s="78">
        <f>I118/'סכום נכסי הקרן'!$C$42</f>
        <v>-9.9558604979228797E-6</v>
      </c>
    </row>
    <row r="119" spans="2:11">
      <c r="B119" t="s">
        <v>2350</v>
      </c>
      <c r="C119" t="s">
        <v>2352</v>
      </c>
      <c r="D119" t="s">
        <v>2166</v>
      </c>
      <c r="E119" t="s">
        <v>106</v>
      </c>
      <c r="F119" s="86">
        <v>44998</v>
      </c>
      <c r="G119" s="77">
        <v>6375.8725800000002</v>
      </c>
      <c r="H119" s="77">
        <v>-6.8299089999999998</v>
      </c>
      <c r="I119" s="77">
        <v>-0.435466305</v>
      </c>
      <c r="J119" s="78">
        <f t="shared" si="1"/>
        <v>1.7313176605826275E-3</v>
      </c>
      <c r="K119" s="78">
        <f>I119/'סכום נכסי הקרן'!$C$42</f>
        <v>-8.2970562792051006E-6</v>
      </c>
    </row>
    <row r="120" spans="2:11">
      <c r="B120" t="s">
        <v>2353</v>
      </c>
      <c r="C120" t="s">
        <v>2354</v>
      </c>
      <c r="D120" t="s">
        <v>2166</v>
      </c>
      <c r="E120" t="s">
        <v>106</v>
      </c>
      <c r="F120" s="86">
        <v>45098</v>
      </c>
      <c r="G120" s="77">
        <v>215466</v>
      </c>
      <c r="H120" s="77">
        <v>-6.813701</v>
      </c>
      <c r="I120" s="77">
        <v>-14.681209999999998</v>
      </c>
      <c r="J120" s="78">
        <f t="shared" si="1"/>
        <v>5.8369242028317836E-2</v>
      </c>
      <c r="K120" s="78">
        <f>I120/'סכום נכסי הקרן'!$C$42</f>
        <v>-2.7972503088804699E-4</v>
      </c>
    </row>
    <row r="121" spans="2:11">
      <c r="B121" t="s">
        <v>2355</v>
      </c>
      <c r="C121" t="s">
        <v>2356</v>
      </c>
      <c r="D121" t="s">
        <v>2166</v>
      </c>
      <c r="E121" t="s">
        <v>106</v>
      </c>
      <c r="F121" s="86">
        <v>44987</v>
      </c>
      <c r="G121" s="77">
        <v>6083.908375</v>
      </c>
      <c r="H121" s="77">
        <v>-6.9160159999999999</v>
      </c>
      <c r="I121" s="77">
        <v>-0.42076408100000001</v>
      </c>
      <c r="J121" s="78">
        <f t="shared" si="1"/>
        <v>1.6728648715406791E-3</v>
      </c>
      <c r="K121" s="78">
        <f>I121/'סכום נכסי הקרן'!$C$42</f>
        <v>-8.0169308629401615E-6</v>
      </c>
    </row>
    <row r="122" spans="2:11">
      <c r="B122" t="s">
        <v>2355</v>
      </c>
      <c r="C122" t="s">
        <v>2357</v>
      </c>
      <c r="D122" t="s">
        <v>2166</v>
      </c>
      <c r="E122" t="s">
        <v>106</v>
      </c>
      <c r="F122" s="86">
        <v>44987</v>
      </c>
      <c r="G122" s="77">
        <v>4471.5688499999997</v>
      </c>
      <c r="H122" s="77">
        <v>-6.9160159999999999</v>
      </c>
      <c r="I122" s="77">
        <v>-0.309254421</v>
      </c>
      <c r="J122" s="78">
        <f t="shared" si="1"/>
        <v>1.229527140315839E-3</v>
      </c>
      <c r="K122" s="78">
        <f>I122/'סכום נכסי הקרן'!$C$42</f>
        <v>-5.8923074097087434E-6</v>
      </c>
    </row>
    <row r="123" spans="2:11">
      <c r="B123" t="s">
        <v>2358</v>
      </c>
      <c r="C123" t="s">
        <v>2359</v>
      </c>
      <c r="D123" t="s">
        <v>2166</v>
      </c>
      <c r="E123" t="s">
        <v>106</v>
      </c>
      <c r="F123" s="86">
        <v>45097</v>
      </c>
      <c r="G123" s="77">
        <v>4600.3268399999997</v>
      </c>
      <c r="H123" s="77">
        <v>-6.897958</v>
      </c>
      <c r="I123" s="77">
        <v>-0.31732859600000002</v>
      </c>
      <c r="J123" s="78">
        <f t="shared" si="1"/>
        <v>1.2616282733119608E-3</v>
      </c>
      <c r="K123" s="78">
        <f>I123/'סכום נכסי הקרן'!$C$42</f>
        <v>-6.0461468310691422E-6</v>
      </c>
    </row>
    <row r="124" spans="2:11">
      <c r="B124" t="s">
        <v>2360</v>
      </c>
      <c r="C124" t="s">
        <v>2361</v>
      </c>
      <c r="D124" t="s">
        <v>2166</v>
      </c>
      <c r="E124" t="s">
        <v>106</v>
      </c>
      <c r="F124" s="86">
        <v>44987</v>
      </c>
      <c r="G124" s="77">
        <v>36513.604200000002</v>
      </c>
      <c r="H124" s="77">
        <v>-6.8862839999999998</v>
      </c>
      <c r="I124" s="77">
        <v>-2.514430538</v>
      </c>
      <c r="J124" s="78">
        <f t="shared" si="1"/>
        <v>9.9968193790508711E-3</v>
      </c>
      <c r="K124" s="78">
        <f>I124/'סכום נכסי הקרן'!$C$42</f>
        <v>-4.7908119283621632E-5</v>
      </c>
    </row>
    <row r="125" spans="2:11">
      <c r="B125" t="s">
        <v>2362</v>
      </c>
      <c r="C125" t="s">
        <v>2363</v>
      </c>
      <c r="D125" t="s">
        <v>2166</v>
      </c>
      <c r="E125" t="s">
        <v>106</v>
      </c>
      <c r="F125" s="86">
        <v>44987</v>
      </c>
      <c r="G125" s="77">
        <v>6758.4037840000001</v>
      </c>
      <c r="H125" s="77">
        <v>-6.6336979999999999</v>
      </c>
      <c r="I125" s="77">
        <v>-0.44833209300000004</v>
      </c>
      <c r="J125" s="78">
        <f t="shared" si="1"/>
        <v>1.7824691864893496E-3</v>
      </c>
      <c r="K125" s="78">
        <f>I125/'סכום נכסי הקרן'!$C$42</f>
        <v>-8.5421915879227799E-6</v>
      </c>
    </row>
    <row r="126" spans="2:11">
      <c r="B126" t="s">
        <v>2364</v>
      </c>
      <c r="C126" t="s">
        <v>2365</v>
      </c>
      <c r="D126" t="s">
        <v>2166</v>
      </c>
      <c r="E126" t="s">
        <v>106</v>
      </c>
      <c r="F126" s="86">
        <v>44987</v>
      </c>
      <c r="G126" s="77">
        <v>9216.0051600000006</v>
      </c>
      <c r="H126" s="77">
        <v>-6.6336979999999999</v>
      </c>
      <c r="I126" s="77">
        <v>-0.61136194499999996</v>
      </c>
      <c r="J126" s="78">
        <f t="shared" si="1"/>
        <v>2.4306397997582037E-3</v>
      </c>
      <c r="K126" s="78">
        <f>I126/'סכום נכסי הקרן'!$C$42</f>
        <v>-1.1648443074440152E-5</v>
      </c>
    </row>
    <row r="127" spans="2:11">
      <c r="B127" t="s">
        <v>2366</v>
      </c>
      <c r="C127" t="s">
        <v>2367</v>
      </c>
      <c r="D127" t="s">
        <v>2166</v>
      </c>
      <c r="E127" t="s">
        <v>106</v>
      </c>
      <c r="F127" s="86">
        <v>44987</v>
      </c>
      <c r="G127" s="77">
        <v>9365.2418699999998</v>
      </c>
      <c r="H127" s="77">
        <v>-6.6093409999999997</v>
      </c>
      <c r="I127" s="77">
        <v>-0.61898080100000008</v>
      </c>
      <c r="J127" s="78">
        <f t="shared" si="1"/>
        <v>2.4609306851717974E-3</v>
      </c>
      <c r="K127" s="78">
        <f>I127/'סכום נכסי הקרן'!$C$42</f>
        <v>-1.1793607180800024E-5</v>
      </c>
    </row>
    <row r="128" spans="2:11">
      <c r="B128" t="s">
        <v>2368</v>
      </c>
      <c r="C128" t="s">
        <v>2369</v>
      </c>
      <c r="D128" t="s">
        <v>2166</v>
      </c>
      <c r="E128" t="s">
        <v>106</v>
      </c>
      <c r="F128" s="86">
        <v>44987</v>
      </c>
      <c r="G128" s="77">
        <v>7682.13645</v>
      </c>
      <c r="H128" s="77">
        <v>-6.6041020000000001</v>
      </c>
      <c r="I128" s="77">
        <v>-0.50733613700000002</v>
      </c>
      <c r="J128" s="78">
        <f t="shared" si="1"/>
        <v>2.0170562079191577E-3</v>
      </c>
      <c r="K128" s="78">
        <f>I128/'סכום נכסי הקרן'!$C$42</f>
        <v>-9.6664114601553594E-6</v>
      </c>
    </row>
    <row r="129" spans="2:11">
      <c r="B129" t="s">
        <v>2370</v>
      </c>
      <c r="C129" t="s">
        <v>2371</v>
      </c>
      <c r="D129" t="s">
        <v>2166</v>
      </c>
      <c r="E129" t="s">
        <v>106</v>
      </c>
      <c r="F129" s="86">
        <v>44987</v>
      </c>
      <c r="G129" s="77">
        <v>10450.605296</v>
      </c>
      <c r="H129" s="77">
        <v>-6.5745230000000001</v>
      </c>
      <c r="I129" s="77">
        <v>-0.68707742299999996</v>
      </c>
      <c r="J129" s="78">
        <f t="shared" si="1"/>
        <v>2.7316677845545369E-3</v>
      </c>
      <c r="K129" s="78">
        <f>I129/'סכום נכסי הקרן'!$C$42</f>
        <v>-1.3091070379836183E-5</v>
      </c>
    </row>
    <row r="130" spans="2:11">
      <c r="B130" t="s">
        <v>2372</v>
      </c>
      <c r="C130" t="s">
        <v>2373</v>
      </c>
      <c r="D130" t="s">
        <v>2166</v>
      </c>
      <c r="E130" t="s">
        <v>106</v>
      </c>
      <c r="F130" s="86">
        <v>45033</v>
      </c>
      <c r="G130" s="77">
        <v>7684.481815000001</v>
      </c>
      <c r="H130" s="77">
        <v>-6.5715659999999998</v>
      </c>
      <c r="I130" s="77">
        <v>-0.50499077199999998</v>
      </c>
      <c r="J130" s="78">
        <f t="shared" si="1"/>
        <v>2.0077315557052227E-3</v>
      </c>
      <c r="K130" s="78">
        <f>I130/'סכום נכסי הקרן'!$C$42</f>
        <v>-9.6217245919020787E-6</v>
      </c>
    </row>
    <row r="131" spans="2:11">
      <c r="B131" t="s">
        <v>2374</v>
      </c>
      <c r="C131" t="s">
        <v>2375</v>
      </c>
      <c r="D131" t="s">
        <v>2166</v>
      </c>
      <c r="E131" t="s">
        <v>106</v>
      </c>
      <c r="F131" s="86">
        <v>45034</v>
      </c>
      <c r="G131" s="77">
        <v>6149.9734600000002</v>
      </c>
      <c r="H131" s="77">
        <v>-6.4359450000000002</v>
      </c>
      <c r="I131" s="77">
        <v>-0.39580891499999998</v>
      </c>
      <c r="J131" s="78">
        <f t="shared" si="1"/>
        <v>1.5736486540687642E-3</v>
      </c>
      <c r="K131" s="78">
        <f>I131/'סכום נכסי הקרן'!$C$42</f>
        <v>-7.5414533934287007E-6</v>
      </c>
    </row>
    <row r="132" spans="2:11">
      <c r="B132" t="s">
        <v>2376</v>
      </c>
      <c r="C132" t="s">
        <v>2377</v>
      </c>
      <c r="D132" t="s">
        <v>2166</v>
      </c>
      <c r="E132" t="s">
        <v>106</v>
      </c>
      <c r="F132" s="86">
        <v>45033</v>
      </c>
      <c r="G132" s="77">
        <v>6153.555472</v>
      </c>
      <c r="H132" s="77">
        <v>-6.4681730000000002</v>
      </c>
      <c r="I132" s="77">
        <v>-0.39802259800000001</v>
      </c>
      <c r="J132" s="78">
        <f t="shared" si="1"/>
        <v>1.5824497677917459E-3</v>
      </c>
      <c r="K132" s="78">
        <f>I132/'סכום נכסי הקרן'!$C$42</f>
        <v>-7.5836312892255293E-6</v>
      </c>
    </row>
    <row r="133" spans="2:11">
      <c r="B133" t="s">
        <v>2378</v>
      </c>
      <c r="C133" t="s">
        <v>2379</v>
      </c>
      <c r="D133" t="s">
        <v>2166</v>
      </c>
      <c r="E133" t="s">
        <v>106</v>
      </c>
      <c r="F133" s="86">
        <v>45034</v>
      </c>
      <c r="G133" s="77">
        <v>5976.6880009999995</v>
      </c>
      <c r="H133" s="77">
        <v>-6.3621949999999998</v>
      </c>
      <c r="I133" s="77">
        <v>-0.38024855299999999</v>
      </c>
      <c r="J133" s="78">
        <f t="shared" si="1"/>
        <v>1.511784098243581E-3</v>
      </c>
      <c r="K133" s="78">
        <f>I133/'סכום נכסי הקרן'!$C$42</f>
        <v>-7.2449776437405495E-6</v>
      </c>
    </row>
    <row r="134" spans="2:11">
      <c r="B134" t="s">
        <v>2380</v>
      </c>
      <c r="C134" t="s">
        <v>2381</v>
      </c>
      <c r="D134" t="s">
        <v>2166</v>
      </c>
      <c r="E134" t="s">
        <v>106</v>
      </c>
      <c r="F134" s="86">
        <v>45034</v>
      </c>
      <c r="G134" s="77">
        <v>7693.8632749999997</v>
      </c>
      <c r="H134" s="77">
        <v>-6.3474570000000003</v>
      </c>
      <c r="I134" s="77">
        <v>-0.48836469299999996</v>
      </c>
      <c r="J134" s="78">
        <f t="shared" si="1"/>
        <v>1.9416299449297528E-3</v>
      </c>
      <c r="K134" s="78">
        <f>I134/'סכום נכסי הקרן'!$C$42</f>
        <v>-9.3049434504415239E-6</v>
      </c>
    </row>
    <row r="135" spans="2:11">
      <c r="B135" t="s">
        <v>2380</v>
      </c>
      <c r="C135" t="s">
        <v>2382</v>
      </c>
      <c r="D135" t="s">
        <v>2166</v>
      </c>
      <c r="E135" t="s">
        <v>106</v>
      </c>
      <c r="F135" s="86">
        <v>45034</v>
      </c>
      <c r="G135" s="77">
        <v>7694.3323799999998</v>
      </c>
      <c r="H135" s="77">
        <v>-6.3474570000000003</v>
      </c>
      <c r="I135" s="77">
        <v>-0.488394469</v>
      </c>
      <c r="J135" s="78">
        <f t="shared" si="1"/>
        <v>1.941748327716365E-3</v>
      </c>
      <c r="K135" s="78">
        <f>I135/'סכום נכסי הקרן'!$C$42</f>
        <v>-9.3055107805539407E-6</v>
      </c>
    </row>
    <row r="136" spans="2:11">
      <c r="B136" t="s">
        <v>2383</v>
      </c>
      <c r="C136" t="s">
        <v>2384</v>
      </c>
      <c r="D136" t="s">
        <v>2166</v>
      </c>
      <c r="E136" t="s">
        <v>106</v>
      </c>
      <c r="F136" s="86">
        <v>45034</v>
      </c>
      <c r="G136" s="77">
        <v>6924.4769480000004</v>
      </c>
      <c r="H136" s="77">
        <v>-6.3474570000000003</v>
      </c>
      <c r="I136" s="77">
        <v>-0.43952822400000002</v>
      </c>
      <c r="J136" s="78">
        <f t="shared" si="1"/>
        <v>1.7474669516295113E-3</v>
      </c>
      <c r="K136" s="78">
        <f>I136/'סכום נכסי הקרן'!$C$42</f>
        <v>-8.3744491111133531E-6</v>
      </c>
    </row>
    <row r="137" spans="2:11">
      <c r="B137" t="s">
        <v>2385</v>
      </c>
      <c r="C137" t="s">
        <v>2386</v>
      </c>
      <c r="D137" t="s">
        <v>2166</v>
      </c>
      <c r="E137" t="s">
        <v>106</v>
      </c>
      <c r="F137" s="86">
        <v>45034</v>
      </c>
      <c r="G137" s="77">
        <v>6156.2846239999999</v>
      </c>
      <c r="H137" s="77">
        <v>-6.3895929999999996</v>
      </c>
      <c r="I137" s="77">
        <v>-0.39336154800000001</v>
      </c>
      <c r="J137" s="78">
        <f t="shared" si="1"/>
        <v>1.5639184644757323E-3</v>
      </c>
      <c r="K137" s="78">
        <f>I137/'סכום נכסי הקרן'!$C$42</f>
        <v>-7.494823053717643E-6</v>
      </c>
    </row>
    <row r="138" spans="2:11">
      <c r="B138" t="s">
        <v>2387</v>
      </c>
      <c r="C138" t="s">
        <v>2388</v>
      </c>
      <c r="D138" t="s">
        <v>2166</v>
      </c>
      <c r="E138" t="s">
        <v>106</v>
      </c>
      <c r="F138" s="86">
        <v>45007</v>
      </c>
      <c r="G138" s="77">
        <v>8931.0646340000003</v>
      </c>
      <c r="H138" s="77">
        <v>-6.1623479999999997</v>
      </c>
      <c r="I138" s="77">
        <v>-0.55036331700000007</v>
      </c>
      <c r="J138" s="78">
        <f t="shared" si="1"/>
        <v>2.1881227537431055E-3</v>
      </c>
      <c r="K138" s="78">
        <f>I138/'סכום נכסי הקרן'!$C$42</f>
        <v>-1.0486219858409016E-5</v>
      </c>
    </row>
    <row r="139" spans="2:11">
      <c r="B139" t="s">
        <v>2389</v>
      </c>
      <c r="C139" t="s">
        <v>2390</v>
      </c>
      <c r="D139" t="s">
        <v>2166</v>
      </c>
      <c r="E139" t="s">
        <v>106</v>
      </c>
      <c r="F139" s="86">
        <v>45007</v>
      </c>
      <c r="G139" s="77">
        <v>11551.988699999998</v>
      </c>
      <c r="H139" s="77">
        <v>-6.1329570000000002</v>
      </c>
      <c r="I139" s="77">
        <v>-0.70847847799999997</v>
      </c>
      <c r="J139" s="78">
        <f t="shared" si="1"/>
        <v>2.8167536432103521E-3</v>
      </c>
      <c r="K139" s="78">
        <f>I139/'סכום נכסי הקרן'!$C$42</f>
        <v>-1.3498830419431814E-5</v>
      </c>
    </row>
    <row r="140" spans="2:11">
      <c r="B140" t="s">
        <v>2391</v>
      </c>
      <c r="C140" t="s">
        <v>2392</v>
      </c>
      <c r="D140" t="s">
        <v>2166</v>
      </c>
      <c r="E140" t="s">
        <v>106</v>
      </c>
      <c r="F140" s="86">
        <v>45034</v>
      </c>
      <c r="G140" s="77">
        <v>7701.7522300000001</v>
      </c>
      <c r="H140" s="77">
        <v>-6.3012350000000001</v>
      </c>
      <c r="I140" s="77">
        <v>-0.48530548399999995</v>
      </c>
      <c r="J140" s="78">
        <f t="shared" ref="J140:J203" si="2">I140/$I$11</f>
        <v>1.9294672069445182E-3</v>
      </c>
      <c r="K140" s="78">
        <f>I140/'סכום נכסי הקרן'!$C$42</f>
        <v>-9.2466555210393826E-6</v>
      </c>
    </row>
    <row r="141" spans="2:11">
      <c r="B141" t="s">
        <v>2393</v>
      </c>
      <c r="C141" t="s">
        <v>2394</v>
      </c>
      <c r="D141" t="s">
        <v>2166</v>
      </c>
      <c r="E141" t="s">
        <v>106</v>
      </c>
      <c r="F141" s="86">
        <v>44985</v>
      </c>
      <c r="G141" s="77">
        <v>4621.435125</v>
      </c>
      <c r="H141" s="77">
        <v>-6.3342099999999997</v>
      </c>
      <c r="I141" s="77">
        <v>-0.29273140200000003</v>
      </c>
      <c r="J141" s="78">
        <f t="shared" si="2"/>
        <v>1.1638352732933326E-3</v>
      </c>
      <c r="K141" s="78">
        <f>I141/'סכום נכסי הקרן'!$C$42</f>
        <v>-5.5774898980636697E-6</v>
      </c>
    </row>
    <row r="142" spans="2:11">
      <c r="B142" t="s">
        <v>2393</v>
      </c>
      <c r="C142" t="s">
        <v>2395</v>
      </c>
      <c r="D142" t="s">
        <v>2166</v>
      </c>
      <c r="E142" t="s">
        <v>106</v>
      </c>
      <c r="F142" s="86">
        <v>44985</v>
      </c>
      <c r="G142" s="77">
        <v>61135.240624999999</v>
      </c>
      <c r="H142" s="77">
        <v>-6.3342099999999997</v>
      </c>
      <c r="I142" s="77">
        <v>-3.8724344700000004</v>
      </c>
      <c r="J142" s="78">
        <f t="shared" si="2"/>
        <v>1.5395942488271112E-2</v>
      </c>
      <c r="K142" s="78">
        <f>I142/'סכום נכסי הקרן'!$C$42</f>
        <v>-7.3782532347993669E-5</v>
      </c>
    </row>
    <row r="143" spans="2:11">
      <c r="B143" t="s">
        <v>2396</v>
      </c>
      <c r="C143" t="s">
        <v>2397</v>
      </c>
      <c r="D143" t="s">
        <v>2166</v>
      </c>
      <c r="E143" t="s">
        <v>106</v>
      </c>
      <c r="F143" s="86">
        <v>44991</v>
      </c>
      <c r="G143" s="77">
        <v>36681.144375000003</v>
      </c>
      <c r="H143" s="77">
        <v>-6.3028579999999996</v>
      </c>
      <c r="I143" s="77">
        <v>-2.3119603180000001</v>
      </c>
      <c r="J143" s="78">
        <f t="shared" si="2"/>
        <v>9.191842590713482E-3</v>
      </c>
      <c r="K143" s="78">
        <f>I143/'סכום נכסי הקרן'!$C$42</f>
        <v>-4.4050399889688183E-5</v>
      </c>
    </row>
    <row r="144" spans="2:11">
      <c r="B144" t="s">
        <v>2398</v>
      </c>
      <c r="C144" t="s">
        <v>2399</v>
      </c>
      <c r="D144" t="s">
        <v>2166</v>
      </c>
      <c r="E144" t="s">
        <v>106</v>
      </c>
      <c r="F144" s="86">
        <v>44985</v>
      </c>
      <c r="G144" s="77">
        <v>1925.9297759999999</v>
      </c>
      <c r="H144" s="77">
        <v>-6.3223719999999997</v>
      </c>
      <c r="I144" s="77">
        <v>-0.12176445299999999</v>
      </c>
      <c r="J144" s="78">
        <f t="shared" si="2"/>
        <v>4.8410851882118243E-4</v>
      </c>
      <c r="K144" s="78">
        <f>I144/'סכום נכסי הקרן'!$C$42</f>
        <v>-2.320010774077283E-6</v>
      </c>
    </row>
    <row r="145" spans="2:11">
      <c r="B145" t="s">
        <v>2400</v>
      </c>
      <c r="C145" t="s">
        <v>2401</v>
      </c>
      <c r="D145" t="s">
        <v>2166</v>
      </c>
      <c r="E145" t="s">
        <v>106</v>
      </c>
      <c r="F145" s="86">
        <v>44985</v>
      </c>
      <c r="G145" s="77">
        <v>4622.0747700000002</v>
      </c>
      <c r="H145" s="77">
        <v>-6.3194939999999997</v>
      </c>
      <c r="I145" s="77">
        <v>-0.29209175699999995</v>
      </c>
      <c r="J145" s="78">
        <f t="shared" si="2"/>
        <v>1.1612921863258954E-3</v>
      </c>
      <c r="K145" s="78">
        <f>I145/'סכום נכסי הקרן'!$C$42</f>
        <v>-5.5653025703582277E-6</v>
      </c>
    </row>
    <row r="146" spans="2:11">
      <c r="B146" t="s">
        <v>2402</v>
      </c>
      <c r="C146" t="s">
        <v>2403</v>
      </c>
      <c r="D146" t="s">
        <v>2166</v>
      </c>
      <c r="E146" t="s">
        <v>106</v>
      </c>
      <c r="F146" s="86">
        <v>44985</v>
      </c>
      <c r="G146" s="77">
        <v>17571.662208999998</v>
      </c>
      <c r="H146" s="77">
        <v>-6.2724320000000002</v>
      </c>
      <c r="I146" s="77">
        <v>-1.102170592</v>
      </c>
      <c r="J146" s="78">
        <f t="shared" si="2"/>
        <v>4.3819863649482808E-3</v>
      </c>
      <c r="K146" s="78">
        <f>I146/'סכום נכסי הקרן'!$C$42</f>
        <v>-2.0999951835788542E-5</v>
      </c>
    </row>
    <row r="147" spans="2:11">
      <c r="B147" t="s">
        <v>2402</v>
      </c>
      <c r="C147" t="s">
        <v>2404</v>
      </c>
      <c r="D147" t="s">
        <v>2166</v>
      </c>
      <c r="E147" t="s">
        <v>106</v>
      </c>
      <c r="F147" s="86">
        <v>44985</v>
      </c>
      <c r="G147" s="77">
        <v>128.45565500000001</v>
      </c>
      <c r="H147" s="77">
        <v>-6.2724320000000002</v>
      </c>
      <c r="I147" s="77">
        <v>-8.0572940000000013E-3</v>
      </c>
      <c r="J147" s="78">
        <f t="shared" si="2"/>
        <v>3.2034017875863996E-5</v>
      </c>
      <c r="K147" s="78">
        <f>I147/'סכום נכסי הקרן'!$C$42</f>
        <v>-1.5351778314076813E-7</v>
      </c>
    </row>
    <row r="148" spans="2:11">
      <c r="B148" t="s">
        <v>2405</v>
      </c>
      <c r="C148" t="s">
        <v>2406</v>
      </c>
      <c r="D148" t="s">
        <v>2166</v>
      </c>
      <c r="E148" t="s">
        <v>106</v>
      </c>
      <c r="F148" s="86">
        <v>44991</v>
      </c>
      <c r="G148" s="77">
        <v>5138.6526480000002</v>
      </c>
      <c r="H148" s="77">
        <v>-6.2322810000000004</v>
      </c>
      <c r="I148" s="77">
        <v>-0.320255283</v>
      </c>
      <c r="J148" s="78">
        <f t="shared" si="2"/>
        <v>1.2732641331521328E-3</v>
      </c>
      <c r="K148" s="78">
        <f>I148/'סכום נכסי הקרן'!$C$42</f>
        <v>-6.1019097832695839E-6</v>
      </c>
    </row>
    <row r="149" spans="2:11">
      <c r="B149" t="s">
        <v>2407</v>
      </c>
      <c r="C149" t="s">
        <v>2408</v>
      </c>
      <c r="D149" t="s">
        <v>2166</v>
      </c>
      <c r="E149" t="s">
        <v>106</v>
      </c>
      <c r="F149" s="86">
        <v>45035</v>
      </c>
      <c r="G149" s="77">
        <v>20502.541184999998</v>
      </c>
      <c r="H149" s="77">
        <v>-6.1492779999999998</v>
      </c>
      <c r="I149" s="77">
        <v>-1.2607582560000001</v>
      </c>
      <c r="J149" s="78">
        <f t="shared" si="2"/>
        <v>5.0124958217792615E-3</v>
      </c>
      <c r="K149" s="78">
        <f>I149/'סכום נכסי הקרן'!$C$42</f>
        <v>-2.4021565123171752E-5</v>
      </c>
    </row>
    <row r="150" spans="2:11">
      <c r="B150" t="s">
        <v>2409</v>
      </c>
      <c r="C150" t="s">
        <v>2410</v>
      </c>
      <c r="D150" t="s">
        <v>2166</v>
      </c>
      <c r="E150" t="s">
        <v>106</v>
      </c>
      <c r="F150" s="86">
        <v>45035</v>
      </c>
      <c r="G150" s="77">
        <v>18957.91056</v>
      </c>
      <c r="H150" s="77">
        <v>-6.119923</v>
      </c>
      <c r="I150" s="77">
        <v>-1.1602094460000001</v>
      </c>
      <c r="J150" s="78">
        <f t="shared" si="2"/>
        <v>4.6127360045333157E-3</v>
      </c>
      <c r="K150" s="78">
        <f>I150/'סכום נכסי הקרן'!$C$42</f>
        <v>-2.2105781684135978E-5</v>
      </c>
    </row>
    <row r="151" spans="2:11">
      <c r="B151" t="s">
        <v>2409</v>
      </c>
      <c r="C151" t="s">
        <v>2411</v>
      </c>
      <c r="D151" t="s">
        <v>2166</v>
      </c>
      <c r="E151" t="s">
        <v>106</v>
      </c>
      <c r="F151" s="86">
        <v>45035</v>
      </c>
      <c r="G151" s="77">
        <v>37596.130559999998</v>
      </c>
      <c r="H151" s="77">
        <v>-6.119923</v>
      </c>
      <c r="I151" s="77">
        <v>-2.300854078</v>
      </c>
      <c r="J151" s="78">
        <f t="shared" si="2"/>
        <v>9.1476866382691948E-3</v>
      </c>
      <c r="K151" s="78">
        <f>I151/'סכום נכסי הקרן'!$C$42</f>
        <v>-4.3838789720836295E-5</v>
      </c>
    </row>
    <row r="152" spans="2:11">
      <c r="B152" t="s">
        <v>2412</v>
      </c>
      <c r="C152" t="s">
        <v>2413</v>
      </c>
      <c r="D152" t="s">
        <v>2166</v>
      </c>
      <c r="E152" t="s">
        <v>106</v>
      </c>
      <c r="F152" s="86">
        <v>45035</v>
      </c>
      <c r="G152" s="77">
        <v>52627.245920000001</v>
      </c>
      <c r="H152" s="77">
        <v>-6.119923</v>
      </c>
      <c r="I152" s="77">
        <v>-3.2207466989999998</v>
      </c>
      <c r="J152" s="78">
        <f t="shared" si="2"/>
        <v>1.2804976128387015E-2</v>
      </c>
      <c r="K152" s="78">
        <f>I152/'סכום נכסי הקרן'!$C$42</f>
        <v>-6.1365750497428383E-5</v>
      </c>
    </row>
    <row r="153" spans="2:11">
      <c r="B153" t="s">
        <v>2414</v>
      </c>
      <c r="C153" t="s">
        <v>2415</v>
      </c>
      <c r="D153" t="s">
        <v>2166</v>
      </c>
      <c r="E153" t="s">
        <v>106</v>
      </c>
      <c r="F153" s="86">
        <v>44991</v>
      </c>
      <c r="G153" s="77">
        <v>52641.799915000003</v>
      </c>
      <c r="H153" s="77">
        <v>-6.170604</v>
      </c>
      <c r="I153" s="77">
        <v>-3.2483168120000001</v>
      </c>
      <c r="J153" s="78">
        <f t="shared" si="2"/>
        <v>1.291458879644674E-2</v>
      </c>
      <c r="K153" s="78">
        <f>I153/'סכום נכסי הקרן'!$C$42</f>
        <v>-6.1891051253327382E-5</v>
      </c>
    </row>
    <row r="154" spans="2:11">
      <c r="B154" t="s">
        <v>2416</v>
      </c>
      <c r="C154" t="s">
        <v>2417</v>
      </c>
      <c r="D154" t="s">
        <v>2166</v>
      </c>
      <c r="E154" t="s">
        <v>106</v>
      </c>
      <c r="F154" s="86">
        <v>45007</v>
      </c>
      <c r="G154" s="77">
        <v>6169.5892400000002</v>
      </c>
      <c r="H154" s="77">
        <v>-6.1549469999999999</v>
      </c>
      <c r="I154" s="77">
        <v>-0.37973494800000002</v>
      </c>
      <c r="J154" s="78">
        <f t="shared" si="2"/>
        <v>1.5097421184236647E-3</v>
      </c>
      <c r="K154" s="78">
        <f>I154/'סכום נכסי הקרן'!$C$42</f>
        <v>-7.2351917899526634E-6</v>
      </c>
    </row>
    <row r="155" spans="2:11">
      <c r="B155" t="s">
        <v>2416</v>
      </c>
      <c r="C155" t="s">
        <v>2418</v>
      </c>
      <c r="D155" t="s">
        <v>2166</v>
      </c>
      <c r="E155" t="s">
        <v>106</v>
      </c>
      <c r="F155" s="86">
        <v>45007</v>
      </c>
      <c r="G155" s="77">
        <v>18363.418575</v>
      </c>
      <c r="H155" s="77">
        <v>-6.1549469999999999</v>
      </c>
      <c r="I155" s="77">
        <v>-1.130258679</v>
      </c>
      <c r="J155" s="78">
        <f t="shared" si="2"/>
        <v>4.4936583830050662E-3</v>
      </c>
      <c r="K155" s="78">
        <f>I155/'סכום נכסי הקרן'!$C$42</f>
        <v>-2.1535121689203971E-5</v>
      </c>
    </row>
    <row r="156" spans="2:11">
      <c r="B156" t="s">
        <v>2416</v>
      </c>
      <c r="C156" t="s">
        <v>2419</v>
      </c>
      <c r="D156" t="s">
        <v>2166</v>
      </c>
      <c r="E156" t="s">
        <v>106</v>
      </c>
      <c r="F156" s="86">
        <v>45007</v>
      </c>
      <c r="G156" s="77">
        <v>18803.263859999999</v>
      </c>
      <c r="H156" s="77">
        <v>-6.1549469999999999</v>
      </c>
      <c r="I156" s="77">
        <v>-1.1573309249999999</v>
      </c>
      <c r="J156" s="78">
        <f t="shared" si="2"/>
        <v>4.6012916420500732E-3</v>
      </c>
      <c r="K156" s="78">
        <f>I156/'סכום נכסי הקרן'!$C$42</f>
        <v>-2.2050936451649217E-5</v>
      </c>
    </row>
    <row r="157" spans="2:11">
      <c r="B157" t="s">
        <v>2420</v>
      </c>
      <c r="C157" t="s">
        <v>2421</v>
      </c>
      <c r="D157" t="s">
        <v>2166</v>
      </c>
      <c r="E157" t="s">
        <v>106</v>
      </c>
      <c r="F157" s="86">
        <v>45036</v>
      </c>
      <c r="G157" s="77">
        <v>12339.17848</v>
      </c>
      <c r="H157" s="77">
        <v>-6.0836269999999999</v>
      </c>
      <c r="I157" s="77">
        <v>-0.750669633</v>
      </c>
      <c r="J157" s="78">
        <f t="shared" si="2"/>
        <v>2.9844963386454881E-3</v>
      </c>
      <c r="K157" s="78">
        <f>I157/'סכום נכסי הקרן'!$C$42</f>
        <v>-1.4302709809180846E-5</v>
      </c>
    </row>
    <row r="158" spans="2:11">
      <c r="B158" t="s">
        <v>2422</v>
      </c>
      <c r="C158" t="s">
        <v>2423</v>
      </c>
      <c r="D158" t="s">
        <v>2166</v>
      </c>
      <c r="E158" t="s">
        <v>106</v>
      </c>
      <c r="F158" s="86">
        <v>45055</v>
      </c>
      <c r="G158" s="77">
        <v>51460.2186</v>
      </c>
      <c r="H158" s="77">
        <v>-5.9540110000000004</v>
      </c>
      <c r="I158" s="77">
        <v>-3.0639471020000002</v>
      </c>
      <c r="J158" s="78">
        <f t="shared" si="2"/>
        <v>1.2181575630251257E-2</v>
      </c>
      <c r="K158" s="78">
        <f>I158/'סכום נכסי הקרן'!$C$42</f>
        <v>-5.8378205730065317E-5</v>
      </c>
    </row>
    <row r="159" spans="2:11">
      <c r="B159" t="s">
        <v>2424</v>
      </c>
      <c r="C159" t="s">
        <v>2425</v>
      </c>
      <c r="D159" t="s">
        <v>2166</v>
      </c>
      <c r="E159" t="s">
        <v>106</v>
      </c>
      <c r="F159" s="86">
        <v>45055</v>
      </c>
      <c r="G159" s="77">
        <v>42883.515500000001</v>
      </c>
      <c r="H159" s="77">
        <v>-5.9540110000000004</v>
      </c>
      <c r="I159" s="77">
        <v>-2.5532892510000003</v>
      </c>
      <c r="J159" s="78">
        <f t="shared" si="2"/>
        <v>1.0151313022558863E-2</v>
      </c>
      <c r="K159" s="78">
        <f>I159/'סכום נכסי הקרן'!$C$42</f>
        <v>-4.8648504762352256E-5</v>
      </c>
    </row>
    <row r="160" spans="2:11">
      <c r="B160" t="s">
        <v>2426</v>
      </c>
      <c r="C160" t="s">
        <v>2427</v>
      </c>
      <c r="D160" t="s">
        <v>2166</v>
      </c>
      <c r="E160" t="s">
        <v>106</v>
      </c>
      <c r="F160" s="86">
        <v>45036</v>
      </c>
      <c r="G160" s="77">
        <v>6174.7064</v>
      </c>
      <c r="H160" s="77">
        <v>-5.9957130000000003</v>
      </c>
      <c r="I160" s="77">
        <v>-0.37021765599999995</v>
      </c>
      <c r="J160" s="78">
        <f t="shared" si="2"/>
        <v>1.4719034715953599E-3</v>
      </c>
      <c r="K160" s="78">
        <f>I160/'סכום נכסי הקרן'!$C$42</f>
        <v>-7.0538562734202668E-6</v>
      </c>
    </row>
    <row r="161" spans="2:11">
      <c r="B161" t="s">
        <v>2426</v>
      </c>
      <c r="C161" t="s">
        <v>2428</v>
      </c>
      <c r="D161" t="s">
        <v>2166</v>
      </c>
      <c r="E161" t="s">
        <v>106</v>
      </c>
      <c r="F161" s="86">
        <v>45036</v>
      </c>
      <c r="G161" s="77">
        <v>24504.866000000002</v>
      </c>
      <c r="H161" s="77">
        <v>-5.9957130000000003</v>
      </c>
      <c r="I161" s="77">
        <v>-1.4692413650000002</v>
      </c>
      <c r="J161" s="78">
        <f t="shared" si="2"/>
        <v>5.8413785261365436E-3</v>
      </c>
      <c r="K161" s="78">
        <f>I161/'סכום נכסי הקרן'!$C$42</f>
        <v>-2.7993849703574941E-5</v>
      </c>
    </row>
    <row r="162" spans="2:11">
      <c r="B162" t="s">
        <v>2429</v>
      </c>
      <c r="C162" t="s">
        <v>2430</v>
      </c>
      <c r="D162" t="s">
        <v>2166</v>
      </c>
      <c r="E162" t="s">
        <v>106</v>
      </c>
      <c r="F162" s="86">
        <v>45036</v>
      </c>
      <c r="G162" s="77">
        <v>30631.0825</v>
      </c>
      <c r="H162" s="77">
        <v>-5.9957130000000003</v>
      </c>
      <c r="I162" s="77">
        <v>-1.8365517059999998</v>
      </c>
      <c r="J162" s="78">
        <f t="shared" si="2"/>
        <v>7.3017231566767328E-3</v>
      </c>
      <c r="K162" s="78">
        <f>I162/'סכום נכסי הקרן'!$C$42</f>
        <v>-3.4992312124705347E-5</v>
      </c>
    </row>
    <row r="163" spans="2:11">
      <c r="B163" t="s">
        <v>2429</v>
      </c>
      <c r="C163" t="s">
        <v>2431</v>
      </c>
      <c r="D163" t="s">
        <v>2166</v>
      </c>
      <c r="E163" t="s">
        <v>106</v>
      </c>
      <c r="F163" s="86">
        <v>45036</v>
      </c>
      <c r="G163" s="77">
        <v>7718.3829999999989</v>
      </c>
      <c r="H163" s="77">
        <v>-5.9957130000000003</v>
      </c>
      <c r="I163" s="77">
        <v>-0.46277206999999992</v>
      </c>
      <c r="J163" s="78">
        <f t="shared" si="2"/>
        <v>1.8398793394941999E-3</v>
      </c>
      <c r="K163" s="78">
        <f>I163/'סכום נכסי הקרן'!$C$42</f>
        <v>-8.8173203417753336E-6</v>
      </c>
    </row>
    <row r="164" spans="2:11">
      <c r="B164" t="s">
        <v>2432</v>
      </c>
      <c r="C164" t="s">
        <v>2433</v>
      </c>
      <c r="D164" t="s">
        <v>2166</v>
      </c>
      <c r="E164" t="s">
        <v>106</v>
      </c>
      <c r="F164" s="86">
        <v>45036</v>
      </c>
      <c r="G164" s="77">
        <v>6174.7064</v>
      </c>
      <c r="H164" s="77">
        <v>-5.9957130000000003</v>
      </c>
      <c r="I164" s="77">
        <v>-0.37021765599999995</v>
      </c>
      <c r="J164" s="78">
        <f t="shared" si="2"/>
        <v>1.4719034715953599E-3</v>
      </c>
      <c r="K164" s="78">
        <f>I164/'סכום נכסי הקרן'!$C$42</f>
        <v>-7.0538562734202668E-6</v>
      </c>
    </row>
    <row r="165" spans="2:11">
      <c r="B165" t="s">
        <v>2434</v>
      </c>
      <c r="C165" t="s">
        <v>2435</v>
      </c>
      <c r="D165" t="s">
        <v>2166</v>
      </c>
      <c r="E165" t="s">
        <v>106</v>
      </c>
      <c r="F165" s="86">
        <v>45061</v>
      </c>
      <c r="G165" s="77">
        <v>55135.948499999999</v>
      </c>
      <c r="H165" s="77">
        <v>-5.9887620000000004</v>
      </c>
      <c r="I165" s="77">
        <v>-3.3019609700000001</v>
      </c>
      <c r="J165" s="78">
        <f t="shared" si="2"/>
        <v>1.3127866097275984E-2</v>
      </c>
      <c r="K165" s="78">
        <f>I165/'סכום נכסי הקרן'!$C$42</f>
        <v>-6.2913147780351608E-5</v>
      </c>
    </row>
    <row r="166" spans="2:11">
      <c r="B166" t="s">
        <v>2436</v>
      </c>
      <c r="C166" t="s">
        <v>2437</v>
      </c>
      <c r="D166" t="s">
        <v>2166</v>
      </c>
      <c r="E166" t="s">
        <v>106</v>
      </c>
      <c r="F166" s="86">
        <v>45055</v>
      </c>
      <c r="G166" s="77">
        <v>64955.833545000001</v>
      </c>
      <c r="H166" s="77">
        <v>-5.9247500000000004</v>
      </c>
      <c r="I166" s="77">
        <v>-3.8484707930000002</v>
      </c>
      <c r="J166" s="78">
        <f t="shared" si="2"/>
        <v>1.5300668211648038E-2</v>
      </c>
      <c r="K166" s="78">
        <f>I166/'סכום נכסי הקרן'!$C$42</f>
        <v>-7.3325945984266418E-5</v>
      </c>
    </row>
    <row r="167" spans="2:11">
      <c r="B167" t="s">
        <v>2438</v>
      </c>
      <c r="C167" t="s">
        <v>2439</v>
      </c>
      <c r="D167" t="s">
        <v>2166</v>
      </c>
      <c r="E167" t="s">
        <v>106</v>
      </c>
      <c r="F167" s="86">
        <v>45040</v>
      </c>
      <c r="G167" s="77">
        <v>519075.59</v>
      </c>
      <c r="H167" s="77">
        <v>-5.8936809999999999</v>
      </c>
      <c r="I167" s="77">
        <f>-30.59266-0.0136306223944587</f>
        <v>-30.606290622394457</v>
      </c>
      <c r="J167" s="78">
        <f t="shared" si="2"/>
        <v>0.12168383838440951</v>
      </c>
      <c r="K167" s="78">
        <f>I167/'סכום נכסי הקרן'!$C$42</f>
        <v>-5.831498622877702E-4</v>
      </c>
    </row>
    <row r="168" spans="2:11">
      <c r="B168" t="s">
        <v>2440</v>
      </c>
      <c r="C168" t="s">
        <v>2441</v>
      </c>
      <c r="D168" t="s">
        <v>2166</v>
      </c>
      <c r="E168" t="s">
        <v>106</v>
      </c>
      <c r="F168" s="86">
        <v>45061</v>
      </c>
      <c r="G168" s="77">
        <v>199237.5</v>
      </c>
      <c r="H168" s="77">
        <v>-5.8878320000000004</v>
      </c>
      <c r="I168" s="77">
        <v>-11.73077</v>
      </c>
      <c r="J168" s="78">
        <f t="shared" si="2"/>
        <v>4.6638945516652243E-2</v>
      </c>
      <c r="K168" s="78">
        <f>I168/'סכום נכסי הקרן'!$C$42</f>
        <v>-2.2350950640925206E-4</v>
      </c>
    </row>
    <row r="169" spans="2:11">
      <c r="B169" t="s">
        <v>2442</v>
      </c>
      <c r="C169" t="s">
        <v>2443</v>
      </c>
      <c r="D169" t="s">
        <v>2166</v>
      </c>
      <c r="E169" t="s">
        <v>106</v>
      </c>
      <c r="F169" s="86">
        <v>44984</v>
      </c>
      <c r="G169" s="77">
        <v>4637.4262500000004</v>
      </c>
      <c r="H169" s="77">
        <v>-5.9675399999999996</v>
      </c>
      <c r="I169" s="77">
        <v>-0.27674027699999998</v>
      </c>
      <c r="J169" s="78">
        <f t="shared" si="2"/>
        <v>1.1002580991074115E-3</v>
      </c>
      <c r="K169" s="78">
        <f>I169/'סכום נכסי הקרן'!$C$42</f>
        <v>-5.272806705427665E-6</v>
      </c>
    </row>
    <row r="170" spans="2:11">
      <c r="B170" t="s">
        <v>2444</v>
      </c>
      <c r="C170" t="s">
        <v>2445</v>
      </c>
      <c r="D170" t="s">
        <v>2166</v>
      </c>
      <c r="E170" t="s">
        <v>106</v>
      </c>
      <c r="F170" s="86">
        <v>45061</v>
      </c>
      <c r="G170" s="77">
        <v>6191.7636000000002</v>
      </c>
      <c r="H170" s="77">
        <v>-5.6967819999999998</v>
      </c>
      <c r="I170" s="77">
        <v>-0.352731297</v>
      </c>
      <c r="J170" s="78">
        <f t="shared" si="2"/>
        <v>1.4023815779186772E-3</v>
      </c>
      <c r="K170" s="78">
        <f>I170/'סכום נכסי הקרן'!$C$42</f>
        <v>-6.7206839864361246E-6</v>
      </c>
    </row>
    <row r="171" spans="2:11">
      <c r="B171" t="s">
        <v>2446</v>
      </c>
      <c r="C171" t="s">
        <v>2447</v>
      </c>
      <c r="D171" t="s">
        <v>2166</v>
      </c>
      <c r="E171" t="s">
        <v>106</v>
      </c>
      <c r="F171" s="86">
        <v>45061</v>
      </c>
      <c r="G171" s="77">
        <v>9287.6453999999994</v>
      </c>
      <c r="H171" s="77">
        <v>-5.6967819999999998</v>
      </c>
      <c r="I171" s="77">
        <v>-0.52909694600000001</v>
      </c>
      <c r="J171" s="78">
        <f t="shared" si="2"/>
        <v>2.103572368865905E-3</v>
      </c>
      <c r="K171" s="78">
        <f>I171/'סכום נכסי הקרן'!$C$42</f>
        <v>-1.0081025989180821E-5</v>
      </c>
    </row>
    <row r="172" spans="2:11">
      <c r="B172" t="s">
        <v>2448</v>
      </c>
      <c r="C172" t="s">
        <v>2449</v>
      </c>
      <c r="D172" t="s">
        <v>2166</v>
      </c>
      <c r="E172" t="s">
        <v>106</v>
      </c>
      <c r="F172" s="86">
        <v>45061</v>
      </c>
      <c r="G172" s="77">
        <v>61431.397499999999</v>
      </c>
      <c r="H172" s="77">
        <v>-5.6967819999999998</v>
      </c>
      <c r="I172" s="77">
        <v>-3.4996130219999997</v>
      </c>
      <c r="J172" s="78">
        <f t="shared" si="2"/>
        <v>1.3913686915899356E-2</v>
      </c>
      <c r="K172" s="78">
        <f>I172/'סכום נכסי הקרן'!$C$42</f>
        <v>-6.6679065327392059E-5</v>
      </c>
    </row>
    <row r="173" spans="2:11">
      <c r="B173" t="s">
        <v>2450</v>
      </c>
      <c r="C173" t="s">
        <v>2451</v>
      </c>
      <c r="D173" t="s">
        <v>2166</v>
      </c>
      <c r="E173" t="s">
        <v>106</v>
      </c>
      <c r="F173" s="86">
        <v>45061</v>
      </c>
      <c r="G173" s="77">
        <v>12389.326647999998</v>
      </c>
      <c r="H173" s="77">
        <v>-5.6473060000000004</v>
      </c>
      <c r="I173" s="77">
        <v>-0.69966314600000001</v>
      </c>
      <c r="J173" s="78">
        <f t="shared" si="2"/>
        <v>2.7817058339992605E-3</v>
      </c>
      <c r="K173" s="78">
        <f>I173/'סכום נכסי הקרן'!$C$42</f>
        <v>-1.3330869535009592E-5</v>
      </c>
    </row>
    <row r="174" spans="2:11">
      <c r="B174" t="s">
        <v>2452</v>
      </c>
      <c r="C174" t="s">
        <v>2453</v>
      </c>
      <c r="D174" t="s">
        <v>2166</v>
      </c>
      <c r="E174" t="s">
        <v>106</v>
      </c>
      <c r="F174" s="86">
        <v>45005</v>
      </c>
      <c r="G174" s="77">
        <v>6979.1665949999997</v>
      </c>
      <c r="H174" s="77">
        <v>-5.5763870000000004</v>
      </c>
      <c r="I174" s="77">
        <v>-0.38918534799999993</v>
      </c>
      <c r="J174" s="78">
        <f t="shared" si="2"/>
        <v>1.547314817463077E-3</v>
      </c>
      <c r="K174" s="78">
        <f>I174/'סכום נכסי הקרן'!$C$42</f>
        <v>-7.4152527952720051E-6</v>
      </c>
    </row>
    <row r="175" spans="2:11">
      <c r="B175" t="s">
        <v>2454</v>
      </c>
      <c r="C175" t="s">
        <v>2455</v>
      </c>
      <c r="D175" t="s">
        <v>2166</v>
      </c>
      <c r="E175" t="s">
        <v>106</v>
      </c>
      <c r="F175" s="86">
        <v>45105</v>
      </c>
      <c r="G175" s="77">
        <v>34524.783860000003</v>
      </c>
      <c r="H175" s="77">
        <v>-5.5838049999999999</v>
      </c>
      <c r="I175" s="77">
        <v>-1.9277964540000001</v>
      </c>
      <c r="J175" s="78">
        <f t="shared" si="2"/>
        <v>7.6644920823868675E-3</v>
      </c>
      <c r="K175" s="78">
        <f>I175/'סכום נכסי הקרן'!$C$42</f>
        <v>-3.6730822775576236E-5</v>
      </c>
    </row>
    <row r="176" spans="2:11">
      <c r="B176" t="s">
        <v>2456</v>
      </c>
      <c r="C176" t="s">
        <v>2457</v>
      </c>
      <c r="D176" t="s">
        <v>2166</v>
      </c>
      <c r="E176" t="s">
        <v>106</v>
      </c>
      <c r="F176" s="86">
        <v>45106</v>
      </c>
      <c r="G176" s="77">
        <v>20978.73763</v>
      </c>
      <c r="H176" s="77">
        <v>-5.1846410000000001</v>
      </c>
      <c r="I176" s="77">
        <v>-1.08767217</v>
      </c>
      <c r="J176" s="78">
        <f t="shared" si="2"/>
        <v>4.3243438475572289E-3</v>
      </c>
      <c r="K176" s="78">
        <f>I176/'סכום נכסי הקרן'!$C$42</f>
        <v>-2.0723709513678991E-5</v>
      </c>
    </row>
    <row r="177" spans="2:11">
      <c r="B177" t="s">
        <v>2458</v>
      </c>
      <c r="C177" t="s">
        <v>2459</v>
      </c>
      <c r="D177" t="s">
        <v>2166</v>
      </c>
      <c r="E177" t="s">
        <v>106</v>
      </c>
      <c r="F177" s="86">
        <v>45106</v>
      </c>
      <c r="G177" s="77">
        <v>14782.409164999997</v>
      </c>
      <c r="H177" s="77">
        <v>-5.0981639999999997</v>
      </c>
      <c r="I177" s="77">
        <v>-0.75363144500000001</v>
      </c>
      <c r="J177" s="78">
        <f t="shared" si="2"/>
        <v>2.996271847712546E-3</v>
      </c>
      <c r="K177" s="78">
        <f>I177/'סכום נכסי הקרן'!$C$42</f>
        <v>-1.4359142007425038E-5</v>
      </c>
    </row>
    <row r="178" spans="2:11">
      <c r="B178" t="s">
        <v>2460</v>
      </c>
      <c r="C178" t="s">
        <v>2461</v>
      </c>
      <c r="D178" t="s">
        <v>2166</v>
      </c>
      <c r="E178" t="s">
        <v>106</v>
      </c>
      <c r="F178" s="86">
        <v>45138</v>
      </c>
      <c r="G178" s="77">
        <v>11682.156458000001</v>
      </c>
      <c r="H178" s="77">
        <v>-4.6942180000000002</v>
      </c>
      <c r="I178" s="77">
        <v>-0.54838583400000007</v>
      </c>
      <c r="J178" s="78">
        <f t="shared" si="2"/>
        <v>2.1802607189493873E-3</v>
      </c>
      <c r="K178" s="78">
        <f>I178/'סכום נכסי הקרן'!$C$42</f>
        <v>-1.0448542344549084E-5</v>
      </c>
    </row>
    <row r="179" spans="2:11">
      <c r="B179" t="s">
        <v>2462</v>
      </c>
      <c r="C179" t="s">
        <v>2463</v>
      </c>
      <c r="D179" t="s">
        <v>2166</v>
      </c>
      <c r="E179" t="s">
        <v>106</v>
      </c>
      <c r="F179" s="86">
        <v>45106</v>
      </c>
      <c r="G179" s="77">
        <v>30994.932374999997</v>
      </c>
      <c r="H179" s="77">
        <v>-4.6964779999999999</v>
      </c>
      <c r="I179" s="77">
        <v>-1.4556702720000001</v>
      </c>
      <c r="J179" s="78">
        <f t="shared" si="2"/>
        <v>5.7874228636328523E-3</v>
      </c>
      <c r="K179" s="78">
        <f>I179/'סכום נכסי הקרן'!$C$42</f>
        <v>-2.7735276029565129E-5</v>
      </c>
    </row>
    <row r="180" spans="2:11">
      <c r="B180" t="s">
        <v>2464</v>
      </c>
      <c r="C180" t="s">
        <v>2465</v>
      </c>
      <c r="D180" t="s">
        <v>2166</v>
      </c>
      <c r="E180" t="s">
        <v>106</v>
      </c>
      <c r="F180" s="86">
        <v>45132</v>
      </c>
      <c r="G180" s="77">
        <v>4038.090541</v>
      </c>
      <c r="H180" s="77">
        <v>-4.3424469999999999</v>
      </c>
      <c r="I180" s="77">
        <v>-0.17535193899999998</v>
      </c>
      <c r="J180" s="78">
        <f t="shared" si="2"/>
        <v>6.9716050431986359E-4</v>
      </c>
      <c r="K180" s="78">
        <f>I180/'סכום נכסי הקרן'!$C$42</f>
        <v>-3.3410275142889407E-6</v>
      </c>
    </row>
    <row r="181" spans="2:11">
      <c r="B181" t="s">
        <v>2466</v>
      </c>
      <c r="C181" t="s">
        <v>2467</v>
      </c>
      <c r="D181" t="s">
        <v>2166</v>
      </c>
      <c r="E181" t="s">
        <v>106</v>
      </c>
      <c r="F181" s="86">
        <v>45132</v>
      </c>
      <c r="G181" s="77">
        <v>3918.0645</v>
      </c>
      <c r="H181" s="77">
        <v>-4.0698790000000002</v>
      </c>
      <c r="I181" s="77">
        <v>-0.15946048099999999</v>
      </c>
      <c r="J181" s="78">
        <f t="shared" si="2"/>
        <v>6.3397958406977205E-4</v>
      </c>
      <c r="K181" s="78">
        <f>I181/'סכום נכסי הקרן'!$C$42</f>
        <v>-3.0382433037295859E-6</v>
      </c>
    </row>
    <row r="182" spans="2:11">
      <c r="B182" t="s">
        <v>2468</v>
      </c>
      <c r="C182" t="s">
        <v>2469</v>
      </c>
      <c r="D182" t="s">
        <v>2166</v>
      </c>
      <c r="E182" t="s">
        <v>106</v>
      </c>
      <c r="F182" s="86">
        <v>45132</v>
      </c>
      <c r="G182" s="77">
        <v>11417.729671999998</v>
      </c>
      <c r="H182" s="77">
        <v>-4.0472289999999997</v>
      </c>
      <c r="I182" s="77">
        <v>-0.46210168700000004</v>
      </c>
      <c r="J182" s="78">
        <f t="shared" si="2"/>
        <v>1.8372140450410408E-3</v>
      </c>
      <c r="K182" s="78">
        <f>I182/'סכום נכסי הקרן'!$C$42</f>
        <v>-8.8045473547135191E-6</v>
      </c>
    </row>
    <row r="183" spans="2:11">
      <c r="B183" t="s">
        <v>2470</v>
      </c>
      <c r="C183" t="s">
        <v>2471</v>
      </c>
      <c r="D183" t="s">
        <v>2166</v>
      </c>
      <c r="E183" t="s">
        <v>106</v>
      </c>
      <c r="F183" s="86">
        <v>45132</v>
      </c>
      <c r="G183" s="77">
        <v>6270.3972919999997</v>
      </c>
      <c r="H183" s="77">
        <v>-4.0387380000000004</v>
      </c>
      <c r="I183" s="77">
        <v>-0.25324492199999998</v>
      </c>
      <c r="J183" s="78">
        <f t="shared" si="2"/>
        <v>1.0068457671173201E-3</v>
      </c>
      <c r="K183" s="78">
        <f>I183/'סכום נכסי הקרן'!$C$42</f>
        <v>-4.8251434063466879E-6</v>
      </c>
    </row>
    <row r="184" spans="2:11">
      <c r="B184" t="s">
        <v>2472</v>
      </c>
      <c r="C184" t="s">
        <v>2473</v>
      </c>
      <c r="D184" t="s">
        <v>2166</v>
      </c>
      <c r="E184" t="s">
        <v>106</v>
      </c>
      <c r="F184" s="86">
        <v>45133</v>
      </c>
      <c r="G184" s="77">
        <v>42201.237753000001</v>
      </c>
      <c r="H184" s="77">
        <v>-3.9904630000000001</v>
      </c>
      <c r="I184" s="77">
        <v>-1.6840248229999999</v>
      </c>
      <c r="J184" s="78">
        <f t="shared" si="2"/>
        <v>6.6953100238592127E-3</v>
      </c>
      <c r="K184" s="78">
        <f>I184/'סכום נכסי הקרן'!$C$42</f>
        <v>-3.2086176522910097E-5</v>
      </c>
    </row>
    <row r="185" spans="2:11">
      <c r="B185" t="s">
        <v>2474</v>
      </c>
      <c r="C185" t="s">
        <v>2475</v>
      </c>
      <c r="D185" t="s">
        <v>2166</v>
      </c>
      <c r="E185" t="s">
        <v>106</v>
      </c>
      <c r="F185" s="86">
        <v>45132</v>
      </c>
      <c r="G185" s="77">
        <v>4707.915129</v>
      </c>
      <c r="H185" s="77">
        <v>-3.925656</v>
      </c>
      <c r="I185" s="77">
        <v>-0.18481653200000001</v>
      </c>
      <c r="J185" s="78">
        <f t="shared" si="2"/>
        <v>7.3478963158638488E-4</v>
      </c>
      <c r="K185" s="78">
        <f>I185/'סכום נכסי הקרן'!$C$42</f>
        <v>-3.521358942643129E-6</v>
      </c>
    </row>
    <row r="186" spans="2:11">
      <c r="B186" t="s">
        <v>2476</v>
      </c>
      <c r="C186" t="s">
        <v>2477</v>
      </c>
      <c r="D186" t="s">
        <v>2166</v>
      </c>
      <c r="E186" t="s">
        <v>106</v>
      </c>
      <c r="F186" s="86">
        <v>45110</v>
      </c>
      <c r="G186" s="77">
        <v>3150.4648400000001</v>
      </c>
      <c r="H186" s="77">
        <v>-3.8723550000000002</v>
      </c>
      <c r="I186" s="77">
        <v>-0.12199718799999999</v>
      </c>
      <c r="J186" s="78">
        <f t="shared" si="2"/>
        <v>4.8503382167724545E-4</v>
      </c>
      <c r="K186" s="78">
        <f>I186/'סכום נכסי הקרן'!$C$42</f>
        <v>-2.3244451364400399E-6</v>
      </c>
    </row>
    <row r="187" spans="2:11">
      <c r="B187" t="s">
        <v>2476</v>
      </c>
      <c r="C187" t="s">
        <v>2478</v>
      </c>
      <c r="D187" t="s">
        <v>2166</v>
      </c>
      <c r="E187" t="s">
        <v>106</v>
      </c>
      <c r="F187" s="86">
        <v>45110</v>
      </c>
      <c r="G187" s="77">
        <v>12502.8971</v>
      </c>
      <c r="H187" s="77">
        <v>-3.8723550000000002</v>
      </c>
      <c r="I187" s="77">
        <v>-0.48415658199999995</v>
      </c>
      <c r="J187" s="78">
        <f t="shared" si="2"/>
        <v>1.9248994268429584E-3</v>
      </c>
      <c r="K187" s="78">
        <f>I187/'סכום נכסי הקרן'!$C$42</f>
        <v>-9.2247651831559699E-6</v>
      </c>
    </row>
    <row r="188" spans="2:11">
      <c r="B188" t="s">
        <v>2479</v>
      </c>
      <c r="C188" t="s">
        <v>2480</v>
      </c>
      <c r="D188" t="s">
        <v>2166</v>
      </c>
      <c r="E188" t="s">
        <v>106</v>
      </c>
      <c r="F188" s="86">
        <v>45110</v>
      </c>
      <c r="G188" s="77">
        <v>11190.205488</v>
      </c>
      <c r="H188" s="77">
        <v>-3.7616879999999999</v>
      </c>
      <c r="I188" s="77">
        <v>-0.42094065200000003</v>
      </c>
      <c r="J188" s="78">
        <f t="shared" si="2"/>
        <v>1.6735668787617585E-3</v>
      </c>
      <c r="K188" s="78">
        <f>I188/'סכום נכסי הקרן'!$C$42</f>
        <v>-8.0202951175505749E-6</v>
      </c>
    </row>
    <row r="189" spans="2:11">
      <c r="B189" t="s">
        <v>2481</v>
      </c>
      <c r="C189" t="s">
        <v>2482</v>
      </c>
      <c r="D189" t="s">
        <v>2166</v>
      </c>
      <c r="E189" t="s">
        <v>106</v>
      </c>
      <c r="F189" s="86">
        <v>45110</v>
      </c>
      <c r="G189" s="77">
        <v>43793.309419999998</v>
      </c>
      <c r="H189" s="77">
        <v>-3.7936809999999999</v>
      </c>
      <c r="I189" s="77">
        <v>-1.6613784679999999</v>
      </c>
      <c r="J189" s="78">
        <f t="shared" si="2"/>
        <v>6.6052731279865832E-3</v>
      </c>
      <c r="K189" s="78">
        <f>I189/'סכום נכסי הקרן'!$C$42</f>
        <v>-3.1654689448487984E-5</v>
      </c>
    </row>
    <row r="190" spans="2:11">
      <c r="B190" t="s">
        <v>2481</v>
      </c>
      <c r="C190" t="s">
        <v>2483</v>
      </c>
      <c r="D190" t="s">
        <v>2166</v>
      </c>
      <c r="E190" t="s">
        <v>106</v>
      </c>
      <c r="F190" s="86">
        <v>45110</v>
      </c>
      <c r="G190" s="77">
        <v>3284.4219600000001</v>
      </c>
      <c r="H190" s="77">
        <v>-3.7936809999999999</v>
      </c>
      <c r="I190" s="77">
        <v>-0.12460049300000001</v>
      </c>
      <c r="J190" s="78">
        <f t="shared" si="2"/>
        <v>4.9538398624941152E-4</v>
      </c>
      <c r="K190" s="78">
        <f>I190/'סכום נכסי הקרן'!$C$42</f>
        <v>-2.3740466046797839E-6</v>
      </c>
    </row>
    <row r="191" spans="2:11">
      <c r="B191" t="s">
        <v>2484</v>
      </c>
      <c r="C191" t="s">
        <v>2485</v>
      </c>
      <c r="D191" t="s">
        <v>2166</v>
      </c>
      <c r="E191" t="s">
        <v>106</v>
      </c>
      <c r="F191" s="86">
        <v>45152</v>
      </c>
      <c r="G191" s="77">
        <v>15930.998369999998</v>
      </c>
      <c r="H191" s="77">
        <v>-2.8117939999999999</v>
      </c>
      <c r="I191" s="77">
        <v>-0.44794680499999995</v>
      </c>
      <c r="J191" s="78">
        <f t="shared" si="2"/>
        <v>1.7809373666650564E-3</v>
      </c>
      <c r="K191" s="78">
        <f>I191/'סכום נכסי הקרן'!$C$42</f>
        <v>-8.5348505923440213E-6</v>
      </c>
    </row>
    <row r="192" spans="2:11">
      <c r="B192" t="s">
        <v>2486</v>
      </c>
      <c r="C192" t="s">
        <v>2487</v>
      </c>
      <c r="D192" t="s">
        <v>2166</v>
      </c>
      <c r="E192" t="s">
        <v>106</v>
      </c>
      <c r="F192" s="86">
        <v>45160</v>
      </c>
      <c r="G192" s="77">
        <v>5583.4612049999996</v>
      </c>
      <c r="H192" s="77">
        <v>-2.2028210000000001</v>
      </c>
      <c r="I192" s="77">
        <v>-0.12299367999999999</v>
      </c>
      <c r="J192" s="78">
        <f t="shared" si="2"/>
        <v>4.889956533469295E-4</v>
      </c>
      <c r="K192" s="78">
        <f>I192/'סכום נכסי הקרן'!$C$42</f>
        <v>-2.3434315657247988E-6</v>
      </c>
    </row>
    <row r="193" spans="2:11">
      <c r="B193" t="s">
        <v>2488</v>
      </c>
      <c r="C193" t="s">
        <v>2489</v>
      </c>
      <c r="D193" t="s">
        <v>2166</v>
      </c>
      <c r="E193" t="s">
        <v>106</v>
      </c>
      <c r="F193" s="86">
        <v>45155</v>
      </c>
      <c r="G193" s="77">
        <v>9578.5559460000004</v>
      </c>
      <c r="H193" s="77">
        <v>-2.149362</v>
      </c>
      <c r="I193" s="77">
        <v>-0.20587788699999998</v>
      </c>
      <c r="J193" s="78">
        <f t="shared" si="2"/>
        <v>8.185249182173452E-4</v>
      </c>
      <c r="K193" s="78">
        <f>I193/'סכום נכסי הקרן'!$C$42</f>
        <v>-3.9226465870484012E-6</v>
      </c>
    </row>
    <row r="194" spans="2:11">
      <c r="B194" t="s">
        <v>2490</v>
      </c>
      <c r="C194" t="s">
        <v>2491</v>
      </c>
      <c r="D194" t="s">
        <v>2166</v>
      </c>
      <c r="E194" t="s">
        <v>106</v>
      </c>
      <c r="F194" s="86">
        <v>45155</v>
      </c>
      <c r="G194" s="77">
        <v>9579.3235199999999</v>
      </c>
      <c r="H194" s="77">
        <v>-2.1411769999999999</v>
      </c>
      <c r="I194" s="77">
        <v>-0.20511031299999999</v>
      </c>
      <c r="J194" s="78">
        <f t="shared" si="2"/>
        <v>8.1547321385642101E-4</v>
      </c>
      <c r="K194" s="78">
        <f>I194/'סכום נכסי הקרן'!$C$42</f>
        <v>-3.9080217938018728E-6</v>
      </c>
    </row>
    <row r="195" spans="2:11">
      <c r="B195" t="s">
        <v>2492</v>
      </c>
      <c r="C195" t="s">
        <v>2493</v>
      </c>
      <c r="D195" t="s">
        <v>2166</v>
      </c>
      <c r="E195" t="s">
        <v>106</v>
      </c>
      <c r="F195" s="86">
        <v>45160</v>
      </c>
      <c r="G195" s="77">
        <v>7982.7695999999996</v>
      </c>
      <c r="H195" s="77">
        <v>-2.1209280000000001</v>
      </c>
      <c r="I195" s="77">
        <v>-0.16930880800000001</v>
      </c>
      <c r="J195" s="78">
        <f t="shared" si="2"/>
        <v>6.7313435280048418E-4</v>
      </c>
      <c r="K195" s="78">
        <f>I195/'סכום נכסי הקרן'!$C$42</f>
        <v>-3.2258861188838269E-6</v>
      </c>
    </row>
    <row r="196" spans="2:11">
      <c r="B196" t="s">
        <v>2494</v>
      </c>
      <c r="C196" t="s">
        <v>2495</v>
      </c>
      <c r="D196" t="s">
        <v>2166</v>
      </c>
      <c r="E196" t="s">
        <v>106</v>
      </c>
      <c r="F196" s="86">
        <v>45160</v>
      </c>
      <c r="G196" s="77">
        <v>7982.7695999999996</v>
      </c>
      <c r="H196" s="77">
        <v>-2.1209280000000001</v>
      </c>
      <c r="I196" s="77">
        <v>-0.16930880800000001</v>
      </c>
      <c r="J196" s="78">
        <f t="shared" si="2"/>
        <v>6.7313435280048418E-4</v>
      </c>
      <c r="K196" s="78">
        <f>I196/'סכום נכסי הקרן'!$C$42</f>
        <v>-3.2258861188838269E-6</v>
      </c>
    </row>
    <row r="197" spans="2:11">
      <c r="B197" t="s">
        <v>2496</v>
      </c>
      <c r="C197" t="s">
        <v>2497</v>
      </c>
      <c r="D197" t="s">
        <v>2166</v>
      </c>
      <c r="E197" t="s">
        <v>106</v>
      </c>
      <c r="F197" s="86">
        <v>45168</v>
      </c>
      <c r="G197" s="77">
        <v>11196.772510000003</v>
      </c>
      <c r="H197" s="77">
        <v>-1.930353</v>
      </c>
      <c r="I197" s="77">
        <v>-0.216137261</v>
      </c>
      <c r="J197" s="78">
        <f t="shared" si="2"/>
        <v>8.5931391885591866E-4</v>
      </c>
      <c r="K197" s="78">
        <f>I197/'סכום נכסי הקרן'!$C$42</f>
        <v>-4.1181211909156591E-6</v>
      </c>
    </row>
    <row r="198" spans="2:11">
      <c r="B198" t="s">
        <v>2498</v>
      </c>
      <c r="C198" t="s">
        <v>2499</v>
      </c>
      <c r="D198" t="s">
        <v>2166</v>
      </c>
      <c r="E198" t="s">
        <v>106</v>
      </c>
      <c r="F198" s="86">
        <v>45174</v>
      </c>
      <c r="G198" s="77">
        <v>10302.643889999999</v>
      </c>
      <c r="H198" s="77">
        <v>-1.437918</v>
      </c>
      <c r="I198" s="77">
        <v>-0.14814353600000002</v>
      </c>
      <c r="J198" s="78">
        <f t="shared" si="2"/>
        <v>5.8898591517421374E-4</v>
      </c>
      <c r="K198" s="78">
        <f>I198/'סכום נכסי הקרן'!$C$42</f>
        <v>-2.8226185160122711E-6</v>
      </c>
    </row>
    <row r="199" spans="2:11">
      <c r="B199" t="s">
        <v>2498</v>
      </c>
      <c r="C199" t="s">
        <v>2500</v>
      </c>
      <c r="D199" t="s">
        <v>2166</v>
      </c>
      <c r="E199" t="s">
        <v>106</v>
      </c>
      <c r="F199" s="86">
        <v>45174</v>
      </c>
      <c r="G199" s="77">
        <v>1605.5089499999999</v>
      </c>
      <c r="H199" s="77">
        <v>-1.437918</v>
      </c>
      <c r="I199" s="77">
        <v>-2.3085896999999998E-2</v>
      </c>
      <c r="J199" s="78">
        <f t="shared" si="2"/>
        <v>9.1784417594586312E-5</v>
      </c>
      <c r="K199" s="78">
        <f>I199/'סכום נכסי הקרן'!$C$42</f>
        <v>-4.3986178601104895E-7</v>
      </c>
    </row>
    <row r="200" spans="2:11">
      <c r="B200" t="s">
        <v>2501</v>
      </c>
      <c r="C200" t="s">
        <v>2502</v>
      </c>
      <c r="D200" t="s">
        <v>2166</v>
      </c>
      <c r="E200" t="s">
        <v>106</v>
      </c>
      <c r="F200" s="86">
        <v>45169</v>
      </c>
      <c r="G200" s="77">
        <v>4817.6782110000004</v>
      </c>
      <c r="H200" s="77">
        <v>-1.4481839999999999</v>
      </c>
      <c r="I200" s="77">
        <v>-6.9768831000000003E-2</v>
      </c>
      <c r="J200" s="78">
        <f t="shared" si="2"/>
        <v>2.7738543230917647E-4</v>
      </c>
      <c r="K200" s="78">
        <f>I200/'סכום נכסי הקרן'!$C$42</f>
        <v>-1.329324245515045E-6</v>
      </c>
    </row>
    <row r="201" spans="2:11">
      <c r="B201" t="s">
        <v>2503</v>
      </c>
      <c r="C201" t="s">
        <v>2504</v>
      </c>
      <c r="D201" t="s">
        <v>2166</v>
      </c>
      <c r="E201" t="s">
        <v>106</v>
      </c>
      <c r="F201" s="86">
        <v>45174</v>
      </c>
      <c r="G201" s="77">
        <v>4018.0366749999998</v>
      </c>
      <c r="H201" s="77">
        <v>-1.330263</v>
      </c>
      <c r="I201" s="77">
        <v>-5.3450442000000001E-2</v>
      </c>
      <c r="J201" s="78">
        <f t="shared" si="2"/>
        <v>2.125071288823309E-4</v>
      </c>
      <c r="K201" s="78">
        <f>I201/'סכום נכסי הקרן'!$C$42</f>
        <v>-1.0184056041313874E-6</v>
      </c>
    </row>
    <row r="202" spans="2:11">
      <c r="B202" t="s">
        <v>2503</v>
      </c>
      <c r="C202" t="s">
        <v>2505</v>
      </c>
      <c r="D202" t="s">
        <v>2166</v>
      </c>
      <c r="E202" t="s">
        <v>106</v>
      </c>
      <c r="F202" s="86">
        <v>45174</v>
      </c>
      <c r="G202" s="77">
        <v>88170.516090000005</v>
      </c>
      <c r="H202" s="77">
        <v>-1.330263</v>
      </c>
      <c r="I202" s="77">
        <v>-1.1728994609999999</v>
      </c>
      <c r="J202" s="78">
        <f t="shared" si="2"/>
        <v>4.6631886958903614E-3</v>
      </c>
      <c r="K202" s="78">
        <f>I202/'סכום נכסי הקרן'!$C$42</f>
        <v>-2.2347567942751223E-5</v>
      </c>
    </row>
    <row r="203" spans="2:11">
      <c r="B203" t="s">
        <v>2503</v>
      </c>
      <c r="C203" t="s">
        <v>2506</v>
      </c>
      <c r="D203" t="s">
        <v>2166</v>
      </c>
      <c r="E203" t="s">
        <v>106</v>
      </c>
      <c r="F203" s="86">
        <v>45174</v>
      </c>
      <c r="G203" s="77">
        <v>133.942722</v>
      </c>
      <c r="H203" s="77">
        <v>-1.330263</v>
      </c>
      <c r="I203" s="77">
        <v>-1.7817899999999999E-3</v>
      </c>
      <c r="J203" s="78">
        <f t="shared" si="2"/>
        <v>7.0840027323113308E-6</v>
      </c>
      <c r="K203" s="78">
        <f>I203/'סכום נכסי הקרן'!$C$42</f>
        <v>-3.3948922655967272E-8</v>
      </c>
    </row>
    <row r="204" spans="2:11">
      <c r="B204" t="s">
        <v>2507</v>
      </c>
      <c r="C204" t="s">
        <v>2508</v>
      </c>
      <c r="D204" t="s">
        <v>2166</v>
      </c>
      <c r="E204" t="s">
        <v>106</v>
      </c>
      <c r="F204" s="86">
        <v>45159</v>
      </c>
      <c r="G204" s="77">
        <v>88186.891617000016</v>
      </c>
      <c r="H204" s="77">
        <v>-1.444828</v>
      </c>
      <c r="I204" s="77">
        <v>-1.274148944</v>
      </c>
      <c r="J204" s="78">
        <f t="shared" ref="J204:J267" si="3">I204/$I$11</f>
        <v>5.0657342339263311E-3</v>
      </c>
      <c r="K204" s="78">
        <f>I204/'סכום נכסי הקרן'!$C$42</f>
        <v>-2.4276701492341062E-5</v>
      </c>
    </row>
    <row r="205" spans="2:11">
      <c r="B205" t="s">
        <v>2509</v>
      </c>
      <c r="C205" t="s">
        <v>2510</v>
      </c>
      <c r="D205" t="s">
        <v>2166</v>
      </c>
      <c r="E205" t="s">
        <v>106</v>
      </c>
      <c r="F205" s="86">
        <v>45181</v>
      </c>
      <c r="G205" s="77">
        <v>5359.1304</v>
      </c>
      <c r="H205" s="77">
        <v>-1.2697689999999999</v>
      </c>
      <c r="I205" s="77">
        <v>-6.8048589000000007E-2</v>
      </c>
      <c r="J205" s="78">
        <f t="shared" si="3"/>
        <v>2.7054613080437697E-4</v>
      </c>
      <c r="K205" s="78">
        <f>I205/'סכום נכסי הקרן'!$C$42</f>
        <v>-1.2965480134071387E-6</v>
      </c>
    </row>
    <row r="206" spans="2:11">
      <c r="B206" t="s">
        <v>2509</v>
      </c>
      <c r="C206" t="s">
        <v>2511</v>
      </c>
      <c r="D206" t="s">
        <v>2166</v>
      </c>
      <c r="E206" t="s">
        <v>106</v>
      </c>
      <c r="F206" s="86">
        <v>45181</v>
      </c>
      <c r="G206" s="77">
        <v>3536.8104199999998</v>
      </c>
      <c r="H206" s="77">
        <v>-1.2697689999999999</v>
      </c>
      <c r="I206" s="77">
        <v>-4.4909329999999997E-2</v>
      </c>
      <c r="J206" s="78">
        <f t="shared" si="3"/>
        <v>1.785495577067282E-4</v>
      </c>
      <c r="K206" s="78">
        <f>I206/'סכום נכסי הקרן'!$C$42</f>
        <v>-8.5566950690109985E-7</v>
      </c>
    </row>
    <row r="207" spans="2:11">
      <c r="B207" t="s">
        <v>2512</v>
      </c>
      <c r="C207" t="s">
        <v>2513</v>
      </c>
      <c r="D207" t="s">
        <v>2166</v>
      </c>
      <c r="E207" t="s">
        <v>106</v>
      </c>
      <c r="F207" s="86">
        <v>45181</v>
      </c>
      <c r="G207" s="77">
        <v>4823.5629449999997</v>
      </c>
      <c r="H207" s="77">
        <v>-1.25634</v>
      </c>
      <c r="I207" s="77">
        <v>-6.0600351000000004E-2</v>
      </c>
      <c r="J207" s="78">
        <f t="shared" si="3"/>
        <v>2.4093358480125365E-4</v>
      </c>
      <c r="K207" s="78">
        <f>I207/'סכום נכסי הקרן'!$C$42</f>
        <v>-1.1546347375523879E-6</v>
      </c>
    </row>
    <row r="208" spans="2:11">
      <c r="B208" t="s">
        <v>2512</v>
      </c>
      <c r="C208" t="s">
        <v>2514</v>
      </c>
      <c r="D208" t="s">
        <v>2166</v>
      </c>
      <c r="E208" t="s">
        <v>106</v>
      </c>
      <c r="F208" s="86">
        <v>45181</v>
      </c>
      <c r="G208" s="77">
        <v>8820.5606509999998</v>
      </c>
      <c r="H208" s="77">
        <v>-1.25634</v>
      </c>
      <c r="I208" s="77">
        <v>-0.110816232</v>
      </c>
      <c r="J208" s="78">
        <f t="shared" si="3"/>
        <v>4.4058081495150741E-4</v>
      </c>
      <c r="K208" s="78">
        <f>I208/'סכום נכסי הקרן'!$C$42</f>
        <v>-2.1114113836050972E-6</v>
      </c>
    </row>
    <row r="209" spans="2:11">
      <c r="B209" t="s">
        <v>2515</v>
      </c>
      <c r="C209" t="s">
        <v>2516</v>
      </c>
      <c r="D209" t="s">
        <v>2166</v>
      </c>
      <c r="E209" t="s">
        <v>106</v>
      </c>
      <c r="F209" s="86">
        <v>45159</v>
      </c>
      <c r="G209" s="77">
        <v>6434.8287</v>
      </c>
      <c r="H209" s="77">
        <v>-1.369534</v>
      </c>
      <c r="I209" s="77">
        <v>-8.8127188999999995E-2</v>
      </c>
      <c r="J209" s="78">
        <f t="shared" si="3"/>
        <v>3.5037420103767395E-4</v>
      </c>
      <c r="K209" s="78">
        <f>I209/'סכום נכסי הקרן'!$C$42</f>
        <v>-1.6791109632722205E-6</v>
      </c>
    </row>
    <row r="210" spans="2:11">
      <c r="B210" t="s">
        <v>2517</v>
      </c>
      <c r="C210" t="s">
        <v>2518</v>
      </c>
      <c r="D210" t="s">
        <v>2166</v>
      </c>
      <c r="E210" t="s">
        <v>106</v>
      </c>
      <c r="F210" s="86">
        <v>45167</v>
      </c>
      <c r="G210" s="77">
        <v>5631.5198659999996</v>
      </c>
      <c r="H210" s="77">
        <v>-1.3306359999999999</v>
      </c>
      <c r="I210" s="77">
        <v>-7.4935018999999992E-2</v>
      </c>
      <c r="J210" s="78">
        <f t="shared" si="3"/>
        <v>2.9792505252684181E-4</v>
      </c>
      <c r="K210" s="78">
        <f>I210/'סכום נכסי הקרן'!$C$42</f>
        <v>-1.427757010789396E-6</v>
      </c>
    </row>
    <row r="211" spans="2:11">
      <c r="B211" t="s">
        <v>2519</v>
      </c>
      <c r="C211" t="s">
        <v>2520</v>
      </c>
      <c r="D211" t="s">
        <v>2166</v>
      </c>
      <c r="E211" t="s">
        <v>106</v>
      </c>
      <c r="F211" s="86">
        <v>45189</v>
      </c>
      <c r="G211" s="77">
        <v>23788.452474000002</v>
      </c>
      <c r="H211" s="77">
        <v>-1.13608</v>
      </c>
      <c r="I211" s="77">
        <v>-0.27025575700000004</v>
      </c>
      <c r="J211" s="78">
        <f t="shared" si="3"/>
        <v>1.0744770826028138E-3</v>
      </c>
      <c r="K211" s="78">
        <f>I211/'סכום נכסי הקרן'!$C$42</f>
        <v>-5.1492554070473446E-6</v>
      </c>
    </row>
    <row r="212" spans="2:11">
      <c r="B212" t="s">
        <v>2521</v>
      </c>
      <c r="C212" t="s">
        <v>2522</v>
      </c>
      <c r="D212" t="s">
        <v>2166</v>
      </c>
      <c r="E212" t="s">
        <v>106</v>
      </c>
      <c r="F212" s="86">
        <v>45174</v>
      </c>
      <c r="G212" s="77">
        <v>102243.50719999999</v>
      </c>
      <c r="H212" s="77">
        <v>-1.142415</v>
      </c>
      <c r="I212" s="77">
        <v>-1.1680454230000001</v>
      </c>
      <c r="J212" s="78">
        <f t="shared" si="3"/>
        <v>4.6438901149943295E-3</v>
      </c>
      <c r="K212" s="78">
        <f>I212/'סכום נכסי הקרן'!$C$42</f>
        <v>-2.2255082655129722E-5</v>
      </c>
    </row>
    <row r="213" spans="2:11">
      <c r="B213" t="s">
        <v>2521</v>
      </c>
      <c r="C213" t="s">
        <v>2523</v>
      </c>
      <c r="D213" t="s">
        <v>2166</v>
      </c>
      <c r="E213" t="s">
        <v>106</v>
      </c>
      <c r="F213" s="86">
        <v>45174</v>
      </c>
      <c r="G213" s="77">
        <v>3381.419328</v>
      </c>
      <c r="H213" s="77">
        <v>-1.142415</v>
      </c>
      <c r="I213" s="77">
        <v>-3.862985E-2</v>
      </c>
      <c r="J213" s="78">
        <f t="shared" si="3"/>
        <v>1.5358373486705891E-4</v>
      </c>
      <c r="K213" s="78">
        <f>I213/'סכום נכסי הקרן'!$C$42</f>
        <v>-7.3602489062213702E-7</v>
      </c>
    </row>
    <row r="214" spans="2:11">
      <c r="B214" t="s">
        <v>2524</v>
      </c>
      <c r="C214" t="s">
        <v>2525</v>
      </c>
      <c r="D214" t="s">
        <v>2166</v>
      </c>
      <c r="E214" t="s">
        <v>106</v>
      </c>
      <c r="F214" s="86">
        <v>45167</v>
      </c>
      <c r="G214" s="77">
        <v>6038.6169600000003</v>
      </c>
      <c r="H214" s="77">
        <v>-1.2554970000000001</v>
      </c>
      <c r="I214" s="77">
        <v>-7.5814627999999995E-2</v>
      </c>
      <c r="J214" s="78">
        <f t="shared" si="3"/>
        <v>3.0142218325457387E-4</v>
      </c>
      <c r="K214" s="78">
        <f>I214/'סכום נכסי הקרן'!$C$42</f>
        <v>-1.4445164369330453E-6</v>
      </c>
    </row>
    <row r="215" spans="2:11">
      <c r="B215" t="s">
        <v>2526</v>
      </c>
      <c r="C215" t="s">
        <v>2527</v>
      </c>
      <c r="D215" t="s">
        <v>2166</v>
      </c>
      <c r="E215" t="s">
        <v>106</v>
      </c>
      <c r="F215" s="86">
        <v>45189</v>
      </c>
      <c r="G215" s="77">
        <v>8052.7686480000002</v>
      </c>
      <c r="H215" s="77">
        <v>-1.055741</v>
      </c>
      <c r="I215" s="77">
        <v>-8.5016349000000005E-2</v>
      </c>
      <c r="J215" s="78">
        <f t="shared" si="3"/>
        <v>3.3800618962230892E-4</v>
      </c>
      <c r="K215" s="78">
        <f>I215/'סכום נכסי הקרן'!$C$42</f>
        <v>-1.6198392945822578E-6</v>
      </c>
    </row>
    <row r="216" spans="2:11">
      <c r="B216" t="s">
        <v>2528</v>
      </c>
      <c r="C216" t="s">
        <v>2529</v>
      </c>
      <c r="D216" t="s">
        <v>2166</v>
      </c>
      <c r="E216" t="s">
        <v>106</v>
      </c>
      <c r="F216" s="86">
        <v>45189</v>
      </c>
      <c r="G216" s="77">
        <v>5636.5943829999997</v>
      </c>
      <c r="H216" s="77">
        <v>-1.055741</v>
      </c>
      <c r="I216" s="77">
        <v>-5.9507816000000005E-2</v>
      </c>
      <c r="J216" s="78">
        <f t="shared" si="3"/>
        <v>2.3658990741775405E-4</v>
      </c>
      <c r="K216" s="78">
        <f>I216/'סכום נכסי הקרן'!$C$42</f>
        <v>-1.1338183752347538E-6</v>
      </c>
    </row>
    <row r="217" spans="2:11">
      <c r="B217" t="s">
        <v>2530</v>
      </c>
      <c r="C217" t="s">
        <v>2531</v>
      </c>
      <c r="D217" t="s">
        <v>2166</v>
      </c>
      <c r="E217" t="s">
        <v>106</v>
      </c>
      <c r="F217" s="86">
        <v>45190</v>
      </c>
      <c r="G217" s="77">
        <v>6442.5044400000006</v>
      </c>
      <c r="H217" s="77">
        <v>-1.0218849999999999</v>
      </c>
      <c r="I217" s="77">
        <v>-6.5834992999999994E-2</v>
      </c>
      <c r="J217" s="78">
        <f t="shared" si="3"/>
        <v>2.6174536297414252E-4</v>
      </c>
      <c r="K217" s="78">
        <f>I217/'סכום נכסי הקרן'!$C$42</f>
        <v>-1.2543717752446399E-6</v>
      </c>
    </row>
    <row r="218" spans="2:11">
      <c r="B218" t="s">
        <v>2532</v>
      </c>
      <c r="C218" t="s">
        <v>2533</v>
      </c>
      <c r="D218" t="s">
        <v>2166</v>
      </c>
      <c r="E218" t="s">
        <v>106</v>
      </c>
      <c r="F218" s="86">
        <v>45188</v>
      </c>
      <c r="G218" s="77">
        <v>8059.5269999999991</v>
      </c>
      <c r="H218" s="77">
        <v>-0.96947099999999997</v>
      </c>
      <c r="I218" s="77">
        <v>-7.8134769000000007E-2</v>
      </c>
      <c r="J218" s="78">
        <f t="shared" si="3"/>
        <v>3.1064655042654563E-4</v>
      </c>
      <c r="K218" s="78">
        <f>I218/'סכום נכסי הקרן'!$C$42</f>
        <v>-1.488722705550525E-6</v>
      </c>
    </row>
    <row r="219" spans="2:11">
      <c r="B219" t="s">
        <v>2534</v>
      </c>
      <c r="C219" t="s">
        <v>2535</v>
      </c>
      <c r="D219" t="s">
        <v>2166</v>
      </c>
      <c r="E219" t="s">
        <v>106</v>
      </c>
      <c r="F219" s="86">
        <v>45188</v>
      </c>
      <c r="G219" s="77">
        <v>16119.053999999998</v>
      </c>
      <c r="H219" s="77">
        <v>-0.96947099999999997</v>
      </c>
      <c r="I219" s="77">
        <v>-0.15626953800000001</v>
      </c>
      <c r="J219" s="78">
        <f t="shared" si="3"/>
        <v>6.2129310085309126E-4</v>
      </c>
      <c r="K219" s="78">
        <f>I219/'סכום נכסי הקרן'!$C$42</f>
        <v>-2.9774454111010499E-6</v>
      </c>
    </row>
    <row r="220" spans="2:11">
      <c r="B220" t="s">
        <v>2536</v>
      </c>
      <c r="C220" t="s">
        <v>2537</v>
      </c>
      <c r="D220" t="s">
        <v>2166</v>
      </c>
      <c r="E220" t="s">
        <v>106</v>
      </c>
      <c r="F220" s="86">
        <v>45190</v>
      </c>
      <c r="G220" s="77">
        <v>11283.337800000001</v>
      </c>
      <c r="H220" s="77">
        <v>-0.94170900000000002</v>
      </c>
      <c r="I220" s="77">
        <v>-0.10625620699999999</v>
      </c>
      <c r="J220" s="78">
        <f t="shared" si="3"/>
        <v>4.2245116467879963E-4</v>
      </c>
      <c r="K220" s="78">
        <f>I220/'סכום נכסי הקרן'!$C$42</f>
        <v>-2.0245280045120066E-6</v>
      </c>
    </row>
    <row r="221" spans="2:11">
      <c r="B221" t="s">
        <v>2536</v>
      </c>
      <c r="C221" t="s">
        <v>2538</v>
      </c>
      <c r="D221" t="s">
        <v>2166</v>
      </c>
      <c r="E221" t="s">
        <v>106</v>
      </c>
      <c r="F221" s="86">
        <v>45190</v>
      </c>
      <c r="G221" s="77">
        <v>12793.977000000003</v>
      </c>
      <c r="H221" s="77">
        <v>-0.94170900000000002</v>
      </c>
      <c r="I221" s="77">
        <v>-0.120482032</v>
      </c>
      <c r="J221" s="78">
        <f t="shared" si="3"/>
        <v>4.7900989672319485E-4</v>
      </c>
      <c r="K221" s="78">
        <f>I221/'סכום נכסי הקרן'!$C$42</f>
        <v>-2.2955764628838273E-6</v>
      </c>
    </row>
    <row r="222" spans="2:11">
      <c r="B222" t="s">
        <v>2539</v>
      </c>
      <c r="C222" t="s">
        <v>2540</v>
      </c>
      <c r="D222" t="s">
        <v>2166</v>
      </c>
      <c r="E222" t="s">
        <v>106</v>
      </c>
      <c r="F222" s="86">
        <v>45182</v>
      </c>
      <c r="G222" s="77">
        <v>8065.9234499999993</v>
      </c>
      <c r="H222" s="77">
        <v>-0.91713999999999996</v>
      </c>
      <c r="I222" s="77">
        <v>-7.3975796999999996E-2</v>
      </c>
      <c r="J222" s="78">
        <f t="shared" si="3"/>
        <v>2.9411139812935777E-4</v>
      </c>
      <c r="K222" s="78">
        <f>I222/'סכום נכסי הקרן'!$C$42</f>
        <v>-1.4094806968085665E-6</v>
      </c>
    </row>
    <row r="223" spans="2:11">
      <c r="B223" t="s">
        <v>2541</v>
      </c>
      <c r="C223" t="s">
        <v>2542</v>
      </c>
      <c r="D223" t="s">
        <v>2166</v>
      </c>
      <c r="E223" t="s">
        <v>106</v>
      </c>
      <c r="F223" s="86">
        <v>45182</v>
      </c>
      <c r="G223" s="77">
        <v>25615.031200000001</v>
      </c>
      <c r="H223" s="77">
        <v>-0.89046999999999998</v>
      </c>
      <c r="I223" s="77">
        <v>-0.22809427100000002</v>
      </c>
      <c r="J223" s="78">
        <f t="shared" si="3"/>
        <v>9.0685234454596867E-4</v>
      </c>
      <c r="K223" s="78">
        <f>I223/'סכום נכסי הקרן'!$C$42</f>
        <v>-4.3459413087110381E-6</v>
      </c>
    </row>
    <row r="224" spans="2:11">
      <c r="B224" t="s">
        <v>2543</v>
      </c>
      <c r="C224" t="s">
        <v>2544</v>
      </c>
      <c r="D224" t="s">
        <v>2166</v>
      </c>
      <c r="E224" t="s">
        <v>106</v>
      </c>
      <c r="F224" s="86">
        <v>45182</v>
      </c>
      <c r="G224" s="77">
        <v>4841.7288630000003</v>
      </c>
      <c r="H224" s="77">
        <v>-0.87180999999999997</v>
      </c>
      <c r="I224" s="77">
        <v>-4.2210684999999991E-2</v>
      </c>
      <c r="J224" s="78">
        <f t="shared" si="3"/>
        <v>1.6782034239317366E-4</v>
      </c>
      <c r="K224" s="78">
        <f>I224/'סכום נכסי הקרן'!$C$42</f>
        <v>-8.0425150007598977E-7</v>
      </c>
    </row>
    <row r="225" spans="2:11">
      <c r="B225" t="s">
        <v>2543</v>
      </c>
      <c r="C225" t="s">
        <v>2545</v>
      </c>
      <c r="D225" t="s">
        <v>2166</v>
      </c>
      <c r="E225" t="s">
        <v>106</v>
      </c>
      <c r="F225" s="86">
        <v>45182</v>
      </c>
      <c r="G225" s="77">
        <v>25619.76971</v>
      </c>
      <c r="H225" s="77">
        <v>-0.87180999999999997</v>
      </c>
      <c r="I225" s="77">
        <v>-0.22335576099999999</v>
      </c>
      <c r="J225" s="78">
        <f t="shared" si="3"/>
        <v>8.8801307741174693E-4</v>
      </c>
      <c r="K225" s="78">
        <f>I225/'סכום נכסי הקרן'!$C$42</f>
        <v>-4.2556572070522967E-6</v>
      </c>
    </row>
    <row r="226" spans="2:11">
      <c r="B226" t="s">
        <v>2546</v>
      </c>
      <c r="C226" t="s">
        <v>2547</v>
      </c>
      <c r="D226" t="s">
        <v>2166</v>
      </c>
      <c r="E226" t="s">
        <v>106</v>
      </c>
      <c r="F226" s="86">
        <v>45182</v>
      </c>
      <c r="G226" s="77">
        <v>6456.1502</v>
      </c>
      <c r="H226" s="77">
        <v>-0.863815</v>
      </c>
      <c r="I226" s="77">
        <v>-5.5769198000000006E-2</v>
      </c>
      <c r="J226" s="78">
        <f t="shared" si="3"/>
        <v>2.2172598960080127E-4</v>
      </c>
      <c r="K226" s="78">
        <f>I226/'סכום נכסי הקרן'!$C$42</f>
        <v>-1.06258548397248E-6</v>
      </c>
    </row>
    <row r="227" spans="2:11">
      <c r="B227" t="s">
        <v>2548</v>
      </c>
      <c r="C227" t="s">
        <v>2549</v>
      </c>
      <c r="D227" t="s">
        <v>2166</v>
      </c>
      <c r="E227" t="s">
        <v>106</v>
      </c>
      <c r="F227" s="86">
        <v>45173</v>
      </c>
      <c r="G227" s="77">
        <v>15337.407809999999</v>
      </c>
      <c r="H227" s="77">
        <v>-0.90468800000000005</v>
      </c>
      <c r="I227" s="77">
        <v>-0.13875573800000002</v>
      </c>
      <c r="J227" s="78">
        <f t="shared" si="3"/>
        <v>5.5166210783306417E-4</v>
      </c>
      <c r="K227" s="78">
        <f>I227/'סכום נכסי הקרן'!$C$42</f>
        <v>-2.6437502833856179E-6</v>
      </c>
    </row>
    <row r="228" spans="2:11">
      <c r="B228" t="s">
        <v>2550</v>
      </c>
      <c r="C228" t="s">
        <v>2551</v>
      </c>
      <c r="D228" t="s">
        <v>2166</v>
      </c>
      <c r="E228" t="s">
        <v>106</v>
      </c>
      <c r="F228" s="86">
        <v>45173</v>
      </c>
      <c r="G228" s="77">
        <v>13722.943829999998</v>
      </c>
      <c r="H228" s="77">
        <v>-0.90468800000000005</v>
      </c>
      <c r="I228" s="77">
        <v>-0.12414987100000001</v>
      </c>
      <c r="J228" s="78">
        <f t="shared" si="3"/>
        <v>4.9359241289944353E-4</v>
      </c>
      <c r="K228" s="78">
        <f>I228/'סכום נכסי הקרן'!$C$42</f>
        <v>-2.3654607828797529E-6</v>
      </c>
    </row>
    <row r="229" spans="2:11">
      <c r="B229" t="s">
        <v>2552</v>
      </c>
      <c r="C229" t="s">
        <v>2553</v>
      </c>
      <c r="D229" t="s">
        <v>2166</v>
      </c>
      <c r="E229" t="s">
        <v>106</v>
      </c>
      <c r="F229" s="86">
        <v>45173</v>
      </c>
      <c r="G229" s="77">
        <v>5384.0069999999996</v>
      </c>
      <c r="H229" s="77">
        <v>-0.86472599999999999</v>
      </c>
      <c r="I229" s="77">
        <v>-4.6556911999999992E-2</v>
      </c>
      <c r="J229" s="78">
        <f t="shared" si="3"/>
        <v>1.8509997913108625E-4</v>
      </c>
      <c r="K229" s="78">
        <f>I229/'סכום נכסי הקרן'!$C$42</f>
        <v>-8.8706132854526883E-7</v>
      </c>
    </row>
    <row r="230" spans="2:11">
      <c r="B230" t="s">
        <v>2552</v>
      </c>
      <c r="C230" t="s">
        <v>2554</v>
      </c>
      <c r="D230" t="s">
        <v>2166</v>
      </c>
      <c r="E230" t="s">
        <v>106</v>
      </c>
      <c r="F230" s="86">
        <v>45173</v>
      </c>
      <c r="G230" s="77">
        <v>4845.3108750000001</v>
      </c>
      <c r="H230" s="77">
        <v>-0.86472599999999999</v>
      </c>
      <c r="I230" s="77">
        <v>-4.1898666000000008E-2</v>
      </c>
      <c r="J230" s="78">
        <f t="shared" si="3"/>
        <v>1.6657982389855144E-4</v>
      </c>
      <c r="K230" s="78">
        <f>I230/'סכום נכסי הקרן'!$C$42</f>
        <v>-7.98306518401274E-7</v>
      </c>
    </row>
    <row r="231" spans="2:11">
      <c r="B231" t="s">
        <v>2555</v>
      </c>
      <c r="C231" t="s">
        <v>2556</v>
      </c>
      <c r="D231" t="s">
        <v>2166</v>
      </c>
      <c r="E231" t="s">
        <v>106</v>
      </c>
      <c r="F231" s="86">
        <v>45195</v>
      </c>
      <c r="G231" s="77">
        <v>13342.517098</v>
      </c>
      <c r="H231" s="77">
        <v>-0.72391000000000005</v>
      </c>
      <c r="I231" s="77">
        <v>-9.6587777E-2</v>
      </c>
      <c r="J231" s="78">
        <f t="shared" si="3"/>
        <v>3.8401162660912767E-4</v>
      </c>
      <c r="K231" s="78">
        <f>I231/'סכום נכסי הקרן'!$C$42</f>
        <v>-1.8403128151380437E-6</v>
      </c>
    </row>
    <row r="232" spans="2:11">
      <c r="B232" t="s">
        <v>2557</v>
      </c>
      <c r="C232" t="s">
        <v>2558</v>
      </c>
      <c r="D232" t="s">
        <v>2166</v>
      </c>
      <c r="E232" t="s">
        <v>106</v>
      </c>
      <c r="F232" s="86">
        <v>45173</v>
      </c>
      <c r="G232" s="77">
        <v>8076.5842000000002</v>
      </c>
      <c r="H232" s="77">
        <v>-0.85141199999999995</v>
      </c>
      <c r="I232" s="77">
        <v>-6.8765036000000002E-2</v>
      </c>
      <c r="J232" s="78">
        <f t="shared" si="3"/>
        <v>2.7339456552763632E-4</v>
      </c>
      <c r="K232" s="78">
        <f>I232/'סכום נכסי הקרן'!$C$42</f>
        <v>-1.3101986702129911E-6</v>
      </c>
    </row>
    <row r="233" spans="2:11">
      <c r="B233" t="s">
        <v>2559</v>
      </c>
      <c r="C233" t="s">
        <v>2560</v>
      </c>
      <c r="D233" t="s">
        <v>2166</v>
      </c>
      <c r="E233" t="s">
        <v>106</v>
      </c>
      <c r="F233" s="86">
        <v>45195</v>
      </c>
      <c r="G233" s="77">
        <v>8887.9952040000007</v>
      </c>
      <c r="H233" s="77">
        <v>-0.68138299999999996</v>
      </c>
      <c r="I233" s="77">
        <v>-6.0561311000000007E-2</v>
      </c>
      <c r="J233" s="78">
        <f t="shared" si="3"/>
        <v>2.4077837040075226E-4</v>
      </c>
      <c r="K233" s="78">
        <f>I233/'סכום נכסי הקרן'!$C$42</f>
        <v>-1.1538908979638343E-6</v>
      </c>
    </row>
    <row r="234" spans="2:11">
      <c r="B234" t="s">
        <v>2559</v>
      </c>
      <c r="C234" t="s">
        <v>2561</v>
      </c>
      <c r="D234" t="s">
        <v>2166</v>
      </c>
      <c r="E234" t="s">
        <v>106</v>
      </c>
      <c r="F234" s="86">
        <v>45195</v>
      </c>
      <c r="G234" s="77">
        <v>2693.4960959999999</v>
      </c>
      <c r="H234" s="77">
        <v>-0.68138299999999996</v>
      </c>
      <c r="I234" s="77">
        <v>-1.8353031000000002E-2</v>
      </c>
      <c r="J234" s="78">
        <f t="shared" si="3"/>
        <v>7.2967589755355331E-5</v>
      </c>
      <c r="K234" s="78">
        <f>I234/'סכום נכסי הקרן'!$C$42</f>
        <v>-3.4968522099774375E-7</v>
      </c>
    </row>
    <row r="235" spans="2:11">
      <c r="B235" t="s">
        <v>2562</v>
      </c>
      <c r="C235" t="s">
        <v>2563</v>
      </c>
      <c r="D235" t="s">
        <v>2166</v>
      </c>
      <c r="E235" t="s">
        <v>106</v>
      </c>
      <c r="F235" s="86">
        <v>45187</v>
      </c>
      <c r="G235" s="77">
        <v>3232.3393999999998</v>
      </c>
      <c r="H235" s="77">
        <v>-0.70767500000000005</v>
      </c>
      <c r="I235" s="77">
        <v>-2.2874472999999999E-2</v>
      </c>
      <c r="J235" s="78">
        <f t="shared" si="3"/>
        <v>9.0943842558428192E-5</v>
      </c>
      <c r="K235" s="78">
        <f>I235/'סכום נכסי הקרן'!$C$42</f>
        <v>-4.3583346784582453E-7</v>
      </c>
    </row>
    <row r="236" spans="2:11">
      <c r="B236" t="s">
        <v>2564</v>
      </c>
      <c r="C236" t="s">
        <v>2565</v>
      </c>
      <c r="D236" t="s">
        <v>2166</v>
      </c>
      <c r="E236" t="s">
        <v>106</v>
      </c>
      <c r="F236" s="86">
        <v>45195</v>
      </c>
      <c r="G236" s="77">
        <v>16969.781849999999</v>
      </c>
      <c r="H236" s="77">
        <v>-0.67075700000000005</v>
      </c>
      <c r="I236" s="77">
        <v>-0.11382604299999999</v>
      </c>
      <c r="J236" s="78">
        <f t="shared" si="3"/>
        <v>4.5254715742045192E-4</v>
      </c>
      <c r="K236" s="78">
        <f>I236/'סכום נכסי הקרן'!$C$42</f>
        <v>-2.1687581196671914E-6</v>
      </c>
    </row>
    <row r="237" spans="2:11">
      <c r="B237" t="s">
        <v>2566</v>
      </c>
      <c r="C237" t="s">
        <v>2567</v>
      </c>
      <c r="D237" t="s">
        <v>2166</v>
      </c>
      <c r="E237" t="s">
        <v>106</v>
      </c>
      <c r="F237" s="86">
        <v>45175</v>
      </c>
      <c r="G237" s="77">
        <v>6464.6787999999997</v>
      </c>
      <c r="H237" s="77">
        <v>-0.76390400000000003</v>
      </c>
      <c r="I237" s="77">
        <v>-4.9383920000000012E-2</v>
      </c>
      <c r="J237" s="78">
        <f t="shared" si="3"/>
        <v>1.9633953732608461E-4</v>
      </c>
      <c r="K237" s="78">
        <f>I237/'סכום נכסי הקרן'!$C$42</f>
        <v>-9.409250700298441E-7</v>
      </c>
    </row>
    <row r="238" spans="2:11">
      <c r="B238" t="s">
        <v>2568</v>
      </c>
      <c r="C238" t="s">
        <v>2569</v>
      </c>
      <c r="D238" t="s">
        <v>2166</v>
      </c>
      <c r="E238" t="s">
        <v>106</v>
      </c>
      <c r="F238" s="86">
        <v>45173</v>
      </c>
      <c r="G238" s="77">
        <v>1939.505983</v>
      </c>
      <c r="H238" s="77">
        <v>-0.91206900000000002</v>
      </c>
      <c r="I238" s="77">
        <v>-1.7689630000000001E-2</v>
      </c>
      <c r="J238" s="78">
        <f t="shared" si="3"/>
        <v>7.0330054189088789E-5</v>
      </c>
      <c r="K238" s="78">
        <f>I238/'סכום נכסי הקרן'!$C$42</f>
        <v>-3.3704526385414579E-7</v>
      </c>
    </row>
    <row r="239" spans="2:11">
      <c r="B239" t="s">
        <v>2570</v>
      </c>
      <c r="C239" t="s">
        <v>2571</v>
      </c>
      <c r="D239" t="s">
        <v>2166</v>
      </c>
      <c r="E239" t="s">
        <v>106</v>
      </c>
      <c r="F239" s="86">
        <v>45175</v>
      </c>
      <c r="G239" s="77">
        <v>5658.5342070000006</v>
      </c>
      <c r="H239" s="77">
        <v>-0.72935300000000003</v>
      </c>
      <c r="I239" s="77">
        <v>-4.1270674E-2</v>
      </c>
      <c r="J239" s="78">
        <f t="shared" si="3"/>
        <v>1.6408306668032162E-4</v>
      </c>
      <c r="K239" s="78">
        <f>I239/'סכום נכסי הקרן'!$C$42</f>
        <v>-7.8634121842957902E-7</v>
      </c>
    </row>
    <row r="240" spans="2:11">
      <c r="B240" t="s">
        <v>2572</v>
      </c>
      <c r="C240" t="s">
        <v>2573</v>
      </c>
      <c r="D240" t="s">
        <v>2166</v>
      </c>
      <c r="E240" t="s">
        <v>106</v>
      </c>
      <c r="F240" s="86">
        <v>45175</v>
      </c>
      <c r="G240" s="77">
        <v>17787.248159999999</v>
      </c>
      <c r="H240" s="77">
        <v>-0.710758</v>
      </c>
      <c r="I240" s="77">
        <v>-0.12642432000000001</v>
      </c>
      <c r="J240" s="78">
        <f t="shared" si="3"/>
        <v>5.0263511879099232E-4</v>
      </c>
      <c r="K240" s="78">
        <f>I240/'סכום נכסי הקרן'!$C$42</f>
        <v>-2.4087964695689486E-6</v>
      </c>
    </row>
    <row r="241" spans="2:11">
      <c r="B241" t="s">
        <v>2574</v>
      </c>
      <c r="C241" t="s">
        <v>2575</v>
      </c>
      <c r="D241" t="s">
        <v>2166</v>
      </c>
      <c r="E241" t="s">
        <v>106</v>
      </c>
      <c r="F241" s="86">
        <v>45187</v>
      </c>
      <c r="G241" s="77">
        <v>35941.59835</v>
      </c>
      <c r="H241" s="77">
        <v>-0.641289</v>
      </c>
      <c r="I241" s="77">
        <v>-0.23048965599999999</v>
      </c>
      <c r="J241" s="78">
        <f t="shared" si="3"/>
        <v>9.1637586521054598E-4</v>
      </c>
      <c r="K241" s="78">
        <f>I241/'סכום נכסי הקרן'!$C$42</f>
        <v>-4.391581221437152E-6</v>
      </c>
    </row>
    <row r="242" spans="2:11">
      <c r="B242" t="s">
        <v>2574</v>
      </c>
      <c r="C242" t="s">
        <v>2576</v>
      </c>
      <c r="D242" t="s">
        <v>2166</v>
      </c>
      <c r="E242" t="s">
        <v>106</v>
      </c>
      <c r="F242" s="86">
        <v>45187</v>
      </c>
      <c r="G242" s="77">
        <v>8086.1788749999996</v>
      </c>
      <c r="H242" s="77">
        <v>-0.641289</v>
      </c>
      <c r="I242" s="77">
        <v>-5.1855806999999997E-2</v>
      </c>
      <c r="J242" s="78">
        <f t="shared" si="3"/>
        <v>2.0616721301287415E-4</v>
      </c>
      <c r="K242" s="78">
        <f>I242/'סכום נכסי הקרן'!$C$42</f>
        <v>-9.8802259587592611E-7</v>
      </c>
    </row>
    <row r="243" spans="2:11">
      <c r="B243" t="s">
        <v>2577</v>
      </c>
      <c r="C243" t="s">
        <v>2578</v>
      </c>
      <c r="D243" t="s">
        <v>2166</v>
      </c>
      <c r="E243" t="s">
        <v>106</v>
      </c>
      <c r="F243" s="86">
        <v>45175</v>
      </c>
      <c r="G243" s="77">
        <v>20218.112375000001</v>
      </c>
      <c r="H243" s="77">
        <v>-0.68420599999999998</v>
      </c>
      <c r="I243" s="77">
        <v>-0.13833362500000002</v>
      </c>
      <c r="J243" s="78">
        <f t="shared" si="3"/>
        <v>5.4998387995809335E-4</v>
      </c>
      <c r="K243" s="78">
        <f>I243/'סכום נכסי הקרן'!$C$42</f>
        <v>-2.6357076512072587E-6</v>
      </c>
    </row>
    <row r="244" spans="2:11">
      <c r="B244" t="s">
        <v>2579</v>
      </c>
      <c r="C244" t="s">
        <v>2580</v>
      </c>
      <c r="D244" t="s">
        <v>2166</v>
      </c>
      <c r="E244" t="s">
        <v>106</v>
      </c>
      <c r="F244" s="86">
        <v>45187</v>
      </c>
      <c r="G244" s="77">
        <v>11323.933935999998</v>
      </c>
      <c r="H244" s="77">
        <v>-0.61210699999999996</v>
      </c>
      <c r="I244" s="77">
        <v>-6.9314618999999994E-2</v>
      </c>
      <c r="J244" s="78">
        <f t="shared" si="3"/>
        <v>2.7557958591367047E-4</v>
      </c>
      <c r="K244" s="78">
        <f>I244/'סכום נכסי הקרן'!$C$42</f>
        <v>-1.3206700224823573E-6</v>
      </c>
    </row>
    <row r="245" spans="2:11">
      <c r="B245" t="s">
        <v>2581</v>
      </c>
      <c r="C245" t="s">
        <v>2582</v>
      </c>
      <c r="D245" t="s">
        <v>2166</v>
      </c>
      <c r="E245" t="s">
        <v>106</v>
      </c>
      <c r="F245" s="86">
        <v>45169</v>
      </c>
      <c r="G245" s="77">
        <v>208664.5</v>
      </c>
      <c r="H245" s="77">
        <v>-1.104055</v>
      </c>
      <c r="I245" s="77">
        <v>-2.3037700000000001</v>
      </c>
      <c r="J245" s="78">
        <f t="shared" si="3"/>
        <v>9.1592796988516478E-3</v>
      </c>
      <c r="K245" s="78">
        <f>I245/'סכום נכסי הקרן'!$C$42</f>
        <v>-4.3894347564605104E-5</v>
      </c>
    </row>
    <row r="246" spans="2:11">
      <c r="B246" t="s">
        <v>2583</v>
      </c>
      <c r="C246" t="s">
        <v>2584</v>
      </c>
      <c r="D246" t="s">
        <v>2166</v>
      </c>
      <c r="E246" t="s">
        <v>106</v>
      </c>
      <c r="F246" s="86">
        <v>45175</v>
      </c>
      <c r="G246" s="77">
        <v>78899.888376000003</v>
      </c>
      <c r="H246" s="77">
        <v>-0.64971000000000001</v>
      </c>
      <c r="I246" s="77">
        <v>-0.51262053699999999</v>
      </c>
      <c r="J246" s="78">
        <f t="shared" si="3"/>
        <v>2.0380658128886691E-3</v>
      </c>
      <c r="K246" s="78">
        <f>I246/'סכום נכסי הקרן'!$C$42</f>
        <v>-9.7670965503641899E-6</v>
      </c>
    </row>
    <row r="247" spans="2:11">
      <c r="B247" t="s">
        <v>2585</v>
      </c>
      <c r="C247" t="s">
        <v>2586</v>
      </c>
      <c r="D247" t="s">
        <v>2166</v>
      </c>
      <c r="E247" t="s">
        <v>106</v>
      </c>
      <c r="F247" s="86">
        <v>45180</v>
      </c>
      <c r="G247" s="77">
        <v>20325.785950000001</v>
      </c>
      <c r="H247" s="77">
        <v>-0.13165099999999999</v>
      </c>
      <c r="I247" s="77">
        <v>-2.6759015999999997E-2</v>
      </c>
      <c r="J247" s="78">
        <f t="shared" si="3"/>
        <v>1.0638792588237818E-4</v>
      </c>
      <c r="K247" s="78">
        <f>I247/'סכום נכסי הקרן'!$C$42</f>
        <v>-5.0984670726280351E-7</v>
      </c>
    </row>
    <row r="248" spans="2:11">
      <c r="B248" t="s">
        <v>2587</v>
      </c>
      <c r="C248" t="s">
        <v>2588</v>
      </c>
      <c r="D248" t="s">
        <v>2166</v>
      </c>
      <c r="E248" t="s">
        <v>106</v>
      </c>
      <c r="F248" s="86">
        <v>45180</v>
      </c>
      <c r="G248" s="77">
        <v>59474.354489999998</v>
      </c>
      <c r="H248" s="77">
        <v>-0.12377299999999999</v>
      </c>
      <c r="I248" s="77">
        <v>-7.3613451999999996E-2</v>
      </c>
      <c r="J248" s="78">
        <f t="shared" si="3"/>
        <v>2.926707945958104E-4</v>
      </c>
      <c r="K248" s="78">
        <f>I248/'סכום נכסי הקרן'!$C$42</f>
        <v>-1.4025768403609624E-6</v>
      </c>
    </row>
    <row r="249" spans="2:11">
      <c r="B249" t="s">
        <v>2589</v>
      </c>
      <c r="C249" t="s">
        <v>2590</v>
      </c>
      <c r="D249" t="s">
        <v>2166</v>
      </c>
      <c r="E249" t="s">
        <v>106</v>
      </c>
      <c r="F249" s="86">
        <v>45197</v>
      </c>
      <c r="G249" s="77">
        <v>6512.4389600000004</v>
      </c>
      <c r="H249" s="77">
        <v>-2.4933E-2</v>
      </c>
      <c r="I249" s="77">
        <v>-1.6237600000000001E-3</v>
      </c>
      <c r="J249" s="78">
        <f t="shared" si="3"/>
        <v>6.4557104241340722E-6</v>
      </c>
      <c r="K249" s="78">
        <f>I249/'סכום נכסי הקרן'!$C$42</f>
        <v>-3.0937934690313351E-8</v>
      </c>
    </row>
    <row r="250" spans="2:11">
      <c r="B250" t="s">
        <v>2591</v>
      </c>
      <c r="C250" t="s">
        <v>2592</v>
      </c>
      <c r="D250" t="s">
        <v>2166</v>
      </c>
      <c r="E250" t="s">
        <v>106</v>
      </c>
      <c r="F250" s="86">
        <v>45197</v>
      </c>
      <c r="G250" s="77">
        <v>95767.5</v>
      </c>
      <c r="H250" s="77">
        <v>-0.13278999999999999</v>
      </c>
      <c r="I250" s="77">
        <v>-0.12717000000000001</v>
      </c>
      <c r="J250" s="78">
        <f t="shared" si="3"/>
        <v>5.0559977745302874E-4</v>
      </c>
      <c r="K250" s="78">
        <f>I250/'סכום נכסי הקרן'!$C$42</f>
        <v>-2.4230041105626131E-6</v>
      </c>
    </row>
    <row r="251" spans="2:11">
      <c r="B251" t="s">
        <v>2593</v>
      </c>
      <c r="C251" t="s">
        <v>2594</v>
      </c>
      <c r="D251" t="s">
        <v>2166</v>
      </c>
      <c r="E251" t="s">
        <v>106</v>
      </c>
      <c r="F251" s="86">
        <v>45180</v>
      </c>
      <c r="G251" s="77">
        <v>210743.5</v>
      </c>
      <c r="H251" s="77">
        <v>-0.106656</v>
      </c>
      <c r="I251" s="77">
        <v>-0.22477</v>
      </c>
      <c r="J251" s="78">
        <f t="shared" si="3"/>
        <v>8.9363577870659166E-4</v>
      </c>
      <c r="K251" s="78">
        <f>I251/'סכום נכסי הקרן'!$C$42</f>
        <v>-4.2826030819466744E-6</v>
      </c>
    </row>
    <row r="252" spans="2:11">
      <c r="B252" t="s">
        <v>2595</v>
      </c>
      <c r="C252" t="s">
        <v>2596</v>
      </c>
      <c r="D252" t="s">
        <v>2166</v>
      </c>
      <c r="E252" t="s">
        <v>106</v>
      </c>
      <c r="F252" s="86">
        <v>45090</v>
      </c>
      <c r="G252" s="77">
        <v>4923.9872100000002</v>
      </c>
      <c r="H252" s="77">
        <v>7.8681419999999997</v>
      </c>
      <c r="I252" s="77">
        <v>0.38742632400000004</v>
      </c>
      <c r="J252" s="78">
        <f t="shared" si="3"/>
        <v>-1.5403213273086816E-3</v>
      </c>
      <c r="K252" s="78">
        <f>I252/'סכום נכסי הקרן'!$C$42</f>
        <v>7.3817376393187299E-6</v>
      </c>
    </row>
    <row r="253" spans="2:11">
      <c r="B253" t="s">
        <v>2597</v>
      </c>
      <c r="C253" t="s">
        <v>2598</v>
      </c>
      <c r="D253" t="s">
        <v>2166</v>
      </c>
      <c r="E253" t="s">
        <v>106</v>
      </c>
      <c r="F253" s="86">
        <v>45090</v>
      </c>
      <c r="G253" s="77">
        <v>4923.9872100000002</v>
      </c>
      <c r="H253" s="77">
        <v>7.7434349999999998</v>
      </c>
      <c r="I253" s="77">
        <v>0.38128573199999999</v>
      </c>
      <c r="J253" s="78">
        <f t="shared" si="3"/>
        <v>-1.5159076924212876E-3</v>
      </c>
      <c r="K253" s="78">
        <f>I253/'סכום נכסי הקרן'!$C$42</f>
        <v>7.2647392933465036E-6</v>
      </c>
    </row>
    <row r="254" spans="2:11">
      <c r="B254" t="s">
        <v>2599</v>
      </c>
      <c r="C254" t="s">
        <v>2600</v>
      </c>
      <c r="D254" t="s">
        <v>2166</v>
      </c>
      <c r="E254" t="s">
        <v>106</v>
      </c>
      <c r="F254" s="86">
        <v>45126</v>
      </c>
      <c r="G254" s="77">
        <v>15592.626165</v>
      </c>
      <c r="H254" s="77">
        <v>7.376773</v>
      </c>
      <c r="I254" s="77">
        <v>1.1502326660000002</v>
      </c>
      <c r="J254" s="78">
        <f t="shared" si="3"/>
        <v>-4.5730705351010774E-3</v>
      </c>
      <c r="K254" s="78">
        <f>I254/'סכום נכסי הקרן'!$C$42</f>
        <v>2.1915691419528141E-5</v>
      </c>
    </row>
    <row r="255" spans="2:11">
      <c r="B255" t="s">
        <v>2601</v>
      </c>
      <c r="C255" t="s">
        <v>2602</v>
      </c>
      <c r="D255" t="s">
        <v>2166</v>
      </c>
      <c r="E255" t="s">
        <v>106</v>
      </c>
      <c r="F255" s="86">
        <v>45089</v>
      </c>
      <c r="G255" s="77">
        <v>8206.6453500000007</v>
      </c>
      <c r="H255" s="77">
        <v>7.2556719999999997</v>
      </c>
      <c r="I255" s="77">
        <v>0.59544723599999994</v>
      </c>
      <c r="J255" s="78">
        <f t="shared" si="3"/>
        <v>-2.3673664386775263E-3</v>
      </c>
      <c r="K255" s="78">
        <f>I255/'סכום נכסי הקרן'!$C$42</f>
        <v>1.1345215856343054E-5</v>
      </c>
    </row>
    <row r="256" spans="2:11">
      <c r="B256" t="s">
        <v>2603</v>
      </c>
      <c r="C256" t="s">
        <v>2604</v>
      </c>
      <c r="D256" t="s">
        <v>2166</v>
      </c>
      <c r="E256" t="s">
        <v>106</v>
      </c>
      <c r="F256" s="86">
        <v>45089</v>
      </c>
      <c r="G256" s="77">
        <v>13130.63256</v>
      </c>
      <c r="H256" s="77">
        <v>7.2692439999999996</v>
      </c>
      <c r="I256" s="77">
        <v>0.95449771399999994</v>
      </c>
      <c r="J256" s="78">
        <f t="shared" si="3"/>
        <v>-3.794871681826096E-3</v>
      </c>
      <c r="K256" s="78">
        <f>I256/'סכום נכסי הקרן'!$C$42</f>
        <v>1.8186300892856941E-5</v>
      </c>
    </row>
    <row r="257" spans="2:11">
      <c r="B257" t="s">
        <v>2605</v>
      </c>
      <c r="C257" t="s">
        <v>2606</v>
      </c>
      <c r="D257" t="s">
        <v>2166</v>
      </c>
      <c r="E257" t="s">
        <v>106</v>
      </c>
      <c r="F257" s="86">
        <v>45089</v>
      </c>
      <c r="G257" s="77">
        <v>6565.31628</v>
      </c>
      <c r="H257" s="77">
        <v>7.2692439999999996</v>
      </c>
      <c r="I257" s="77">
        <v>0.47724885699999997</v>
      </c>
      <c r="J257" s="78">
        <f t="shared" si="3"/>
        <v>-1.897435840913048E-3</v>
      </c>
      <c r="K257" s="78">
        <f>I257/'סכום נכסי הקרן'!$C$42</f>
        <v>9.0931504464284704E-6</v>
      </c>
    </row>
    <row r="258" spans="2:11">
      <c r="B258" t="s">
        <v>2607</v>
      </c>
      <c r="C258" t="s">
        <v>2608</v>
      </c>
      <c r="D258" t="s">
        <v>2166</v>
      </c>
      <c r="E258" t="s">
        <v>106</v>
      </c>
      <c r="F258" s="86">
        <v>45126</v>
      </c>
      <c r="G258" s="77">
        <v>54025.202934000001</v>
      </c>
      <c r="H258" s="77">
        <v>7.1263500000000004</v>
      </c>
      <c r="I258" s="77">
        <v>3.8500248880000001</v>
      </c>
      <c r="J258" s="78">
        <f t="shared" si="3"/>
        <v>-1.5306846949448942E-2</v>
      </c>
      <c r="K258" s="78">
        <f>I258/'סכום נכסי הקרן'!$C$42</f>
        <v>7.335555657303109E-5</v>
      </c>
    </row>
    <row r="259" spans="2:11">
      <c r="B259" t="s">
        <v>2609</v>
      </c>
      <c r="C259" t="s">
        <v>2610</v>
      </c>
      <c r="D259" t="s">
        <v>2166</v>
      </c>
      <c r="E259" t="s">
        <v>106</v>
      </c>
      <c r="F259" s="86">
        <v>45089</v>
      </c>
      <c r="G259" s="77">
        <v>8206.6453500000007</v>
      </c>
      <c r="H259" s="77">
        <v>7.2019219999999997</v>
      </c>
      <c r="I259" s="77">
        <v>0.59103617399999997</v>
      </c>
      <c r="J259" s="78">
        <f t="shared" si="3"/>
        <v>-2.3498290323275108E-3</v>
      </c>
      <c r="K259" s="78">
        <f>I259/'סכום נכסי הקרן'!$C$42</f>
        <v>1.1261170709233309E-5</v>
      </c>
    </row>
    <row r="260" spans="2:11">
      <c r="B260" t="s">
        <v>2611</v>
      </c>
      <c r="C260" t="s">
        <v>2612</v>
      </c>
      <c r="D260" t="s">
        <v>2166</v>
      </c>
      <c r="E260" t="s">
        <v>106</v>
      </c>
      <c r="F260" s="86">
        <v>45089</v>
      </c>
      <c r="G260" s="77">
        <v>13027.517849999998</v>
      </c>
      <c r="H260" s="77">
        <v>7.0829940000000002</v>
      </c>
      <c r="I260" s="77">
        <v>0.92273828700000005</v>
      </c>
      <c r="J260" s="78">
        <f t="shared" si="3"/>
        <v>-3.6686032283918296E-3</v>
      </c>
      <c r="K260" s="78">
        <f>I260/'סכום נכסי הקרן'!$C$42</f>
        <v>1.7581180013953796E-5</v>
      </c>
    </row>
    <row r="261" spans="2:11">
      <c r="B261" t="s">
        <v>2613</v>
      </c>
      <c r="C261" t="s">
        <v>2614</v>
      </c>
      <c r="D261" t="s">
        <v>2166</v>
      </c>
      <c r="E261" t="s">
        <v>106</v>
      </c>
      <c r="F261" s="86">
        <v>45126</v>
      </c>
      <c r="G261" s="77">
        <v>8206.6453500000007</v>
      </c>
      <c r="H261" s="77">
        <v>7.0523720000000001</v>
      </c>
      <c r="I261" s="77">
        <v>0.578763162</v>
      </c>
      <c r="J261" s="78">
        <f t="shared" si="3"/>
        <v>-2.3010342526162712E-3</v>
      </c>
      <c r="K261" s="78">
        <f>I261/'סכום נכסי הקרן'!$C$42</f>
        <v>1.1027329720596174E-5</v>
      </c>
    </row>
    <row r="262" spans="2:11">
      <c r="B262" t="s">
        <v>2615</v>
      </c>
      <c r="C262" t="s">
        <v>2616</v>
      </c>
      <c r="D262" t="s">
        <v>2166</v>
      </c>
      <c r="E262" t="s">
        <v>106</v>
      </c>
      <c r="F262" s="86">
        <v>45126</v>
      </c>
      <c r="G262" s="77">
        <v>11161.037676</v>
      </c>
      <c r="H262" s="77">
        <v>7.0393819999999998</v>
      </c>
      <c r="I262" s="77">
        <v>0.78566803900000004</v>
      </c>
      <c r="J262" s="78">
        <f t="shared" si="3"/>
        <v>-3.1236422558021349E-3</v>
      </c>
      <c r="K262" s="78">
        <f>I262/'סכום נכסי הקרן'!$C$42</f>
        <v>1.4969543823501356E-5</v>
      </c>
    </row>
    <row r="263" spans="2:11">
      <c r="B263" t="s">
        <v>2617</v>
      </c>
      <c r="C263" t="s">
        <v>2618</v>
      </c>
      <c r="D263" t="s">
        <v>2166</v>
      </c>
      <c r="E263" t="s">
        <v>106</v>
      </c>
      <c r="F263" s="86">
        <v>45126</v>
      </c>
      <c r="G263" s="77">
        <v>13787.164188000001</v>
      </c>
      <c r="H263" s="77">
        <v>7.0393819999999998</v>
      </c>
      <c r="I263" s="77">
        <v>0.970531107</v>
      </c>
      <c r="J263" s="78">
        <f t="shared" si="3"/>
        <v>-3.8586169042261666E-3</v>
      </c>
      <c r="K263" s="78">
        <f>I263/'סכום נכסי הקרן'!$C$42</f>
        <v>1.8491789429031086E-5</v>
      </c>
    </row>
    <row r="264" spans="2:11">
      <c r="B264" t="s">
        <v>2619</v>
      </c>
      <c r="C264" t="s">
        <v>2620</v>
      </c>
      <c r="D264" t="s">
        <v>2166</v>
      </c>
      <c r="E264" t="s">
        <v>106</v>
      </c>
      <c r="F264" s="86">
        <v>45089</v>
      </c>
      <c r="G264" s="77">
        <v>6565.31628</v>
      </c>
      <c r="H264" s="77">
        <v>6.9371809999999998</v>
      </c>
      <c r="I264" s="77">
        <v>0.45544787900000006</v>
      </c>
      <c r="J264" s="78">
        <f t="shared" si="3"/>
        <v>-1.8107599769116457E-3</v>
      </c>
      <c r="K264" s="78">
        <f>I264/'סכום נכסי הקרן'!$C$42</f>
        <v>8.677770566674718E-6</v>
      </c>
    </row>
    <row r="265" spans="2:11">
      <c r="B265" t="s">
        <v>2621</v>
      </c>
      <c r="C265" t="s">
        <v>2622</v>
      </c>
      <c r="D265" t="s">
        <v>2166</v>
      </c>
      <c r="E265" t="s">
        <v>106</v>
      </c>
      <c r="F265" s="86">
        <v>45127</v>
      </c>
      <c r="G265" s="77">
        <v>14771.96163</v>
      </c>
      <c r="H265" s="77">
        <v>6.8930420000000003</v>
      </c>
      <c r="I265" s="77">
        <v>1.018237571</v>
      </c>
      <c r="J265" s="78">
        <f t="shared" si="3"/>
        <v>-4.0482872477149686E-3</v>
      </c>
      <c r="K265" s="78">
        <f>I265/'סכום נכסי הקרן'!$C$42</f>
        <v>1.9400753480084065E-5</v>
      </c>
    </row>
    <row r="266" spans="2:11">
      <c r="B266" t="s">
        <v>2623</v>
      </c>
      <c r="C266" t="s">
        <v>2624</v>
      </c>
      <c r="D266" t="s">
        <v>2166</v>
      </c>
      <c r="E266" t="s">
        <v>106</v>
      </c>
      <c r="F266" s="86">
        <v>45089</v>
      </c>
      <c r="G266" s="77">
        <v>6565.31628</v>
      </c>
      <c r="H266" s="77">
        <v>6.9192859999999996</v>
      </c>
      <c r="I266" s="77">
        <v>0.45427303599999996</v>
      </c>
      <c r="J266" s="78">
        <f t="shared" si="3"/>
        <v>-1.8060890611347935E-3</v>
      </c>
      <c r="K266" s="78">
        <f>I266/'סכום נכסי הקרן'!$C$42</f>
        <v>8.6553859679622377E-6</v>
      </c>
    </row>
    <row r="267" spans="2:11">
      <c r="B267" t="s">
        <v>2625</v>
      </c>
      <c r="C267" t="s">
        <v>2626</v>
      </c>
      <c r="D267" t="s">
        <v>2166</v>
      </c>
      <c r="E267" t="s">
        <v>106</v>
      </c>
      <c r="F267" s="86">
        <v>45127</v>
      </c>
      <c r="G267" s="77">
        <v>11489.303489999998</v>
      </c>
      <c r="H267" s="77">
        <v>6.8399419999999997</v>
      </c>
      <c r="I267" s="77">
        <v>0.78586169299999997</v>
      </c>
      <c r="J267" s="78">
        <f t="shared" si="3"/>
        <v>-3.1244121812507696E-3</v>
      </c>
      <c r="K267" s="78">
        <f>I267/'סכום נכסי הקרן'!$C$42</f>
        <v>1.4973233565091564E-5</v>
      </c>
    </row>
    <row r="268" spans="2:11">
      <c r="B268" t="s">
        <v>2627</v>
      </c>
      <c r="C268" t="s">
        <v>2628</v>
      </c>
      <c r="D268" t="s">
        <v>2166</v>
      </c>
      <c r="E268" t="s">
        <v>106</v>
      </c>
      <c r="F268" s="86">
        <v>45098</v>
      </c>
      <c r="G268" s="77">
        <v>21829.676630999998</v>
      </c>
      <c r="H268" s="77">
        <v>6.6847599999999998</v>
      </c>
      <c r="I268" s="77">
        <v>1.4592614209999999</v>
      </c>
      <c r="J268" s="78">
        <f t="shared" ref="J268:J331" si="4">I268/$I$11</f>
        <v>-5.8017004773404926E-3</v>
      </c>
      <c r="K268" s="78">
        <f>I268/'סכום נכסי הקרן'!$C$42</f>
        <v>2.780369915442667E-5</v>
      </c>
    </row>
    <row r="269" spans="2:11">
      <c r="B269" t="s">
        <v>2629</v>
      </c>
      <c r="C269" t="s">
        <v>2630</v>
      </c>
      <c r="D269" t="s">
        <v>2166</v>
      </c>
      <c r="E269" t="s">
        <v>106</v>
      </c>
      <c r="F269" s="86">
        <v>45098</v>
      </c>
      <c r="G269" s="77">
        <v>8206.6453500000007</v>
      </c>
      <c r="H269" s="77">
        <v>6.7402119999999996</v>
      </c>
      <c r="I269" s="77">
        <v>0.55314533300000002</v>
      </c>
      <c r="J269" s="78">
        <f t="shared" si="4"/>
        <v>-2.1991834337027716E-3</v>
      </c>
      <c r="K269" s="78">
        <f>I269/'סכום נכסי הקרן'!$C$42</f>
        <v>1.0539226355253011E-5</v>
      </c>
    </row>
    <row r="270" spans="2:11">
      <c r="B270" t="s">
        <v>2631</v>
      </c>
      <c r="C270" t="s">
        <v>2632</v>
      </c>
      <c r="D270" t="s">
        <v>2166</v>
      </c>
      <c r="E270" t="s">
        <v>106</v>
      </c>
      <c r="F270" s="86">
        <v>45098</v>
      </c>
      <c r="G270" s="77">
        <v>6565.31628</v>
      </c>
      <c r="H270" s="77">
        <v>6.7409829999999999</v>
      </c>
      <c r="I270" s="77">
        <v>0.44256686899999997</v>
      </c>
      <c r="J270" s="78">
        <f t="shared" si="4"/>
        <v>-1.759547931701531E-3</v>
      </c>
      <c r="K270" s="78">
        <f>I270/'סכום נכסי הקרן'!$C$42</f>
        <v>8.4323452291092666E-6</v>
      </c>
    </row>
    <row r="271" spans="2:11">
      <c r="B271" t="s">
        <v>2633</v>
      </c>
      <c r="C271" t="s">
        <v>2634</v>
      </c>
      <c r="D271" t="s">
        <v>2166</v>
      </c>
      <c r="E271" t="s">
        <v>106</v>
      </c>
      <c r="F271" s="86">
        <v>45097</v>
      </c>
      <c r="G271" s="77">
        <v>13130.63256</v>
      </c>
      <c r="H271" s="77">
        <v>6.4184150000000004</v>
      </c>
      <c r="I271" s="77">
        <v>0.84277851299999995</v>
      </c>
      <c r="J271" s="78">
        <f t="shared" si="4"/>
        <v>-3.3507008619563924E-3</v>
      </c>
      <c r="K271" s="78">
        <f>I271/'סכום נכסי הקרן'!$C$42</f>
        <v>1.6057684998764226E-5</v>
      </c>
    </row>
    <row r="272" spans="2:11">
      <c r="B272" t="s">
        <v>2635</v>
      </c>
      <c r="C272" t="s">
        <v>2636</v>
      </c>
      <c r="D272" t="s">
        <v>2166</v>
      </c>
      <c r="E272" t="s">
        <v>106</v>
      </c>
      <c r="F272" s="86">
        <v>45097</v>
      </c>
      <c r="G272" s="77">
        <v>13951.297094999998</v>
      </c>
      <c r="H272" s="77">
        <v>6.4118779999999997</v>
      </c>
      <c r="I272" s="77">
        <v>0.89454020600000006</v>
      </c>
      <c r="J272" s="78">
        <f t="shared" si="4"/>
        <v>-3.5564938985325665E-3</v>
      </c>
      <c r="K272" s="78">
        <f>I272/'סכום נכסי הקרן'!$C$42</f>
        <v>1.7043914415361538E-5</v>
      </c>
    </row>
    <row r="273" spans="2:11">
      <c r="B273" t="s">
        <v>2637</v>
      </c>
      <c r="C273" t="s">
        <v>2638</v>
      </c>
      <c r="D273" t="s">
        <v>2166</v>
      </c>
      <c r="E273" t="s">
        <v>106</v>
      </c>
      <c r="F273" s="86">
        <v>45097</v>
      </c>
      <c r="G273" s="77">
        <v>15592.626165</v>
      </c>
      <c r="H273" s="77">
        <v>6.4118779999999997</v>
      </c>
      <c r="I273" s="77">
        <v>0.99978023099999991</v>
      </c>
      <c r="J273" s="78">
        <f t="shared" si="4"/>
        <v>-3.9749049484590513E-3</v>
      </c>
      <c r="K273" s="78">
        <f>I273/'סכום נכסי הקרן'!$C$42</f>
        <v>1.9049080831738923E-5</v>
      </c>
    </row>
    <row r="274" spans="2:11">
      <c r="B274" t="s">
        <v>2639</v>
      </c>
      <c r="C274" t="s">
        <v>2640</v>
      </c>
      <c r="D274" t="s">
        <v>2166</v>
      </c>
      <c r="E274" t="s">
        <v>106</v>
      </c>
      <c r="F274" s="86">
        <v>45098</v>
      </c>
      <c r="G274" s="77">
        <v>6839.2880999999998</v>
      </c>
      <c r="H274" s="77">
        <v>6.1826660000000002</v>
      </c>
      <c r="I274" s="77">
        <v>0.42285031500000003</v>
      </c>
      <c r="J274" s="78">
        <f t="shared" si="4"/>
        <v>-1.6811592762439498E-3</v>
      </c>
      <c r="K274" s="78">
        <f>I274/'סכום נכסי הקרן'!$C$42</f>
        <v>8.056680438764614E-6</v>
      </c>
    </row>
    <row r="275" spans="2:11">
      <c r="B275" t="s">
        <v>2641</v>
      </c>
      <c r="C275" t="s">
        <v>2642</v>
      </c>
      <c r="D275" t="s">
        <v>2166</v>
      </c>
      <c r="E275" t="s">
        <v>106</v>
      </c>
      <c r="F275" s="86">
        <v>45050</v>
      </c>
      <c r="G275" s="77">
        <v>9847.9744200000005</v>
      </c>
      <c r="H275" s="77">
        <v>5.9883559999999996</v>
      </c>
      <c r="I275" s="77">
        <v>0.58973179400000009</v>
      </c>
      <c r="J275" s="78">
        <f t="shared" si="4"/>
        <v>-2.3446431061050202E-3</v>
      </c>
      <c r="K275" s="78">
        <f>I275/'סכום נכסי הקרן'!$C$42</f>
        <v>1.123631800732456E-5</v>
      </c>
    </row>
    <row r="276" spans="2:11">
      <c r="B276" t="s">
        <v>2643</v>
      </c>
      <c r="C276" t="s">
        <v>2644</v>
      </c>
      <c r="D276" t="s">
        <v>2166</v>
      </c>
      <c r="E276" t="s">
        <v>106</v>
      </c>
      <c r="F276" s="86">
        <v>45050</v>
      </c>
      <c r="G276" s="77">
        <v>5744.6517449999992</v>
      </c>
      <c r="H276" s="77">
        <v>5.932658</v>
      </c>
      <c r="I276" s="77">
        <v>0.340810532</v>
      </c>
      <c r="J276" s="78">
        <f t="shared" si="4"/>
        <v>-1.3549872543276585E-3</v>
      </c>
      <c r="K276" s="78">
        <f>I276/'סכום נכסי הקרן'!$C$42</f>
        <v>6.4935544543448222E-6</v>
      </c>
    </row>
    <row r="277" spans="2:11">
      <c r="B277" t="s">
        <v>2645</v>
      </c>
      <c r="C277" t="s">
        <v>2646</v>
      </c>
      <c r="D277" t="s">
        <v>2166</v>
      </c>
      <c r="E277" t="s">
        <v>106</v>
      </c>
      <c r="F277" s="86">
        <v>45105</v>
      </c>
      <c r="G277" s="77">
        <v>113005.08500399999</v>
      </c>
      <c r="H277" s="77">
        <v>5.2849570000000003</v>
      </c>
      <c r="I277" s="77">
        <v>5.9722702989999998</v>
      </c>
      <c r="J277" s="78">
        <f t="shared" si="4"/>
        <v>-2.374442505357972E-2</v>
      </c>
      <c r="K277" s="78">
        <f>I277/'סכום נכסי הקרן'!$C$42</f>
        <v>1.1379126746770469E-4</v>
      </c>
    </row>
    <row r="278" spans="2:11">
      <c r="B278" t="s">
        <v>2647</v>
      </c>
      <c r="C278" t="s">
        <v>2648</v>
      </c>
      <c r="D278" t="s">
        <v>2166</v>
      </c>
      <c r="E278" t="s">
        <v>106</v>
      </c>
      <c r="F278" s="86">
        <v>45131</v>
      </c>
      <c r="G278" s="77">
        <v>8370.7782569999999</v>
      </c>
      <c r="H278" s="77">
        <v>4.8554060000000003</v>
      </c>
      <c r="I278" s="77">
        <v>0.40643524800000003</v>
      </c>
      <c r="J278" s="78">
        <f t="shared" si="4"/>
        <v>-1.6158966024838134E-3</v>
      </c>
      <c r="K278" s="78">
        <f>I278/'סכום נכסי הקרן'!$C$42</f>
        <v>7.7439197655228049E-6</v>
      </c>
    </row>
    <row r="279" spans="2:11">
      <c r="B279" t="s">
        <v>2649</v>
      </c>
      <c r="C279" t="s">
        <v>2650</v>
      </c>
      <c r="D279" t="s">
        <v>2166</v>
      </c>
      <c r="E279" t="s">
        <v>106</v>
      </c>
      <c r="F279" s="86">
        <v>45147</v>
      </c>
      <c r="G279" s="77">
        <v>13027.517849999998</v>
      </c>
      <c r="H279" s="77">
        <v>4.0789819999999999</v>
      </c>
      <c r="I279" s="77">
        <v>0.53139004999999995</v>
      </c>
      <c r="J279" s="78">
        <f t="shared" si="4"/>
        <v>-2.1126892429091278E-3</v>
      </c>
      <c r="K279" s="78">
        <f>I279/'סכום נכסי הקרן'!$C$42</f>
        <v>1.0124717114587344E-5</v>
      </c>
    </row>
    <row r="280" spans="2:11">
      <c r="B280" t="s">
        <v>2651</v>
      </c>
      <c r="C280" t="s">
        <v>2652</v>
      </c>
      <c r="D280" t="s">
        <v>2166</v>
      </c>
      <c r="E280" t="s">
        <v>106</v>
      </c>
      <c r="F280" s="86">
        <v>45147</v>
      </c>
      <c r="G280" s="77">
        <v>65137.589249999997</v>
      </c>
      <c r="H280" s="77">
        <v>4.0780940000000001</v>
      </c>
      <c r="I280" s="77">
        <v>2.6563724390000001</v>
      </c>
      <c r="J280" s="78">
        <f t="shared" si="4"/>
        <v>-1.0561148965878423E-2</v>
      </c>
      <c r="K280" s="78">
        <f>I280/'סכום נכסי הקרן'!$C$42</f>
        <v>5.0612576385014034E-5</v>
      </c>
    </row>
    <row r="281" spans="2:11">
      <c r="B281" t="s">
        <v>2653</v>
      </c>
      <c r="C281" t="s">
        <v>2654</v>
      </c>
      <c r="D281" t="s">
        <v>2166</v>
      </c>
      <c r="E281" t="s">
        <v>106</v>
      </c>
      <c r="F281" s="86">
        <v>45082</v>
      </c>
      <c r="G281" s="77">
        <v>70348.596390000006</v>
      </c>
      <c r="H281" s="77">
        <v>3.404795</v>
      </c>
      <c r="I281" s="77">
        <v>2.3952254260000001</v>
      </c>
      <c r="J281" s="78">
        <f t="shared" si="4"/>
        <v>-9.5228862336670279E-3</v>
      </c>
      <c r="K281" s="78">
        <f>I281/'סכום נכסי הקרן'!$C$42</f>
        <v>4.5636872319903175E-5</v>
      </c>
    </row>
    <row r="282" spans="2:11">
      <c r="B282" t="s">
        <v>2655</v>
      </c>
      <c r="C282" t="s">
        <v>2656</v>
      </c>
      <c r="D282" t="s">
        <v>2166</v>
      </c>
      <c r="E282" t="s">
        <v>106</v>
      </c>
      <c r="F282" s="86">
        <v>45181</v>
      </c>
      <c r="G282" s="77">
        <v>50023.336049999998</v>
      </c>
      <c r="H282" s="77">
        <v>1.4065369999999999</v>
      </c>
      <c r="I282" s="77">
        <v>0.70359661200000001</v>
      </c>
      <c r="J282" s="78">
        <f t="shared" si="4"/>
        <v>-2.7973444243446174E-3</v>
      </c>
      <c r="K282" s="78">
        <f>I282/'סכום נכסי הקרן'!$C$42</f>
        <v>1.3405814917464245E-5</v>
      </c>
    </row>
    <row r="283" spans="2:11">
      <c r="B283" t="s">
        <v>2657</v>
      </c>
      <c r="C283" t="s">
        <v>2658</v>
      </c>
      <c r="D283" t="s">
        <v>2166</v>
      </c>
      <c r="E283" t="s">
        <v>106</v>
      </c>
      <c r="F283" s="86">
        <v>45189</v>
      </c>
      <c r="G283" s="77">
        <v>39082.553549999997</v>
      </c>
      <c r="H283" s="77">
        <v>1.0168250000000001</v>
      </c>
      <c r="I283" s="77">
        <v>0.39740123399999999</v>
      </c>
      <c r="J283" s="78">
        <f t="shared" si="4"/>
        <v>-1.5799793620347486E-3</v>
      </c>
      <c r="K283" s="78">
        <f>I283/'סכום נכסי הקרן'!$C$42</f>
        <v>7.5717922743151282E-6</v>
      </c>
    </row>
    <row r="284" spans="2:11">
      <c r="B284" t="s">
        <v>2659</v>
      </c>
      <c r="C284" t="s">
        <v>2660</v>
      </c>
      <c r="D284" t="s">
        <v>2166</v>
      </c>
      <c r="E284" t="s">
        <v>106</v>
      </c>
      <c r="F284" s="86">
        <v>45169</v>
      </c>
      <c r="G284" s="77">
        <v>32568.794624999999</v>
      </c>
      <c r="H284" s="77">
        <v>1.2998700000000001</v>
      </c>
      <c r="I284" s="77">
        <v>0.42335202199999999</v>
      </c>
      <c r="J284" s="78">
        <f t="shared" si="4"/>
        <v>-1.6831539522488771E-3</v>
      </c>
      <c r="K284" s="78">
        <f>I284/'סכום נכסי הקרן'!$C$42</f>
        <v>8.0662395967680565E-6</v>
      </c>
    </row>
    <row r="285" spans="2:11">
      <c r="B285" t="s">
        <v>2661</v>
      </c>
      <c r="C285" t="s">
        <v>2662</v>
      </c>
      <c r="D285" t="s">
        <v>2166</v>
      </c>
      <c r="E285" t="s">
        <v>106</v>
      </c>
      <c r="F285" s="86">
        <v>45187</v>
      </c>
      <c r="G285" s="77">
        <v>44163.285512000002</v>
      </c>
      <c r="H285" s="77">
        <v>0.50063000000000002</v>
      </c>
      <c r="I285" s="77">
        <v>0.22109447700000001</v>
      </c>
      <c r="J285" s="78">
        <f t="shared" si="4"/>
        <v>-8.7902271264680173E-4</v>
      </c>
      <c r="K285" s="78">
        <f>I285/'סכום נכסי הקרן'!$C$42</f>
        <v>4.2125723566382887E-6</v>
      </c>
    </row>
    <row r="286" spans="2:11">
      <c r="B286" t="s">
        <v>2663</v>
      </c>
      <c r="C286" t="s">
        <v>2664</v>
      </c>
      <c r="D286" t="s">
        <v>2166</v>
      </c>
      <c r="E286" t="s">
        <v>106</v>
      </c>
      <c r="F286" s="86">
        <v>45173</v>
      </c>
      <c r="G286" s="77">
        <v>28251.271250999998</v>
      </c>
      <c r="H286" s="77">
        <v>0.93317700000000003</v>
      </c>
      <c r="I286" s="77">
        <v>0.263634492</v>
      </c>
      <c r="J286" s="78">
        <f t="shared" si="4"/>
        <v>-1.0481523982396972E-3</v>
      </c>
      <c r="K286" s="78">
        <f>I286/'סכום נכסי הקרן'!$C$42</f>
        <v>5.0230986695139292E-6</v>
      </c>
    </row>
    <row r="287" spans="2:11">
      <c r="B287" t="s">
        <v>2665</v>
      </c>
      <c r="C287" t="s">
        <v>2666</v>
      </c>
      <c r="D287" t="s">
        <v>2166</v>
      </c>
      <c r="E287" t="s">
        <v>106</v>
      </c>
      <c r="F287" s="86">
        <v>45187</v>
      </c>
      <c r="G287" s="77">
        <v>41051.793147999997</v>
      </c>
      <c r="H287" s="77">
        <v>0.53651700000000002</v>
      </c>
      <c r="I287" s="77">
        <v>0.22025002699999996</v>
      </c>
      <c r="J287" s="78">
        <f t="shared" si="4"/>
        <v>-8.7566536632243102E-4</v>
      </c>
      <c r="K287" s="78">
        <f>I287/'סכום נכסי הקרן'!$C$42</f>
        <v>4.1964828243495044E-6</v>
      </c>
    </row>
    <row r="288" spans="2:11">
      <c r="B288" t="s">
        <v>2667</v>
      </c>
      <c r="C288" t="s">
        <v>2668</v>
      </c>
      <c r="D288" t="s">
        <v>2166</v>
      </c>
      <c r="E288" t="s">
        <v>106</v>
      </c>
      <c r="F288" s="86">
        <v>45176</v>
      </c>
      <c r="G288" s="77">
        <v>60538.438394999997</v>
      </c>
      <c r="H288" s="77">
        <v>4.2625999999999997E-2</v>
      </c>
      <c r="I288" s="77">
        <v>2.5804988000000001E-2</v>
      </c>
      <c r="J288" s="78">
        <f t="shared" si="4"/>
        <v>-1.0259492167946903E-4</v>
      </c>
      <c r="K288" s="78">
        <f>I288/'סכום נכסי הקרן'!$C$42</f>
        <v>4.9166935595674224E-7</v>
      </c>
    </row>
    <row r="289" spans="2:11" s="91" customFormat="1">
      <c r="B289" s="79" t="s">
        <v>2669</v>
      </c>
      <c r="C289" s="79"/>
      <c r="D289" s="79"/>
      <c r="E289" s="79"/>
      <c r="F289" s="92"/>
      <c r="G289" s="81"/>
      <c r="H289" s="81"/>
      <c r="I289" s="81">
        <f>SUM(I290:I365)</f>
        <v>64.214352094999995</v>
      </c>
      <c r="J289" s="80">
        <f t="shared" si="4"/>
        <v>-0.25530205338147699</v>
      </c>
      <c r="K289" s="80">
        <f>I289/'סכום נכסי הקרן'!$C$42</f>
        <v>1.2234932695077451E-3</v>
      </c>
    </row>
    <row r="290" spans="2:11">
      <c r="B290" t="s">
        <v>2670</v>
      </c>
      <c r="C290" t="s">
        <v>2671</v>
      </c>
      <c r="D290" t="s">
        <v>2166</v>
      </c>
      <c r="E290" t="s">
        <v>120</v>
      </c>
      <c r="F290" s="86">
        <v>45176</v>
      </c>
      <c r="G290" s="77">
        <v>103395.6</v>
      </c>
      <c r="H290" s="77">
        <v>7.0622000000000004E-2</v>
      </c>
      <c r="I290" s="77">
        <v>7.3020000000000002E-2</v>
      </c>
      <c r="J290" s="78">
        <f t="shared" si="4"/>
        <v>-2.9031136077392589E-4</v>
      </c>
      <c r="K290" s="78">
        <f>I290/'סכום נכסי הקרן'!$C$42</f>
        <v>1.3912696402711489E-6</v>
      </c>
    </row>
    <row r="291" spans="2:11">
      <c r="B291" t="s">
        <v>2672</v>
      </c>
      <c r="C291" t="s">
        <v>2673</v>
      </c>
      <c r="D291" t="s">
        <v>2166</v>
      </c>
      <c r="E291" t="s">
        <v>120</v>
      </c>
      <c r="F291" s="86">
        <v>45166</v>
      </c>
      <c r="G291" s="77">
        <v>1049.785374</v>
      </c>
      <c r="H291" s="77">
        <v>-0.41484100000000002</v>
      </c>
      <c r="I291" s="77">
        <v>-4.3549389999999995E-3</v>
      </c>
      <c r="J291" s="78">
        <f t="shared" si="4"/>
        <v>1.7314273721958914E-5</v>
      </c>
      <c r="K291" s="78">
        <f>I291/'סכום נכסי הקרן'!$C$42</f>
        <v>-8.2975820541396828E-8</v>
      </c>
    </row>
    <row r="292" spans="2:11">
      <c r="B292" t="s">
        <v>2674</v>
      </c>
      <c r="C292" t="s">
        <v>2675</v>
      </c>
      <c r="D292" t="s">
        <v>2166</v>
      </c>
      <c r="E292" t="s">
        <v>120</v>
      </c>
      <c r="F292" s="86">
        <v>45166</v>
      </c>
      <c r="G292" s="77">
        <v>1364.720986</v>
      </c>
      <c r="H292" s="77">
        <v>-0.57118999999999998</v>
      </c>
      <c r="I292" s="77">
        <v>-7.795148E-3</v>
      </c>
      <c r="J292" s="78">
        <f t="shared" si="4"/>
        <v>3.0991783392415047E-5</v>
      </c>
      <c r="K292" s="78">
        <f>I292/'סכום נכסי הקרן'!$C$42</f>
        <v>-1.4852304510846846E-7</v>
      </c>
    </row>
    <row r="293" spans="2:11">
      <c r="B293" t="s">
        <v>2676</v>
      </c>
      <c r="C293" t="s">
        <v>2677</v>
      </c>
      <c r="D293" t="s">
        <v>2166</v>
      </c>
      <c r="E293" t="s">
        <v>120</v>
      </c>
      <c r="F293" s="86">
        <v>45168</v>
      </c>
      <c r="G293" s="77">
        <v>1364.720986</v>
      </c>
      <c r="H293" s="77">
        <v>-1.8423069999999999</v>
      </c>
      <c r="I293" s="77">
        <v>-2.5142354999999998E-2</v>
      </c>
      <c r="J293" s="78">
        <f t="shared" si="4"/>
        <v>9.9960439511245132E-5</v>
      </c>
      <c r="K293" s="78">
        <f>I293/'סכום נכסי הקרן'!$C$42</f>
        <v>-4.7904403172308295E-7</v>
      </c>
    </row>
    <row r="294" spans="2:11">
      <c r="B294" t="s">
        <v>2678</v>
      </c>
      <c r="C294" t="s">
        <v>2679</v>
      </c>
      <c r="D294" t="s">
        <v>2166</v>
      </c>
      <c r="E294" t="s">
        <v>106</v>
      </c>
      <c r="F294" s="86">
        <v>45166</v>
      </c>
      <c r="G294" s="77">
        <v>5150.7477589999999</v>
      </c>
      <c r="H294" s="77">
        <v>0.83067599999999997</v>
      </c>
      <c r="I294" s="77">
        <v>4.2786005000000002E-2</v>
      </c>
      <c r="J294" s="78">
        <f t="shared" si="4"/>
        <v>-1.7010768739564501E-4</v>
      </c>
      <c r="K294" s="78">
        <f>I294/'סכום נכסי הקרן'!$C$42</f>
        <v>8.1521322630771824E-7</v>
      </c>
    </row>
    <row r="295" spans="2:11">
      <c r="B295" t="s">
        <v>2680</v>
      </c>
      <c r="C295" t="s">
        <v>2681</v>
      </c>
      <c r="D295" t="s">
        <v>2166</v>
      </c>
      <c r="E295" t="s">
        <v>106</v>
      </c>
      <c r="F295" s="86">
        <v>45167</v>
      </c>
      <c r="G295" s="77">
        <v>3650.5772529999999</v>
      </c>
      <c r="H295" s="77">
        <v>1.111299</v>
      </c>
      <c r="I295" s="77">
        <v>4.0568821999999997E-2</v>
      </c>
      <c r="J295" s="78">
        <f t="shared" si="4"/>
        <v>-1.6129265844720873E-4</v>
      </c>
      <c r="K295" s="78">
        <f>I295/'סכום נכסי הקרן'!$C$42</f>
        <v>7.7296864407236745E-7</v>
      </c>
    </row>
    <row r="296" spans="2:11">
      <c r="B296" t="s">
        <v>2682</v>
      </c>
      <c r="C296" t="s">
        <v>2683</v>
      </c>
      <c r="D296" t="s">
        <v>2166</v>
      </c>
      <c r="E296" t="s">
        <v>110</v>
      </c>
      <c r="F296" s="86">
        <v>45117</v>
      </c>
      <c r="G296" s="77">
        <v>13288.740161</v>
      </c>
      <c r="H296" s="77">
        <v>-4.4195580000000003</v>
      </c>
      <c r="I296" s="77">
        <v>-0.58730359199999993</v>
      </c>
      <c r="J296" s="78">
        <f t="shared" si="4"/>
        <v>2.3349891123107991E-3</v>
      </c>
      <c r="K296" s="78">
        <f>I296/'סכום נכסי הקרן'!$C$42</f>
        <v>-1.1190052823497583E-5</v>
      </c>
    </row>
    <row r="297" spans="2:11">
      <c r="B297" t="s">
        <v>2684</v>
      </c>
      <c r="C297" t="s">
        <v>2685</v>
      </c>
      <c r="D297" t="s">
        <v>2166</v>
      </c>
      <c r="E297" t="s">
        <v>113</v>
      </c>
      <c r="F297" s="86">
        <v>45167</v>
      </c>
      <c r="G297" s="77">
        <v>21235.160202999999</v>
      </c>
      <c r="H297" s="77">
        <v>-2.9015240000000002</v>
      </c>
      <c r="I297" s="77">
        <v>-0.61614331700000002</v>
      </c>
      <c r="J297" s="78">
        <f t="shared" si="4"/>
        <v>2.4496494767191237E-3</v>
      </c>
      <c r="K297" s="78">
        <f>I297/'סכום נכסי הקרן'!$C$42</f>
        <v>-1.1739543837278315E-5</v>
      </c>
    </row>
    <row r="298" spans="2:11">
      <c r="B298" t="s">
        <v>2686</v>
      </c>
      <c r="C298" t="s">
        <v>2687</v>
      </c>
      <c r="D298" t="s">
        <v>2166</v>
      </c>
      <c r="E298" t="s">
        <v>106</v>
      </c>
      <c r="F298" s="86">
        <v>45127</v>
      </c>
      <c r="G298" s="77">
        <v>2957.2152929999997</v>
      </c>
      <c r="H298" s="77">
        <v>-8.0600310000000004</v>
      </c>
      <c r="I298" s="77">
        <v>-0.23835246399999999</v>
      </c>
      <c r="J298" s="78">
        <f t="shared" si="4"/>
        <v>9.4763664978989568E-4</v>
      </c>
      <c r="K298" s="78">
        <f>I298/'סכום נכסי הקרן'!$C$42</f>
        <v>-4.5413934106686104E-6</v>
      </c>
    </row>
    <row r="299" spans="2:11">
      <c r="B299" t="s">
        <v>2688</v>
      </c>
      <c r="C299" t="s">
        <v>2689</v>
      </c>
      <c r="D299" t="s">
        <v>2166</v>
      </c>
      <c r="E299" t="s">
        <v>106</v>
      </c>
      <c r="F299" s="86">
        <v>45127</v>
      </c>
      <c r="G299" s="77">
        <v>7695.2458459999998</v>
      </c>
      <c r="H299" s="77">
        <v>-8.0337359999999993</v>
      </c>
      <c r="I299" s="77">
        <v>-0.61821573100000005</v>
      </c>
      <c r="J299" s="78">
        <f t="shared" si="4"/>
        <v>2.4578889361607415E-3</v>
      </c>
      <c r="K299" s="78">
        <f>I299/'סכום נכסי הקרן'!$C$42</f>
        <v>-1.1779030096936941E-5</v>
      </c>
    </row>
    <row r="300" spans="2:11">
      <c r="B300" t="s">
        <v>2690</v>
      </c>
      <c r="C300" t="s">
        <v>2691</v>
      </c>
      <c r="D300" t="s">
        <v>2166</v>
      </c>
      <c r="E300" t="s">
        <v>106</v>
      </c>
      <c r="F300" s="86">
        <v>45127</v>
      </c>
      <c r="G300" s="77">
        <v>6712.5489130000005</v>
      </c>
      <c r="H300" s="77">
        <v>-8.0273629999999994</v>
      </c>
      <c r="I300" s="77">
        <v>-0.53884069099999998</v>
      </c>
      <c r="J300" s="78">
        <f t="shared" si="4"/>
        <v>2.1423113427084706E-3</v>
      </c>
      <c r="K300" s="78">
        <f>I300/'סכום נכסי הקרן'!$C$42</f>
        <v>-1.0266676175445457E-5</v>
      </c>
    </row>
    <row r="301" spans="2:11">
      <c r="B301" t="s">
        <v>2692</v>
      </c>
      <c r="C301" t="s">
        <v>2693</v>
      </c>
      <c r="D301" t="s">
        <v>2166</v>
      </c>
      <c r="E301" t="s">
        <v>106</v>
      </c>
      <c r="F301" s="86">
        <v>45168</v>
      </c>
      <c r="G301" s="77">
        <v>2198.67308</v>
      </c>
      <c r="H301" s="77">
        <v>-2.4545110000000001</v>
      </c>
      <c r="I301" s="77">
        <v>-5.3966676999999998E-2</v>
      </c>
      <c r="J301" s="78">
        <f t="shared" si="4"/>
        <v>2.1455956500023184E-4</v>
      </c>
      <c r="K301" s="78">
        <f>I301/'סכום נכסי הקרן'!$C$42</f>
        <v>-1.0282415680145067E-6</v>
      </c>
    </row>
    <row r="302" spans="2:11">
      <c r="B302" t="s">
        <v>2694</v>
      </c>
      <c r="C302" t="s">
        <v>2695</v>
      </c>
      <c r="D302" t="s">
        <v>2166</v>
      </c>
      <c r="E302" t="s">
        <v>106</v>
      </c>
      <c r="F302" s="86">
        <v>45166</v>
      </c>
      <c r="G302" s="77">
        <v>4397.3461600000001</v>
      </c>
      <c r="H302" s="77">
        <v>-2.3915009999999999</v>
      </c>
      <c r="I302" s="77">
        <v>-0.10516257899999999</v>
      </c>
      <c r="J302" s="78">
        <f t="shared" si="4"/>
        <v>4.1810314176917942E-4</v>
      </c>
      <c r="K302" s="78">
        <f>I302/'סכום נכסי הקרן'!$C$42</f>
        <v>-2.0036908169722851E-6</v>
      </c>
    </row>
    <row r="303" spans="2:11">
      <c r="B303" t="s">
        <v>2696</v>
      </c>
      <c r="C303" t="s">
        <v>2697</v>
      </c>
      <c r="D303" t="s">
        <v>2166</v>
      </c>
      <c r="E303" t="s">
        <v>106</v>
      </c>
      <c r="F303" s="86">
        <v>45166</v>
      </c>
      <c r="G303" s="77">
        <v>1319.2038480000001</v>
      </c>
      <c r="H303" s="77">
        <v>-2.354304</v>
      </c>
      <c r="I303" s="77">
        <v>-3.1058071E-2</v>
      </c>
      <c r="J303" s="78">
        <f t="shared" si="4"/>
        <v>1.2348001718738983E-4</v>
      </c>
      <c r="K303" s="78">
        <f>I303/'סכום נכסי הקרן'!$C$42</f>
        <v>-5.9175775496693782E-7</v>
      </c>
    </row>
    <row r="304" spans="2:11">
      <c r="B304" t="s">
        <v>2698</v>
      </c>
      <c r="C304" t="s">
        <v>2699</v>
      </c>
      <c r="D304" t="s">
        <v>2166</v>
      </c>
      <c r="E304" t="s">
        <v>106</v>
      </c>
      <c r="F304" s="86">
        <v>45168</v>
      </c>
      <c r="G304" s="77">
        <v>1758.9384640000001</v>
      </c>
      <c r="H304" s="77">
        <v>-2.3507289999999998</v>
      </c>
      <c r="I304" s="77">
        <v>-4.1347875999999999E-2</v>
      </c>
      <c r="J304" s="78">
        <f t="shared" si="4"/>
        <v>1.6439000474762465E-4</v>
      </c>
      <c r="K304" s="78">
        <f>I304/'סכום נכסי הקרן'!$C$42</f>
        <v>-7.8781216883725108E-7</v>
      </c>
    </row>
    <row r="305" spans="2:11">
      <c r="B305" t="s">
        <v>2700</v>
      </c>
      <c r="C305" t="s">
        <v>2701</v>
      </c>
      <c r="D305" t="s">
        <v>2166</v>
      </c>
      <c r="E305" t="s">
        <v>106</v>
      </c>
      <c r="F305" s="86">
        <v>45189</v>
      </c>
      <c r="G305" s="77">
        <v>1649.0048099999999</v>
      </c>
      <c r="H305" s="77">
        <v>-0.92649800000000004</v>
      </c>
      <c r="I305" s="77">
        <v>-1.5277998000000001E-2</v>
      </c>
      <c r="J305" s="78">
        <f t="shared" si="4"/>
        <v>6.0741939047950131E-5</v>
      </c>
      <c r="K305" s="78">
        <f>I305/'סכום נכסי הקרן'!$C$42</f>
        <v>-2.9109579268040721E-7</v>
      </c>
    </row>
    <row r="306" spans="2:11">
      <c r="B306" t="s">
        <v>2702</v>
      </c>
      <c r="C306" t="s">
        <v>2703</v>
      </c>
      <c r="D306" t="s">
        <v>2166</v>
      </c>
      <c r="E306" t="s">
        <v>106</v>
      </c>
      <c r="F306" s="86">
        <v>45189</v>
      </c>
      <c r="G306" s="77">
        <v>1649.0048099999999</v>
      </c>
      <c r="H306" s="77">
        <v>-0.88827400000000001</v>
      </c>
      <c r="I306" s="77">
        <v>-1.4647674999999999E-2</v>
      </c>
      <c r="J306" s="78">
        <f t="shared" si="4"/>
        <v>5.8235914289567443E-5</v>
      </c>
      <c r="K306" s="78">
        <f>I306/'סכום נכסי הקרן'!$C$42</f>
        <v>-2.7908607954065601E-7</v>
      </c>
    </row>
    <row r="307" spans="2:11">
      <c r="B307" t="s">
        <v>2704</v>
      </c>
      <c r="C307" t="s">
        <v>2705</v>
      </c>
      <c r="D307" t="s">
        <v>2166</v>
      </c>
      <c r="E307" t="s">
        <v>106</v>
      </c>
      <c r="F307" s="86">
        <v>45195</v>
      </c>
      <c r="G307" s="77">
        <v>1649.0048099999999</v>
      </c>
      <c r="H307" s="77">
        <v>-0.216803</v>
      </c>
      <c r="I307" s="77">
        <v>-3.5750940000000004E-3</v>
      </c>
      <c r="J307" s="78">
        <f t="shared" si="4"/>
        <v>1.4213782580590221E-5</v>
      </c>
      <c r="K307" s="78">
        <f>I307/'סכום נכסי הקרן'!$C$42</f>
        <v>-6.8117224641407063E-8</v>
      </c>
    </row>
    <row r="308" spans="2:11">
      <c r="B308" t="s">
        <v>2706</v>
      </c>
      <c r="C308" t="s">
        <v>2707</v>
      </c>
      <c r="D308" t="s">
        <v>2166</v>
      </c>
      <c r="E308" t="s">
        <v>106</v>
      </c>
      <c r="F308" s="86">
        <v>45196</v>
      </c>
      <c r="G308" s="77">
        <v>1649.0048099999999</v>
      </c>
      <c r="H308" s="77">
        <v>7.5056999999999999E-2</v>
      </c>
      <c r="I308" s="77">
        <v>1.2376990000000001E-3</v>
      </c>
      <c r="J308" s="78">
        <f t="shared" si="4"/>
        <v>-4.9208173229050584E-6</v>
      </c>
      <c r="K308" s="78">
        <f>I308/'סכום נכסי הקרן'!$C$42</f>
        <v>2.3582210935277471E-8</v>
      </c>
    </row>
    <row r="309" spans="2:11">
      <c r="B309" t="s">
        <v>2708</v>
      </c>
      <c r="C309" t="s">
        <v>2709</v>
      </c>
      <c r="D309" t="s">
        <v>2166</v>
      </c>
      <c r="E309" t="s">
        <v>120</v>
      </c>
      <c r="F309" s="86">
        <v>45176</v>
      </c>
      <c r="G309" s="77">
        <v>2625.9213460000001</v>
      </c>
      <c r="H309" s="77">
        <v>-0.34638600000000003</v>
      </c>
      <c r="I309" s="77">
        <v>-9.095835E-3</v>
      </c>
      <c r="J309" s="78">
        <f t="shared" si="4"/>
        <v>3.6163027064161905E-5</v>
      </c>
      <c r="K309" s="78">
        <f>I309/'סכום נכסי הקרן'!$C$42</f>
        <v>-1.7330538329794203E-7</v>
      </c>
    </row>
    <row r="310" spans="2:11">
      <c r="B310" t="s">
        <v>2710</v>
      </c>
      <c r="C310" t="s">
        <v>2711</v>
      </c>
      <c r="D310" t="s">
        <v>2166</v>
      </c>
      <c r="E310" t="s">
        <v>120</v>
      </c>
      <c r="F310" s="86">
        <v>45161</v>
      </c>
      <c r="G310" s="77">
        <v>14988.959777</v>
      </c>
      <c r="H310" s="77">
        <v>0.42846499999999998</v>
      </c>
      <c r="I310" s="77">
        <v>6.4222461999999994E-2</v>
      </c>
      <c r="J310" s="78">
        <f t="shared" si="4"/>
        <v>-2.5533429656904609E-4</v>
      </c>
      <c r="K310" s="78">
        <f>I310/'סכום נכסי הקרן'!$C$42</f>
        <v>1.2236477897023765E-6</v>
      </c>
    </row>
    <row r="311" spans="2:11">
      <c r="B311" t="s">
        <v>2712</v>
      </c>
      <c r="C311" t="s">
        <v>2713</v>
      </c>
      <c r="D311" t="s">
        <v>2166</v>
      </c>
      <c r="E311" t="s">
        <v>120</v>
      </c>
      <c r="F311" s="86">
        <v>45180</v>
      </c>
      <c r="G311" s="77">
        <v>1379.1776319999999</v>
      </c>
      <c r="H311" s="77">
        <v>0.65029300000000001</v>
      </c>
      <c r="I311" s="77">
        <v>8.9686980000000006E-3</v>
      </c>
      <c r="J311" s="78">
        <f t="shared" si="4"/>
        <v>-3.5657558487406021E-5</v>
      </c>
      <c r="K311" s="78">
        <f>I311/'סכום נכסי הקרן'!$C$42</f>
        <v>1.7088300794522835E-7</v>
      </c>
    </row>
    <row r="312" spans="2:11">
      <c r="B312" t="s">
        <v>2714</v>
      </c>
      <c r="C312" t="s">
        <v>2184</v>
      </c>
      <c r="D312" t="s">
        <v>2166</v>
      </c>
      <c r="E312" t="s">
        <v>120</v>
      </c>
      <c r="F312" s="86">
        <v>45153</v>
      </c>
      <c r="G312" s="77">
        <v>37585.49</v>
      </c>
      <c r="H312" s="77">
        <v>1.3568800000000001</v>
      </c>
      <c r="I312" s="77">
        <v>0.50999000000000005</v>
      </c>
      <c r="J312" s="78">
        <f t="shared" si="4"/>
        <v>-2.0276073799109077E-3</v>
      </c>
      <c r="K312" s="78">
        <f>I312/'סכום נכסי הקרן'!$C$42</f>
        <v>9.7169762235262024E-6</v>
      </c>
    </row>
    <row r="313" spans="2:11">
      <c r="B313" t="s">
        <v>2715</v>
      </c>
      <c r="C313" t="s">
        <v>2716</v>
      </c>
      <c r="D313" t="s">
        <v>2166</v>
      </c>
      <c r="E313" t="s">
        <v>120</v>
      </c>
      <c r="F313" s="86">
        <v>45127</v>
      </c>
      <c r="G313" s="77">
        <v>77471.289999999994</v>
      </c>
      <c r="H313" s="77">
        <v>6.5191509999999999</v>
      </c>
      <c r="I313" s="77">
        <v>5.0504700000000007</v>
      </c>
      <c r="J313" s="78">
        <f t="shared" si="4"/>
        <v>-2.0079551057900435E-2</v>
      </c>
      <c r="K313" s="78">
        <f>I313/'סכום נכסי הקרן'!$C$42</f>
        <v>9.6227959190635866E-5</v>
      </c>
    </row>
    <row r="314" spans="2:11">
      <c r="B314" t="s">
        <v>2717</v>
      </c>
      <c r="C314" t="s">
        <v>2718</v>
      </c>
      <c r="D314" t="s">
        <v>2166</v>
      </c>
      <c r="E314" t="s">
        <v>106</v>
      </c>
      <c r="F314" s="86">
        <v>45127</v>
      </c>
      <c r="G314" s="77">
        <v>12073.319777999999</v>
      </c>
      <c r="H314" s="77">
        <v>2.6752400000000001</v>
      </c>
      <c r="I314" s="77">
        <v>0.32299022399999999</v>
      </c>
      <c r="J314" s="78">
        <f t="shared" si="4"/>
        <v>-1.2841376533294321E-3</v>
      </c>
      <c r="K314" s="78">
        <f>I314/'סכום נכסי הקרן'!$C$42</f>
        <v>6.1540193475154448E-6</v>
      </c>
    </row>
    <row r="315" spans="2:11">
      <c r="B315" t="s">
        <v>2717</v>
      </c>
      <c r="C315" t="s">
        <v>2719</v>
      </c>
      <c r="D315" t="s">
        <v>2166</v>
      </c>
      <c r="E315" t="s">
        <v>106</v>
      </c>
      <c r="F315" s="86">
        <v>45127</v>
      </c>
      <c r="G315" s="77">
        <v>30865.59</v>
      </c>
      <c r="H315" s="77">
        <v>2.6752449999999999</v>
      </c>
      <c r="I315" s="77">
        <v>0.82572999999999996</v>
      </c>
      <c r="J315" s="78">
        <f t="shared" si="4"/>
        <v>-3.2829197470809891E-3</v>
      </c>
      <c r="K315" s="78">
        <f>I315/'סכום נכסי הקרן'!$C$42</f>
        <v>1.5732855109026235E-5</v>
      </c>
    </row>
    <row r="316" spans="2:11">
      <c r="B316" t="s">
        <v>2720</v>
      </c>
      <c r="C316" t="s">
        <v>2721</v>
      </c>
      <c r="D316" t="s">
        <v>2166</v>
      </c>
      <c r="E316" t="s">
        <v>106</v>
      </c>
      <c r="F316" s="86">
        <v>45127</v>
      </c>
      <c r="G316" s="77">
        <v>5012.9546220000002</v>
      </c>
      <c r="H316" s="77">
        <v>2.6529829999999999</v>
      </c>
      <c r="I316" s="77">
        <v>0.132992839</v>
      </c>
      <c r="J316" s="78">
        <f t="shared" si="4"/>
        <v>-5.2875009673072643E-4</v>
      </c>
      <c r="K316" s="78">
        <f>I316/'סכום נכסי הקרן'!$C$42</f>
        <v>2.5339482234205537E-6</v>
      </c>
    </row>
    <row r="317" spans="2:11">
      <c r="B317" t="s">
        <v>2722</v>
      </c>
      <c r="C317" t="s">
        <v>2723</v>
      </c>
      <c r="D317" t="s">
        <v>2166</v>
      </c>
      <c r="E317" t="s">
        <v>106</v>
      </c>
      <c r="F317" s="86">
        <v>45127</v>
      </c>
      <c r="G317" s="77">
        <v>3758.395892</v>
      </c>
      <c r="H317" s="77">
        <v>2.6188570000000002</v>
      </c>
      <c r="I317" s="77">
        <v>9.8426998000000002E-2</v>
      </c>
      <c r="J317" s="78">
        <f t="shared" si="4"/>
        <v>-3.9132396228803729E-4</v>
      </c>
      <c r="K317" s="78">
        <f>I317/'סכום נכסי הקרן'!$C$42</f>
        <v>1.8753559860371008E-6</v>
      </c>
    </row>
    <row r="318" spans="2:11">
      <c r="B318" t="s">
        <v>2724</v>
      </c>
      <c r="C318" t="s">
        <v>2725</v>
      </c>
      <c r="D318" t="s">
        <v>2166</v>
      </c>
      <c r="E318" t="s">
        <v>106</v>
      </c>
      <c r="F318" s="86">
        <v>45153</v>
      </c>
      <c r="G318" s="77">
        <v>37274.29</v>
      </c>
      <c r="H318" s="77">
        <v>0.22481999999999999</v>
      </c>
      <c r="I318" s="77">
        <v>8.3799999999999999E-2</v>
      </c>
      <c r="J318" s="78">
        <f t="shared" si="4"/>
        <v>-3.3317025517467803E-4</v>
      </c>
      <c r="K318" s="78">
        <f>I318/'סכום נכסי הקרן'!$C$42</f>
        <v>1.5966638709219705E-6</v>
      </c>
    </row>
    <row r="319" spans="2:11">
      <c r="B319" t="s">
        <v>2726</v>
      </c>
      <c r="C319" t="s">
        <v>2727</v>
      </c>
      <c r="D319" t="s">
        <v>2166</v>
      </c>
      <c r="E319" t="s">
        <v>110</v>
      </c>
      <c r="F319" s="86">
        <v>45195</v>
      </c>
      <c r="G319" s="77">
        <v>3501.7755710000001</v>
      </c>
      <c r="H319" s="77">
        <v>0.410551</v>
      </c>
      <c r="I319" s="77">
        <v>1.4376571999999999E-2</v>
      </c>
      <c r="J319" s="78">
        <f t="shared" si="4"/>
        <v>-5.7158068756290345E-5</v>
      </c>
      <c r="K319" s="78">
        <f>I319/'סכום נכסי הקרן'!$C$42</f>
        <v>2.7392068138554191E-7</v>
      </c>
    </row>
    <row r="320" spans="2:11">
      <c r="B320" t="s">
        <v>2728</v>
      </c>
      <c r="C320" t="s">
        <v>2729</v>
      </c>
      <c r="D320" t="s">
        <v>2166</v>
      </c>
      <c r="E320" t="s">
        <v>110</v>
      </c>
      <c r="F320" s="86">
        <v>45195</v>
      </c>
      <c r="G320" s="77">
        <v>3502.596235</v>
      </c>
      <c r="H320" s="77">
        <v>0.43388500000000002</v>
      </c>
      <c r="I320" s="77">
        <v>1.5197235999999999E-2</v>
      </c>
      <c r="J320" s="78">
        <f t="shared" si="4"/>
        <v>-6.0420847208470209E-5</v>
      </c>
      <c r="K320" s="78">
        <f>I320/'סכום נכסי הקרן'!$C$42</f>
        <v>2.8955701263812314E-7</v>
      </c>
    </row>
    <row r="321" spans="2:11">
      <c r="B321" t="s">
        <v>2730</v>
      </c>
      <c r="C321" t="s">
        <v>2731</v>
      </c>
      <c r="D321" t="s">
        <v>2166</v>
      </c>
      <c r="E321" t="s">
        <v>110</v>
      </c>
      <c r="F321" s="86">
        <v>45187</v>
      </c>
      <c r="G321" s="77">
        <v>123962.82</v>
      </c>
      <c r="H321" s="77">
        <v>1.1333880000000001</v>
      </c>
      <c r="I321" s="77">
        <v>1.4049800000000001</v>
      </c>
      <c r="J321" s="78">
        <f t="shared" si="4"/>
        <v>-5.585889559848678E-3</v>
      </c>
      <c r="K321" s="78">
        <f>I321/'סכום נכסי הקרן'!$C$42</f>
        <v>2.6769460684581744E-5</v>
      </c>
    </row>
    <row r="322" spans="2:11">
      <c r="B322" t="s">
        <v>2732</v>
      </c>
      <c r="C322" t="s">
        <v>2733</v>
      </c>
      <c r="D322" t="s">
        <v>2166</v>
      </c>
      <c r="E322" t="s">
        <v>110</v>
      </c>
      <c r="F322" s="86">
        <v>45078</v>
      </c>
      <c r="G322" s="77">
        <v>17305.878274999999</v>
      </c>
      <c r="H322" s="77">
        <v>1.853596</v>
      </c>
      <c r="I322" s="77">
        <v>0.32078101299999995</v>
      </c>
      <c r="J322" s="78">
        <f t="shared" si="4"/>
        <v>-1.2753543192888031E-3</v>
      </c>
      <c r="K322" s="78">
        <f>I322/'סכום נכסי הקרן'!$C$42</f>
        <v>6.1119266579337813E-6</v>
      </c>
    </row>
    <row r="323" spans="2:11">
      <c r="B323" t="s">
        <v>2732</v>
      </c>
      <c r="C323" t="s">
        <v>2734</v>
      </c>
      <c r="D323" t="s">
        <v>2166</v>
      </c>
      <c r="E323" t="s">
        <v>110</v>
      </c>
      <c r="F323" s="86">
        <v>45078</v>
      </c>
      <c r="G323" s="77">
        <v>40647.288718999996</v>
      </c>
      <c r="H323" s="77">
        <v>1.853596</v>
      </c>
      <c r="I323" s="77">
        <v>0.75343639200000001</v>
      </c>
      <c r="J323" s="78">
        <f t="shared" si="4"/>
        <v>-2.9954963601495077E-3</v>
      </c>
      <c r="K323" s="78">
        <f>I323/'סכום נכסי הקרן'!$C$42</f>
        <v>1.4355425610312687E-5</v>
      </c>
    </row>
    <row r="324" spans="2:11">
      <c r="B324" t="s">
        <v>2735</v>
      </c>
      <c r="C324" t="s">
        <v>2736</v>
      </c>
      <c r="D324" t="s">
        <v>2166</v>
      </c>
      <c r="E324" t="s">
        <v>110</v>
      </c>
      <c r="F324" s="86">
        <v>45078</v>
      </c>
      <c r="G324" s="77">
        <v>4414.7648660000004</v>
      </c>
      <c r="H324" s="77">
        <v>1.853596</v>
      </c>
      <c r="I324" s="77">
        <v>8.1831891000000004E-2</v>
      </c>
      <c r="J324" s="78">
        <f t="shared" si="4"/>
        <v>-3.2534548933050645E-4</v>
      </c>
      <c r="K324" s="78">
        <f>I324/'סכום נכסי הקרן'!$C$42</f>
        <v>1.5591649623976701E-6</v>
      </c>
    </row>
    <row r="325" spans="2:11">
      <c r="B325" t="s">
        <v>2737</v>
      </c>
      <c r="C325" t="s">
        <v>2738</v>
      </c>
      <c r="D325" t="s">
        <v>2166</v>
      </c>
      <c r="E325" t="s">
        <v>110</v>
      </c>
      <c r="F325" s="86">
        <v>45181</v>
      </c>
      <c r="G325" s="77">
        <v>9761.6815439999991</v>
      </c>
      <c r="H325" s="77">
        <v>1.755172</v>
      </c>
      <c r="I325" s="77">
        <v>0.171334297</v>
      </c>
      <c r="J325" s="78">
        <f t="shared" si="4"/>
        <v>-6.811872488265403E-4</v>
      </c>
      <c r="K325" s="78">
        <f>I325/'סכום נכסי הקרן'!$C$42</f>
        <v>3.2644783039345412E-6</v>
      </c>
    </row>
    <row r="326" spans="2:11">
      <c r="B326" t="s">
        <v>2739</v>
      </c>
      <c r="C326" t="s">
        <v>2740</v>
      </c>
      <c r="D326" t="s">
        <v>2166</v>
      </c>
      <c r="E326" t="s">
        <v>110</v>
      </c>
      <c r="F326" s="86">
        <v>45181</v>
      </c>
      <c r="G326" s="77">
        <v>3550.3589110000003</v>
      </c>
      <c r="H326" s="77">
        <v>1.773339</v>
      </c>
      <c r="I326" s="77">
        <v>6.2959912000000007E-2</v>
      </c>
      <c r="J326" s="78">
        <f t="shared" si="4"/>
        <v>-2.5031467716963337E-4</v>
      </c>
      <c r="K326" s="78">
        <f>I326/'סכום נכסי הקרן'!$C$42</f>
        <v>1.1995920860003179E-6</v>
      </c>
    </row>
    <row r="327" spans="2:11">
      <c r="B327" t="s">
        <v>2741</v>
      </c>
      <c r="C327" t="s">
        <v>2742</v>
      </c>
      <c r="D327" t="s">
        <v>2166</v>
      </c>
      <c r="E327" t="s">
        <v>110</v>
      </c>
      <c r="F327" s="86">
        <v>45176</v>
      </c>
      <c r="G327" s="77">
        <v>15977.353698999998</v>
      </c>
      <c r="H327" s="77">
        <v>1.713722</v>
      </c>
      <c r="I327" s="77">
        <v>0.27380745300000003</v>
      </c>
      <c r="J327" s="78">
        <f t="shared" si="4"/>
        <v>-1.0885978399133493E-3</v>
      </c>
      <c r="K327" s="78">
        <f>I327/'סכום נכסי הקרן'!$C$42</f>
        <v>5.2169268233205914E-6</v>
      </c>
    </row>
    <row r="328" spans="2:11">
      <c r="B328" t="s">
        <v>2743</v>
      </c>
      <c r="C328" t="s">
        <v>2744</v>
      </c>
      <c r="D328" t="s">
        <v>2166</v>
      </c>
      <c r="E328" t="s">
        <v>110</v>
      </c>
      <c r="F328" s="86">
        <v>45181</v>
      </c>
      <c r="G328" s="77">
        <v>81729.045157999994</v>
      </c>
      <c r="H328" s="77">
        <v>1.782421</v>
      </c>
      <c r="I328" s="77">
        <v>1.456755306</v>
      </c>
      <c r="J328" s="78">
        <f t="shared" si="4"/>
        <v>-5.7917367187003124E-3</v>
      </c>
      <c r="K328" s="78">
        <f>I328/'סכום נכסי הקרן'!$C$42</f>
        <v>2.7755949473318372E-5</v>
      </c>
    </row>
    <row r="329" spans="2:11">
      <c r="B329" t="s">
        <v>2743</v>
      </c>
      <c r="C329" t="s">
        <v>2745</v>
      </c>
      <c r="D329" t="s">
        <v>2166</v>
      </c>
      <c r="E329" t="s">
        <v>110</v>
      </c>
      <c r="F329" s="86">
        <v>45181</v>
      </c>
      <c r="G329" s="77">
        <v>2662.1008809999998</v>
      </c>
      <c r="H329" s="77">
        <v>1.7824199999999999</v>
      </c>
      <c r="I329" s="77">
        <v>4.7449831000000005E-2</v>
      </c>
      <c r="J329" s="78">
        <f t="shared" si="4"/>
        <v>-1.8865002747333354E-4</v>
      </c>
      <c r="K329" s="78">
        <f>I329/'סכום נכסי הקרן'!$C$42</f>
        <v>9.0407435368798714E-7</v>
      </c>
    </row>
    <row r="330" spans="2:11">
      <c r="B330" t="s">
        <v>2746</v>
      </c>
      <c r="C330" t="s">
        <v>2747</v>
      </c>
      <c r="D330" t="s">
        <v>2166</v>
      </c>
      <c r="E330" t="s">
        <v>110</v>
      </c>
      <c r="F330" s="86">
        <v>45176</v>
      </c>
      <c r="G330" s="77">
        <v>5050.6651519999996</v>
      </c>
      <c r="H330" s="77">
        <v>1.7318929999999999</v>
      </c>
      <c r="I330" s="77">
        <v>8.7472119000000001E-2</v>
      </c>
      <c r="J330" s="78">
        <f t="shared" si="4"/>
        <v>-3.4776978768376852E-4</v>
      </c>
      <c r="K330" s="78">
        <f>I330/'סכום נכסי הקרן'!$C$42</f>
        <v>1.6666297389055756E-6</v>
      </c>
    </row>
    <row r="331" spans="2:11">
      <c r="B331" t="s">
        <v>2748</v>
      </c>
      <c r="C331" t="s">
        <v>2749</v>
      </c>
      <c r="D331" t="s">
        <v>2166</v>
      </c>
      <c r="E331" t="s">
        <v>110</v>
      </c>
      <c r="F331" s="86">
        <v>45176</v>
      </c>
      <c r="G331" s="77">
        <v>35232.922025</v>
      </c>
      <c r="H331" s="77">
        <v>1.7318929999999999</v>
      </c>
      <c r="I331" s="77">
        <v>0.6101965279999999</v>
      </c>
      <c r="J331" s="78">
        <f t="shared" si="4"/>
        <v>-2.4260063596713908E-3</v>
      </c>
      <c r="K331" s="78">
        <f>I331/'סכום נכסי הקרן'!$C$42</f>
        <v>1.162623807183325E-5</v>
      </c>
    </row>
    <row r="332" spans="2:11">
      <c r="B332" t="s">
        <v>2750</v>
      </c>
      <c r="C332" t="s">
        <v>2751</v>
      </c>
      <c r="D332" t="s">
        <v>2166</v>
      </c>
      <c r="E332" t="s">
        <v>110</v>
      </c>
      <c r="F332" s="86">
        <v>45175</v>
      </c>
      <c r="G332" s="77">
        <v>31038.217607999999</v>
      </c>
      <c r="H332" s="77">
        <v>1.9286909999999999</v>
      </c>
      <c r="I332" s="77">
        <v>0.59863130799999997</v>
      </c>
      <c r="J332" s="78">
        <f t="shared" ref="J332:J388" si="5">I332/$I$11</f>
        <v>-2.3800256043187504E-3</v>
      </c>
      <c r="K332" s="78">
        <f>I332/'סכום נכסי הקרן'!$C$42</f>
        <v>1.1405882833966137E-5</v>
      </c>
    </row>
    <row r="333" spans="2:11">
      <c r="B333" t="s">
        <v>2752</v>
      </c>
      <c r="C333" t="s">
        <v>2753</v>
      </c>
      <c r="D333" t="s">
        <v>2166</v>
      </c>
      <c r="E333" t="s">
        <v>110</v>
      </c>
      <c r="F333" s="86">
        <v>45183</v>
      </c>
      <c r="G333" s="77">
        <v>25358.529208</v>
      </c>
      <c r="H333" s="77">
        <v>1.849523</v>
      </c>
      <c r="I333" s="77">
        <v>0.46901171399999997</v>
      </c>
      <c r="J333" s="78">
        <f t="shared" si="5"/>
        <v>-1.8646867832135215E-3</v>
      </c>
      <c r="K333" s="78">
        <f>I333/'סכום נכסי הקרן'!$C$42</f>
        <v>8.9362059520642971E-6</v>
      </c>
    </row>
    <row r="334" spans="2:11">
      <c r="B334" t="s">
        <v>2752</v>
      </c>
      <c r="C334" t="s">
        <v>2754</v>
      </c>
      <c r="D334" t="s">
        <v>2166</v>
      </c>
      <c r="E334" t="s">
        <v>110</v>
      </c>
      <c r="F334" s="86">
        <v>45183</v>
      </c>
      <c r="G334" s="77">
        <v>34016.340758999999</v>
      </c>
      <c r="H334" s="77">
        <v>1.849523</v>
      </c>
      <c r="I334" s="77">
        <v>0.62913988900000006</v>
      </c>
      <c r="J334" s="78">
        <f t="shared" si="5"/>
        <v>-2.5013209708675257E-3</v>
      </c>
      <c r="K334" s="78">
        <f>I334/'סכום נכסי הקרן'!$C$42</f>
        <v>1.1987171008617649E-5</v>
      </c>
    </row>
    <row r="335" spans="2:11">
      <c r="B335" t="s">
        <v>2755</v>
      </c>
      <c r="C335" t="s">
        <v>2756</v>
      </c>
      <c r="D335" t="s">
        <v>2166</v>
      </c>
      <c r="E335" t="s">
        <v>110</v>
      </c>
      <c r="F335" s="86">
        <v>45183</v>
      </c>
      <c r="G335" s="77">
        <v>22117.678822999998</v>
      </c>
      <c r="H335" s="77">
        <v>1.849523</v>
      </c>
      <c r="I335" s="77">
        <v>0.409071456</v>
      </c>
      <c r="J335" s="78">
        <f t="shared" si="5"/>
        <v>-1.6263775821025906E-3</v>
      </c>
      <c r="K335" s="78">
        <f>I335/'סכום נכסי הקרן'!$C$42</f>
        <v>7.794148143444469E-6</v>
      </c>
    </row>
    <row r="336" spans="2:11">
      <c r="B336" t="s">
        <v>2757</v>
      </c>
      <c r="C336" t="s">
        <v>2758</v>
      </c>
      <c r="D336" t="s">
        <v>2166</v>
      </c>
      <c r="E336" t="s">
        <v>110</v>
      </c>
      <c r="F336" s="86">
        <v>45183</v>
      </c>
      <c r="G336" s="77">
        <v>21910.618514999998</v>
      </c>
      <c r="H336" s="77">
        <v>1.854052</v>
      </c>
      <c r="I336" s="77">
        <v>0.40623423200000003</v>
      </c>
      <c r="J336" s="78">
        <f t="shared" si="5"/>
        <v>-1.6150974073523791E-3</v>
      </c>
      <c r="K336" s="78">
        <f>I336/'סכום נכסי הקרן'!$C$42</f>
        <v>7.7400897537724807E-6</v>
      </c>
    </row>
    <row r="337" spans="2:11">
      <c r="B337" t="s">
        <v>2759</v>
      </c>
      <c r="C337" t="s">
        <v>2760</v>
      </c>
      <c r="D337" t="s">
        <v>2166</v>
      </c>
      <c r="E337" t="s">
        <v>110</v>
      </c>
      <c r="F337" s="86">
        <v>45161</v>
      </c>
      <c r="G337" s="77">
        <v>25175.23</v>
      </c>
      <c r="H337" s="77">
        <v>2.6361629999999998</v>
      </c>
      <c r="I337" s="77">
        <v>0.66365999999999992</v>
      </c>
      <c r="J337" s="78">
        <f t="shared" si="5"/>
        <v>-2.6385652929502004E-3</v>
      </c>
      <c r="K337" s="78">
        <f>I337/'סכום נכסי הקרן'!$C$42</f>
        <v>1.2644891940048625E-5</v>
      </c>
    </row>
    <row r="338" spans="2:11">
      <c r="B338" t="s">
        <v>2761</v>
      </c>
      <c r="C338" t="s">
        <v>2762</v>
      </c>
      <c r="D338" t="s">
        <v>2166</v>
      </c>
      <c r="E338" t="s">
        <v>110</v>
      </c>
      <c r="F338" s="86">
        <v>45161</v>
      </c>
      <c r="G338" s="77">
        <v>4480.4180290000004</v>
      </c>
      <c r="H338" s="77">
        <v>2.7316560000000001</v>
      </c>
      <c r="I338" s="77">
        <v>0.12238960900000001</v>
      </c>
      <c r="J338" s="78">
        <f t="shared" si="5"/>
        <v>-4.8659400073101521E-4</v>
      </c>
      <c r="K338" s="78">
        <f>I338/'סכום נכסי הקרן'!$C$42</f>
        <v>2.3319220389805065E-6</v>
      </c>
    </row>
    <row r="339" spans="2:11">
      <c r="B339" t="s">
        <v>2763</v>
      </c>
      <c r="C339" t="s">
        <v>2764</v>
      </c>
      <c r="D339" t="s">
        <v>2166</v>
      </c>
      <c r="E339" t="s">
        <v>110</v>
      </c>
      <c r="F339" s="86">
        <v>45145</v>
      </c>
      <c r="G339" s="77">
        <v>320656.69</v>
      </c>
      <c r="H339" s="77">
        <v>4.3713389999999999</v>
      </c>
      <c r="I339" s="77">
        <v>14.01699</v>
      </c>
      <c r="J339" s="78">
        <f t="shared" si="5"/>
        <v>-5.5728450299294872E-2</v>
      </c>
      <c r="K339" s="78">
        <f>I339/'סכום נכסי הקרן'!$C$42</f>
        <v>2.6706946911783473E-4</v>
      </c>
    </row>
    <row r="340" spans="2:11">
      <c r="B340" t="s">
        <v>2765</v>
      </c>
      <c r="C340" t="s">
        <v>2766</v>
      </c>
      <c r="D340" t="s">
        <v>2166</v>
      </c>
      <c r="E340" t="s">
        <v>110</v>
      </c>
      <c r="F340" s="86">
        <v>45099</v>
      </c>
      <c r="G340" s="77">
        <v>78142.517384000006</v>
      </c>
      <c r="H340" s="77">
        <v>4.5984980000000002</v>
      </c>
      <c r="I340" s="77">
        <v>3.593381822</v>
      </c>
      <c r="J340" s="78">
        <f t="shared" si="5"/>
        <v>-1.4286490913792237E-2</v>
      </c>
      <c r="K340" s="78">
        <f>I340/'סכום נכסי הקרן'!$C$42</f>
        <v>6.8465667417842038E-5</v>
      </c>
    </row>
    <row r="341" spans="2:11">
      <c r="B341" t="s">
        <v>2765</v>
      </c>
      <c r="C341" t="s">
        <v>2767</v>
      </c>
      <c r="D341" t="s">
        <v>2166</v>
      </c>
      <c r="E341" t="s">
        <v>110</v>
      </c>
      <c r="F341" s="86">
        <v>45099</v>
      </c>
      <c r="G341" s="77">
        <v>41624.279462999999</v>
      </c>
      <c r="H341" s="77">
        <v>4.5984980000000002</v>
      </c>
      <c r="I341" s="77">
        <v>1.9140915110000001</v>
      </c>
      <c r="J341" s="78">
        <f t="shared" si="5"/>
        <v>-7.6100042619039986E-3</v>
      </c>
      <c r="K341" s="78">
        <f>I341/'סכום נכסי הקרן'!$C$42</f>
        <v>3.6469698821624624E-5</v>
      </c>
    </row>
    <row r="342" spans="2:11">
      <c r="B342" t="s">
        <v>2765</v>
      </c>
      <c r="C342" t="s">
        <v>2768</v>
      </c>
      <c r="D342" t="s">
        <v>2166</v>
      </c>
      <c r="E342" t="s">
        <v>110</v>
      </c>
      <c r="F342" s="86">
        <v>45099</v>
      </c>
      <c r="G342" s="77">
        <v>3481.529094</v>
      </c>
      <c r="H342" s="77">
        <v>4.5984980000000002</v>
      </c>
      <c r="I342" s="77">
        <v>0.160098034</v>
      </c>
      <c r="J342" s="78">
        <f t="shared" si="5"/>
        <v>-6.3651435370816565E-4</v>
      </c>
      <c r="K342" s="78">
        <f>I342/'סכום נכסי הקרן'!$C$42</f>
        <v>3.0503907719980578E-6</v>
      </c>
    </row>
    <row r="343" spans="2:11">
      <c r="B343" t="s">
        <v>2769</v>
      </c>
      <c r="C343" t="s">
        <v>2770</v>
      </c>
      <c r="D343" t="s">
        <v>2166</v>
      </c>
      <c r="E343" t="s">
        <v>110</v>
      </c>
      <c r="F343" s="86">
        <v>45148</v>
      </c>
      <c r="G343" s="77">
        <v>18140.255294999999</v>
      </c>
      <c r="H343" s="77">
        <v>4.620209</v>
      </c>
      <c r="I343" s="77">
        <v>0.83811771800000001</v>
      </c>
      <c r="J343" s="78">
        <f t="shared" si="5"/>
        <v>-3.332170572463948E-3</v>
      </c>
      <c r="K343" s="78">
        <f>I343/'סכום נכסי הקרן'!$C$42</f>
        <v>1.5968881621839718E-5</v>
      </c>
    </row>
    <row r="344" spans="2:11">
      <c r="B344" t="s">
        <v>2771</v>
      </c>
      <c r="C344" t="s">
        <v>2772</v>
      </c>
      <c r="D344" t="s">
        <v>2166</v>
      </c>
      <c r="E344" t="s">
        <v>110</v>
      </c>
      <c r="F344" s="86">
        <v>45148</v>
      </c>
      <c r="G344" s="77">
        <v>3660.196653</v>
      </c>
      <c r="H344" s="77">
        <v>4.7476659999999997</v>
      </c>
      <c r="I344" s="77">
        <v>0.173773916</v>
      </c>
      <c r="J344" s="78">
        <f t="shared" si="5"/>
        <v>-6.9088663408619407E-4</v>
      </c>
      <c r="K344" s="78">
        <f>I344/'סכום נכסי הקרן'!$C$42</f>
        <v>3.3109610189239778E-6</v>
      </c>
    </row>
    <row r="345" spans="2:11">
      <c r="B345" t="s">
        <v>2771</v>
      </c>
      <c r="C345" t="s">
        <v>2773</v>
      </c>
      <c r="D345" t="s">
        <v>2166</v>
      </c>
      <c r="E345" t="s">
        <v>110</v>
      </c>
      <c r="F345" s="86">
        <v>45148</v>
      </c>
      <c r="G345" s="77">
        <v>14525.812678</v>
      </c>
      <c r="H345" s="77">
        <v>4.7476659999999997</v>
      </c>
      <c r="I345" s="77">
        <v>0.68963708599999995</v>
      </c>
      <c r="J345" s="78">
        <f t="shared" si="5"/>
        <v>-2.7418444381926178E-3</v>
      </c>
      <c r="K345" s="78">
        <f>I345/'סכום נכסי הקרן'!$C$42</f>
        <v>1.3139840325347347E-5</v>
      </c>
    </row>
    <row r="346" spans="2:11">
      <c r="B346" t="s">
        <v>2774</v>
      </c>
      <c r="C346" t="s">
        <v>2775</v>
      </c>
      <c r="D346" t="s">
        <v>2166</v>
      </c>
      <c r="E346" t="s">
        <v>110</v>
      </c>
      <c r="F346" s="86">
        <v>45133</v>
      </c>
      <c r="G346" s="77">
        <v>5500.5861120000009</v>
      </c>
      <c r="H346" s="77">
        <v>4.992102</v>
      </c>
      <c r="I346" s="77">
        <v>0.27459485699999997</v>
      </c>
      <c r="J346" s="78">
        <f t="shared" si="5"/>
        <v>-1.0917283839659215E-3</v>
      </c>
      <c r="K346" s="78">
        <f>I346/'סכום נכסי הקרן'!$C$42</f>
        <v>5.2319294428745214E-6</v>
      </c>
    </row>
    <row r="347" spans="2:11">
      <c r="B347" t="s">
        <v>2776</v>
      </c>
      <c r="C347" t="s">
        <v>2777</v>
      </c>
      <c r="D347" t="s">
        <v>2166</v>
      </c>
      <c r="E347" t="s">
        <v>110</v>
      </c>
      <c r="F347" s="86">
        <v>45133</v>
      </c>
      <c r="G347" s="77">
        <v>23405.380768999996</v>
      </c>
      <c r="H347" s="77">
        <v>5.0346070000000003</v>
      </c>
      <c r="I347" s="77">
        <v>1.1783689629999998</v>
      </c>
      <c r="J347" s="78">
        <f t="shared" si="5"/>
        <v>-4.6849342254490535E-3</v>
      </c>
      <c r="K347" s="78">
        <f>I347/'סכום נכסי הקרן'!$C$42</f>
        <v>2.245177983100105E-5</v>
      </c>
    </row>
    <row r="348" spans="2:11">
      <c r="B348" t="s">
        <v>2778</v>
      </c>
      <c r="C348" t="s">
        <v>2779</v>
      </c>
      <c r="D348" t="s">
        <v>2166</v>
      </c>
      <c r="E348" t="s">
        <v>110</v>
      </c>
      <c r="F348" s="86">
        <v>45133</v>
      </c>
      <c r="G348" s="77">
        <v>43678.661847000003</v>
      </c>
      <c r="H348" s="77">
        <v>5.0346070000000003</v>
      </c>
      <c r="I348" s="77">
        <v>2.1990490140000003</v>
      </c>
      <c r="J348" s="78">
        <f t="shared" si="5"/>
        <v>-8.7429322331265425E-3</v>
      </c>
      <c r="K348" s="78">
        <f>I348/'סכום נכסי הקרן'!$C$42</f>
        <v>4.1899070537474733E-5</v>
      </c>
    </row>
    <row r="349" spans="2:11">
      <c r="B349" t="s">
        <v>2780</v>
      </c>
      <c r="C349" t="s">
        <v>2781</v>
      </c>
      <c r="D349" t="s">
        <v>2166</v>
      </c>
      <c r="E349" t="s">
        <v>110</v>
      </c>
      <c r="F349" s="86">
        <v>45133</v>
      </c>
      <c r="G349" s="77">
        <v>58239.257998000001</v>
      </c>
      <c r="H349" s="77">
        <v>5.0363069999999999</v>
      </c>
      <c r="I349" s="77">
        <v>2.9331075529999997</v>
      </c>
      <c r="J349" s="78">
        <f t="shared" si="5"/>
        <v>-1.1661386538040398E-2</v>
      </c>
      <c r="K349" s="78">
        <f>I349/'סכום נכסי הקרן'!$C$42</f>
        <v>5.5885284718418233E-5</v>
      </c>
    </row>
    <row r="350" spans="2:11">
      <c r="B350" t="s">
        <v>2782</v>
      </c>
      <c r="C350" t="s">
        <v>2783</v>
      </c>
      <c r="D350" t="s">
        <v>2166</v>
      </c>
      <c r="E350" t="s">
        <v>110</v>
      </c>
      <c r="F350" s="86">
        <v>45127</v>
      </c>
      <c r="G350" s="77">
        <v>7468.6040069999999</v>
      </c>
      <c r="H350" s="77">
        <v>6.2519559999999998</v>
      </c>
      <c r="I350" s="77">
        <v>0.46693383999999999</v>
      </c>
      <c r="J350" s="78">
        <f t="shared" si="5"/>
        <v>-1.8564256160201944E-3</v>
      </c>
      <c r="K350" s="78">
        <f>I350/'סכום נכסי הקרן'!$C$42</f>
        <v>8.8966156615615748E-6</v>
      </c>
    </row>
    <row r="351" spans="2:11">
      <c r="B351" t="s">
        <v>2782</v>
      </c>
      <c r="C351" t="s">
        <v>2784</v>
      </c>
      <c r="D351" t="s">
        <v>2166</v>
      </c>
      <c r="E351" t="s">
        <v>110</v>
      </c>
      <c r="F351" s="86">
        <v>45127</v>
      </c>
      <c r="G351" s="77">
        <v>84264.278297000012</v>
      </c>
      <c r="H351" s="77">
        <v>6.2519559999999998</v>
      </c>
      <c r="I351" s="77">
        <v>5.2681656439999989</v>
      </c>
      <c r="J351" s="78">
        <f t="shared" si="5"/>
        <v>-2.0945060762696321E-2</v>
      </c>
      <c r="K351" s="78">
        <f>I351/'סכום נכסי הקרן'!$C$42</f>
        <v>1.0037577267073E-4</v>
      </c>
    </row>
    <row r="352" spans="2:11">
      <c r="B352" t="s">
        <v>2785</v>
      </c>
      <c r="C352" t="s">
        <v>2786</v>
      </c>
      <c r="D352" t="s">
        <v>2166</v>
      </c>
      <c r="E352" t="s">
        <v>110</v>
      </c>
      <c r="F352" s="86">
        <v>45127</v>
      </c>
      <c r="G352" s="77">
        <v>1694.5416150000001</v>
      </c>
      <c r="H352" s="77">
        <v>6.2519559999999998</v>
      </c>
      <c r="I352" s="77">
        <v>0.10594199699999998</v>
      </c>
      <c r="J352" s="78">
        <f t="shared" si="5"/>
        <v>-4.2120193525304261E-4</v>
      </c>
      <c r="K352" s="78">
        <f>I352/'סכום נכסי הקרן'!$C$42</f>
        <v>2.0185412771267749E-6</v>
      </c>
    </row>
    <row r="353" spans="2:11">
      <c r="B353" t="s">
        <v>2787</v>
      </c>
      <c r="C353" t="s">
        <v>2788</v>
      </c>
      <c r="D353" t="s">
        <v>2166</v>
      </c>
      <c r="E353" t="s">
        <v>110</v>
      </c>
      <c r="F353" s="86">
        <v>45127</v>
      </c>
      <c r="G353" s="77">
        <v>12996.700107999997</v>
      </c>
      <c r="H353" s="77">
        <v>6.2851059999999999</v>
      </c>
      <c r="I353" s="77">
        <v>0.81685637699999991</v>
      </c>
      <c r="J353" s="78">
        <f t="shared" si="5"/>
        <v>-3.2476401857536156E-3</v>
      </c>
      <c r="K353" s="78">
        <f>I353/'סכום נכסי הקרן'!$C$42</f>
        <v>1.5563783590550312E-5</v>
      </c>
    </row>
    <row r="354" spans="2:11">
      <c r="B354" t="s">
        <v>2789</v>
      </c>
      <c r="C354" t="s">
        <v>2790</v>
      </c>
      <c r="D354" t="s">
        <v>2166</v>
      </c>
      <c r="E354" t="s">
        <v>113</v>
      </c>
      <c r="F354" s="86">
        <v>45197</v>
      </c>
      <c r="G354" s="77">
        <v>60855.5</v>
      </c>
      <c r="H354" s="77">
        <v>-0.48575699999999999</v>
      </c>
      <c r="I354" s="77">
        <v>-0.29561000000000004</v>
      </c>
      <c r="J354" s="78">
        <f t="shared" si="5"/>
        <v>1.1752799419115344E-3</v>
      </c>
      <c r="K354" s="78">
        <f>I354/'סכום נכסי הקרן'!$C$42</f>
        <v>-5.632336597652073E-6</v>
      </c>
    </row>
    <row r="355" spans="2:11">
      <c r="B355" t="s">
        <v>2791</v>
      </c>
      <c r="C355" t="s">
        <v>2792</v>
      </c>
      <c r="D355" t="s">
        <v>2166</v>
      </c>
      <c r="E355" t="s">
        <v>113</v>
      </c>
      <c r="F355" s="86">
        <v>45195</v>
      </c>
      <c r="G355" s="77">
        <v>3003.8045379999994</v>
      </c>
      <c r="H355" s="77">
        <v>-0.19239300000000001</v>
      </c>
      <c r="I355" s="77">
        <v>-5.7791140000000001E-3</v>
      </c>
      <c r="J355" s="78">
        <f t="shared" si="5"/>
        <v>2.2976478353980363E-5</v>
      </c>
      <c r="K355" s="78">
        <f>I355/'סכום נכסי הקרן'!$C$42</f>
        <v>-1.1011100870810683E-7</v>
      </c>
    </row>
    <row r="356" spans="2:11">
      <c r="B356" t="s">
        <v>2793</v>
      </c>
      <c r="C356" t="s">
        <v>2794</v>
      </c>
      <c r="D356" t="s">
        <v>2166</v>
      </c>
      <c r="E356" t="s">
        <v>113</v>
      </c>
      <c r="F356" s="86">
        <v>45153</v>
      </c>
      <c r="G356" s="77">
        <v>12496.045502000001</v>
      </c>
      <c r="H356" s="77">
        <v>3.6715019999999998</v>
      </c>
      <c r="I356" s="77">
        <v>0.45879252799999998</v>
      </c>
      <c r="J356" s="78">
        <f t="shared" si="5"/>
        <v>-1.8240575611693987E-3</v>
      </c>
      <c r="K356" s="78">
        <f>I356/'סכום נכסי הקרן'!$C$42</f>
        <v>8.7414970609374283E-6</v>
      </c>
    </row>
    <row r="357" spans="2:11">
      <c r="B357" t="s">
        <v>2795</v>
      </c>
      <c r="C357" t="s">
        <v>2796</v>
      </c>
      <c r="D357" t="s">
        <v>2166</v>
      </c>
      <c r="E357" t="s">
        <v>113</v>
      </c>
      <c r="F357" s="86">
        <v>45153</v>
      </c>
      <c r="G357" s="77">
        <v>4165.6931800000002</v>
      </c>
      <c r="H357" s="77">
        <v>3.6794720000000001</v>
      </c>
      <c r="I357" s="77">
        <v>0.153275522</v>
      </c>
      <c r="J357" s="78">
        <f t="shared" si="5"/>
        <v>-6.0938955580873476E-4</v>
      </c>
      <c r="K357" s="78">
        <f>I357/'סכום נכסי הקרן'!$C$42</f>
        <v>2.9203996214093751E-6</v>
      </c>
    </row>
    <row r="358" spans="2:11">
      <c r="B358" t="s">
        <v>2797</v>
      </c>
      <c r="C358" t="s">
        <v>2798</v>
      </c>
      <c r="D358" t="s">
        <v>2166</v>
      </c>
      <c r="E358" t="s">
        <v>113</v>
      </c>
      <c r="F358" s="86">
        <v>45152</v>
      </c>
      <c r="G358" s="77">
        <v>25430.100456</v>
      </c>
      <c r="H358" s="77">
        <v>3.685997</v>
      </c>
      <c r="I358" s="77">
        <v>0.93735264099999993</v>
      </c>
      <c r="J358" s="78">
        <f t="shared" si="5"/>
        <v>-3.7267066657592882E-3</v>
      </c>
      <c r="K358" s="78">
        <f>I358/'סכום נכסי הקרן'!$C$42</f>
        <v>1.7859631219546443E-5</v>
      </c>
    </row>
    <row r="359" spans="2:11">
      <c r="B359" t="s">
        <v>2799</v>
      </c>
      <c r="C359" t="s">
        <v>2800</v>
      </c>
      <c r="D359" t="s">
        <v>2166</v>
      </c>
      <c r="E359" t="s">
        <v>113</v>
      </c>
      <c r="F359" s="86">
        <v>45153</v>
      </c>
      <c r="G359" s="77">
        <v>8957.6518789999991</v>
      </c>
      <c r="H359" s="77">
        <v>3.6946500000000002</v>
      </c>
      <c r="I359" s="77">
        <v>0.33095391499999999</v>
      </c>
      <c r="J359" s="78">
        <f t="shared" si="5"/>
        <v>-1.3157995263915121E-3</v>
      </c>
      <c r="K359" s="78">
        <f>I359/'סכום נכסי הקרן'!$C$42</f>
        <v>6.3057536875976225E-6</v>
      </c>
    </row>
    <row r="360" spans="2:11">
      <c r="B360" t="s">
        <v>2801</v>
      </c>
      <c r="C360" t="s">
        <v>2802</v>
      </c>
      <c r="D360" t="s">
        <v>2166</v>
      </c>
      <c r="E360" t="s">
        <v>113</v>
      </c>
      <c r="F360" s="86">
        <v>45113</v>
      </c>
      <c r="G360" s="77">
        <v>6013.4299100000007</v>
      </c>
      <c r="H360" s="77">
        <v>3.8126630000000001</v>
      </c>
      <c r="I360" s="77">
        <v>0.22927180799999999</v>
      </c>
      <c r="J360" s="78">
        <f t="shared" si="5"/>
        <v>-9.1153397107064183E-4</v>
      </c>
      <c r="K360" s="78">
        <f>I360/'סכום נכסי הקרן'!$C$42</f>
        <v>4.3683772369279089E-6</v>
      </c>
    </row>
    <row r="361" spans="2:11">
      <c r="B361" t="s">
        <v>2801</v>
      </c>
      <c r="C361" t="s">
        <v>2803</v>
      </c>
      <c r="D361" t="s">
        <v>2166</v>
      </c>
      <c r="E361" t="s">
        <v>113</v>
      </c>
      <c r="F361" s="86">
        <v>45113</v>
      </c>
      <c r="G361" s="77">
        <v>9961.8852709999992</v>
      </c>
      <c r="H361" s="77">
        <v>3.8126630000000001</v>
      </c>
      <c r="I361" s="77">
        <v>0.37981309800000002</v>
      </c>
      <c r="J361" s="78">
        <f t="shared" si="5"/>
        <v>-1.5100528255291767E-3</v>
      </c>
      <c r="K361" s="78">
        <f>I361/'סכום נכסי הקרן'!$C$42</f>
        <v>7.2366808028585409E-6</v>
      </c>
    </row>
    <row r="362" spans="2:11">
      <c r="B362" t="s">
        <v>2801</v>
      </c>
      <c r="C362" t="s">
        <v>2804</v>
      </c>
      <c r="D362" t="s">
        <v>2166</v>
      </c>
      <c r="E362" t="s">
        <v>113</v>
      </c>
      <c r="F362" s="86">
        <v>45113</v>
      </c>
      <c r="G362" s="77">
        <v>345261.23</v>
      </c>
      <c r="H362" s="77">
        <v>3.8126639999999998</v>
      </c>
      <c r="I362" s="77">
        <v>13.163650000000001</v>
      </c>
      <c r="J362" s="78">
        <f t="shared" si="5"/>
        <v>-5.2335759302269101E-2</v>
      </c>
      <c r="K362" s="78">
        <f>I362/'סכום נכסי הקרן'!$C$42</f>
        <v>2.5081055327520285E-4</v>
      </c>
    </row>
    <row r="363" spans="2:11">
      <c r="B363" t="s">
        <v>2805</v>
      </c>
      <c r="C363" t="s">
        <v>2806</v>
      </c>
      <c r="D363" t="s">
        <v>2166</v>
      </c>
      <c r="E363" t="s">
        <v>113</v>
      </c>
      <c r="F363" s="86">
        <v>45113</v>
      </c>
      <c r="G363" s="77">
        <v>10428.758711</v>
      </c>
      <c r="H363" s="77">
        <v>3.8285580000000001</v>
      </c>
      <c r="I363" s="77">
        <v>0.39927109600000005</v>
      </c>
      <c r="J363" s="78">
        <f t="shared" si="5"/>
        <v>-1.5874135195488471E-3</v>
      </c>
      <c r="K363" s="78">
        <f>I363/'סכום נכסי הקרן'!$C$42</f>
        <v>7.6074192564035534E-6</v>
      </c>
    </row>
    <row r="364" spans="2:11">
      <c r="B364" t="s">
        <v>2807</v>
      </c>
      <c r="C364" t="s">
        <v>2808</v>
      </c>
      <c r="D364" t="s">
        <v>2166</v>
      </c>
      <c r="E364" t="s">
        <v>113</v>
      </c>
      <c r="F364" s="86">
        <v>45113</v>
      </c>
      <c r="G364" s="77">
        <v>14604.053666</v>
      </c>
      <c r="H364" s="77">
        <v>3.853526</v>
      </c>
      <c r="I364" s="77">
        <v>0.56277100499999999</v>
      </c>
      <c r="J364" s="78">
        <f t="shared" si="5"/>
        <v>-2.2374529754267303E-3</v>
      </c>
      <c r="K364" s="78">
        <f>I364/'סכום נכסי הקרן'!$C$42</f>
        <v>1.0722626864987441E-5</v>
      </c>
    </row>
    <row r="365" spans="2:11">
      <c r="B365" t="s">
        <v>2809</v>
      </c>
      <c r="C365" t="s">
        <v>2810</v>
      </c>
      <c r="D365" t="s">
        <v>2166</v>
      </c>
      <c r="E365" t="s">
        <v>106</v>
      </c>
      <c r="F365" s="86">
        <v>45141</v>
      </c>
      <c r="G365" s="77">
        <v>6670.4202130000003</v>
      </c>
      <c r="H365" s="77">
        <v>4.9148449999999997</v>
      </c>
      <c r="I365" s="77">
        <v>0.32784080100000002</v>
      </c>
      <c r="J365" s="78">
        <f t="shared" si="5"/>
        <v>-1.3034224740553801E-3</v>
      </c>
      <c r="K365" s="78">
        <f>I365/'סכום נכסי הקרן'!$C$42</f>
        <v>6.246438691775888E-6</v>
      </c>
    </row>
    <row r="366" spans="2:11" s="91" customFormat="1">
      <c r="B366" s="79" t="s">
        <v>1902</v>
      </c>
      <c r="C366" s="79"/>
      <c r="D366" s="79"/>
      <c r="E366" s="79"/>
      <c r="G366" s="81"/>
      <c r="H366" s="81"/>
      <c r="I366" s="81">
        <v>-3.995991536</v>
      </c>
      <c r="J366" s="80">
        <f t="shared" si="5"/>
        <v>1.5887178039677489E-2</v>
      </c>
      <c r="K366" s="80">
        <f>I366/'סכום נכסי הקרן'!$C$42</f>
        <v>-7.6136698258248101E-5</v>
      </c>
    </row>
    <row r="367" spans="2:11">
      <c r="B367" t="s">
        <v>2811</v>
      </c>
      <c r="C367" t="s">
        <v>2812</v>
      </c>
      <c r="D367" t="s">
        <v>2166</v>
      </c>
      <c r="E367" t="s">
        <v>102</v>
      </c>
      <c r="F367" s="86">
        <v>45119</v>
      </c>
      <c r="G367" s="77">
        <v>106410.7</v>
      </c>
      <c r="H367" s="77">
        <v>-2.955406</v>
      </c>
      <c r="I367" s="77">
        <v>-3.144868212</v>
      </c>
      <c r="J367" s="78">
        <f t="shared" si="5"/>
        <v>1.2503300055880353E-2</v>
      </c>
      <c r="K367" s="78">
        <f>I367/'סכום נכסי הקרן'!$C$42</f>
        <v>-5.9920017337844582E-5</v>
      </c>
    </row>
    <row r="368" spans="2:11">
      <c r="B368" t="s">
        <v>2813</v>
      </c>
      <c r="C368" t="s">
        <v>2814</v>
      </c>
      <c r="D368" t="s">
        <v>2166</v>
      </c>
      <c r="E368" t="s">
        <v>102</v>
      </c>
      <c r="F368" s="86">
        <v>45196</v>
      </c>
      <c r="G368" s="77">
        <v>53205.35</v>
      </c>
      <c r="H368" s="77">
        <v>-0.97551600000000005</v>
      </c>
      <c r="I368" s="77">
        <v>-0.51902670200000001</v>
      </c>
      <c r="J368" s="78">
        <f t="shared" si="5"/>
        <v>2.0635353072531214E-3</v>
      </c>
      <c r="K368" s="78">
        <f>I368/'סכום נכסי הקרן'!$C$42</f>
        <v>-9.8891549299186644E-6</v>
      </c>
    </row>
    <row r="369" spans="2:11">
      <c r="B369" t="s">
        <v>2815</v>
      </c>
      <c r="C369" t="s">
        <v>2816</v>
      </c>
      <c r="D369" t="s">
        <v>2166</v>
      </c>
      <c r="E369" t="s">
        <v>102</v>
      </c>
      <c r="F369" s="86">
        <v>45196</v>
      </c>
      <c r="G369" s="77">
        <v>53205.35</v>
      </c>
      <c r="H369" s="77">
        <v>-0.62417900000000004</v>
      </c>
      <c r="I369" s="77">
        <v>-0.33209662200000006</v>
      </c>
      <c r="J369" s="78">
        <f t="shared" si="5"/>
        <v>1.3203426765440169E-3</v>
      </c>
      <c r="K369" s="78">
        <f>I369/'סכום נכסי הקרן'!$C$42</f>
        <v>-6.3275259904848506E-6</v>
      </c>
    </row>
    <row r="370" spans="2:11">
      <c r="B370" s="79" t="s">
        <v>831</v>
      </c>
      <c r="C370" s="16"/>
      <c r="D370" s="16"/>
      <c r="G370" s="81"/>
      <c r="I370" s="81">
        <v>0</v>
      </c>
      <c r="J370" s="80">
        <f t="shared" si="5"/>
        <v>0</v>
      </c>
      <c r="K370" s="80">
        <f>I370/'סכום נכסי הקרן'!$C$42</f>
        <v>0</v>
      </c>
    </row>
    <row r="371" spans="2:11">
      <c r="B371" t="s">
        <v>208</v>
      </c>
      <c r="C371" t="s">
        <v>208</v>
      </c>
      <c r="D371" t="s">
        <v>208</v>
      </c>
      <c r="E371" t="s">
        <v>208</v>
      </c>
      <c r="G371" s="89">
        <v>0</v>
      </c>
      <c r="H371" s="89">
        <v>0</v>
      </c>
      <c r="I371" s="89">
        <v>0</v>
      </c>
      <c r="J371" s="88">
        <f t="shared" si="5"/>
        <v>0</v>
      </c>
      <c r="K371" s="88">
        <f>I371/'סכום נכסי הקרן'!$C$42</f>
        <v>0</v>
      </c>
    </row>
    <row r="372" spans="2:11" s="91" customFormat="1">
      <c r="B372" s="79" t="s">
        <v>2817</v>
      </c>
      <c r="C372" s="79"/>
      <c r="D372" s="79"/>
      <c r="E372" s="79"/>
      <c r="F372" s="92"/>
      <c r="G372" s="81"/>
      <c r="H372" s="81"/>
      <c r="I372" s="81">
        <f>I373+I383+I385+I387</f>
        <v>6.6894965190000004</v>
      </c>
      <c r="J372" s="80">
        <f t="shared" si="5"/>
        <v>-2.6595957783118743E-2</v>
      </c>
      <c r="K372" s="80">
        <f>I372/'סכום נכסי הקרן'!$C$42</f>
        <v>1.2745677096116453E-4</v>
      </c>
    </row>
    <row r="373" spans="2:11" s="91" customFormat="1">
      <c r="B373" s="79" t="s">
        <v>1892</v>
      </c>
      <c r="C373" s="79"/>
      <c r="D373" s="79"/>
      <c r="E373" s="79"/>
      <c r="F373" s="92"/>
      <c r="G373" s="81"/>
      <c r="H373" s="81"/>
      <c r="I373" s="81">
        <v>7.5348680200000002</v>
      </c>
      <c r="J373" s="80">
        <f t="shared" si="5"/>
        <v>-2.995696779153844E-2</v>
      </c>
      <c r="K373" s="80">
        <f>I373/'סכום נכסי הקרן'!$C$42</f>
        <v>1.43563860855601E-4</v>
      </c>
    </row>
    <row r="374" spans="2:11">
      <c r="B374" t="s">
        <v>2818</v>
      </c>
      <c r="C374" t="s">
        <v>2819</v>
      </c>
      <c r="D374" t="s">
        <v>2166</v>
      </c>
      <c r="E374" t="s">
        <v>106</v>
      </c>
      <c r="F374" s="86">
        <v>45068</v>
      </c>
      <c r="G374" s="77">
        <v>8233.494584</v>
      </c>
      <c r="H374" s="77">
        <v>3.9851939999999999</v>
      </c>
      <c r="I374" s="77">
        <v>0.32812072000000003</v>
      </c>
      <c r="J374" s="78">
        <f t="shared" si="5"/>
        <v>-1.3045353700536885E-3</v>
      </c>
      <c r="K374" s="78">
        <f>I374/'סכום נכסי הקרן'!$C$42</f>
        <v>6.2517720635430083E-6</v>
      </c>
    </row>
    <row r="375" spans="2:11">
      <c r="B375" t="s">
        <v>2820</v>
      </c>
      <c r="C375" t="s">
        <v>2821</v>
      </c>
      <c r="D375" t="s">
        <v>2166</v>
      </c>
      <c r="E375" t="s">
        <v>199</v>
      </c>
      <c r="F375" s="86">
        <v>44909</v>
      </c>
      <c r="G375" s="77">
        <v>28538.954007</v>
      </c>
      <c r="H375" s="77">
        <v>16.011657</v>
      </c>
      <c r="I375" s="77">
        <v>4.5695595549999997</v>
      </c>
      <c r="J375" s="78">
        <f t="shared" si="5"/>
        <v>-1.8167557553403796E-2</v>
      </c>
      <c r="K375" s="78">
        <f>I375/'סכום נכסי הקרן'!$C$42</f>
        <v>8.7065043526190648E-5</v>
      </c>
    </row>
    <row r="376" spans="2:11">
      <c r="B376" t="s">
        <v>2822</v>
      </c>
      <c r="C376" t="s">
        <v>2823</v>
      </c>
      <c r="D376" t="s">
        <v>2166</v>
      </c>
      <c r="E376" t="s">
        <v>106</v>
      </c>
      <c r="F376" s="86">
        <v>44868</v>
      </c>
      <c r="G376" s="77">
        <v>18476.591536</v>
      </c>
      <c r="H376" s="77">
        <v>-5.1919750000000002</v>
      </c>
      <c r="I376" s="77">
        <v>-0.95930008099999986</v>
      </c>
      <c r="J376" s="78">
        <f t="shared" si="5"/>
        <v>3.8139648302608505E-3</v>
      </c>
      <c r="K376" s="78">
        <f>I376/'סכום נכסי הקרן'!$C$42</f>
        <v>-1.8277801679059899E-5</v>
      </c>
    </row>
    <row r="377" spans="2:11">
      <c r="B377" t="s">
        <v>2824</v>
      </c>
      <c r="C377" t="s">
        <v>2825</v>
      </c>
      <c r="D377" t="s">
        <v>2166</v>
      </c>
      <c r="E377" t="s">
        <v>106</v>
      </c>
      <c r="F377" s="86">
        <v>44972</v>
      </c>
      <c r="G377" s="77">
        <v>81807.957634999999</v>
      </c>
      <c r="H377" s="77">
        <v>-3.8236110000000001</v>
      </c>
      <c r="I377" s="77">
        <v>-3.1280180850000008</v>
      </c>
      <c r="J377" s="78">
        <f t="shared" si="5"/>
        <v>1.2436307679838401E-2</v>
      </c>
      <c r="K377" s="78">
        <f>I377/'סכום נכסי הקרן'!$C$42</f>
        <v>-5.9598967349761703E-5</v>
      </c>
    </row>
    <row r="378" spans="2:11">
      <c r="B378" t="s">
        <v>2824</v>
      </c>
      <c r="C378" t="s">
        <v>2826</v>
      </c>
      <c r="D378" t="s">
        <v>2166</v>
      </c>
      <c r="E378" t="s">
        <v>106</v>
      </c>
      <c r="F378" s="86">
        <v>45069</v>
      </c>
      <c r="G378" s="77">
        <v>64932.967299999997</v>
      </c>
      <c r="H378" s="77">
        <v>2.4742760000000001</v>
      </c>
      <c r="I378" s="77">
        <v>1.606620677</v>
      </c>
      <c r="J378" s="78">
        <f t="shared" si="5"/>
        <v>-6.3875682687947969E-3</v>
      </c>
      <c r="K378" s="78">
        <f>I378/'סכום נכסי הקרן'!$C$42</f>
        <v>3.0611374573294713E-5</v>
      </c>
    </row>
    <row r="379" spans="2:11">
      <c r="B379" t="s">
        <v>2824</v>
      </c>
      <c r="C379" t="s">
        <v>2827</v>
      </c>
      <c r="D379" t="s">
        <v>2166</v>
      </c>
      <c r="E379" t="s">
        <v>106</v>
      </c>
      <c r="F379" s="86">
        <v>45153</v>
      </c>
      <c r="G379" s="77">
        <v>87073.159211999999</v>
      </c>
      <c r="H379" s="77">
        <v>-3.5906829999999998</v>
      </c>
      <c r="I379" s="77">
        <v>-3.1265214550000002</v>
      </c>
      <c r="J379" s="78">
        <f t="shared" si="5"/>
        <v>1.243035741016057E-2</v>
      </c>
      <c r="K379" s="78">
        <f>I379/'סכום נכסי הקרן'!$C$42</f>
        <v>-5.957045165705121E-5</v>
      </c>
    </row>
    <row r="380" spans="2:11">
      <c r="B380" t="s">
        <v>2828</v>
      </c>
      <c r="C380" t="s">
        <v>2829</v>
      </c>
      <c r="D380" t="s">
        <v>2166</v>
      </c>
      <c r="E380" t="s">
        <v>106</v>
      </c>
      <c r="F380" s="86">
        <v>45126</v>
      </c>
      <c r="G380" s="77">
        <v>11095.409890999999</v>
      </c>
      <c r="H380" s="77">
        <v>-7.0407929999999999</v>
      </c>
      <c r="I380" s="77">
        <v>-0.781204864</v>
      </c>
      <c r="J380" s="78">
        <f t="shared" si="5"/>
        <v>3.1058976596966548E-3</v>
      </c>
      <c r="K380" s="78">
        <f>I380/'סכום נכסי הקרן'!$C$42</f>
        <v>-1.4884505753428537E-5</v>
      </c>
    </row>
    <row r="381" spans="2:11">
      <c r="B381" t="s">
        <v>2830</v>
      </c>
      <c r="C381" t="s">
        <v>2831</v>
      </c>
      <c r="D381" t="s">
        <v>2166</v>
      </c>
      <c r="E381" t="s">
        <v>199</v>
      </c>
      <c r="F381" s="86">
        <v>45082</v>
      </c>
      <c r="G381" s="77">
        <v>20149.168072</v>
      </c>
      <c r="H381" s="77">
        <v>6.7531949999999998</v>
      </c>
      <c r="I381" s="77">
        <v>1.3607126600000001</v>
      </c>
      <c r="J381" s="78">
        <f t="shared" si="5"/>
        <v>-5.4098924123104413E-3</v>
      </c>
      <c r="K381" s="78">
        <f>I381/'סכום נכסי הקרן'!$C$42</f>
        <v>2.5926023185299897E-5</v>
      </c>
    </row>
    <row r="382" spans="2:11">
      <c r="B382" t="s">
        <v>2830</v>
      </c>
      <c r="C382" t="s">
        <v>2832</v>
      </c>
      <c r="D382" t="s">
        <v>2166</v>
      </c>
      <c r="E382" t="s">
        <v>199</v>
      </c>
      <c r="F382" s="86">
        <v>44972</v>
      </c>
      <c r="G382" s="77">
        <v>38610.958743000003</v>
      </c>
      <c r="H382" s="77">
        <v>19.851614999999999</v>
      </c>
      <c r="I382" s="77">
        <v>7.6648988929999993</v>
      </c>
      <c r="J382" s="78">
        <f t="shared" si="5"/>
        <v>-3.0473941766932185E-2</v>
      </c>
      <c r="K382" s="78">
        <f>I382/'סכום נכסי הקרן'!$C$42</f>
        <v>1.4604137394657406E-4</v>
      </c>
    </row>
    <row r="383" spans="2:11">
      <c r="B383" s="79" t="s">
        <v>1909</v>
      </c>
      <c r="C383" s="16"/>
      <c r="D383" s="16"/>
      <c r="G383" s="81"/>
      <c r="I383" s="81">
        <v>0</v>
      </c>
      <c r="J383" s="80">
        <f t="shared" si="5"/>
        <v>0</v>
      </c>
      <c r="K383" s="80">
        <f>I383/'סכום נכסי הקרן'!$C$42</f>
        <v>0</v>
      </c>
    </row>
    <row r="384" spans="2:11">
      <c r="B384" t="s">
        <v>208</v>
      </c>
      <c r="C384" t="s">
        <v>208</v>
      </c>
      <c r="D384" t="s">
        <v>208</v>
      </c>
      <c r="E384" t="s">
        <v>208</v>
      </c>
      <c r="G384" s="89">
        <v>0</v>
      </c>
      <c r="H384" s="89">
        <v>0</v>
      </c>
      <c r="I384" s="89">
        <v>0</v>
      </c>
      <c r="J384" s="88">
        <f t="shared" si="5"/>
        <v>0</v>
      </c>
      <c r="K384" s="88">
        <f>I384/'סכום נכסי הקרן'!$C$42</f>
        <v>0</v>
      </c>
    </row>
    <row r="385" spans="2:11">
      <c r="B385" s="79" t="s">
        <v>1902</v>
      </c>
      <c r="C385" s="16"/>
      <c r="D385" s="16"/>
      <c r="G385" s="81"/>
      <c r="I385" s="81">
        <v>-0.84537150099999991</v>
      </c>
      <c r="J385" s="80">
        <f t="shared" si="5"/>
        <v>3.3610100084196966E-3</v>
      </c>
      <c r="K385" s="80">
        <f>I385/'סכום נכסי הקרן'!$C$42</f>
        <v>-1.6107089894436472E-5</v>
      </c>
    </row>
    <row r="386" spans="2:11">
      <c r="B386" t="s">
        <v>2833</v>
      </c>
      <c r="C386" t="s">
        <v>2834</v>
      </c>
      <c r="D386" t="s">
        <v>2166</v>
      </c>
      <c r="E386" t="s">
        <v>106</v>
      </c>
      <c r="F386" s="86">
        <v>45195</v>
      </c>
      <c r="G386" s="77">
        <v>194853.861829</v>
      </c>
      <c r="H386" s="77">
        <v>-0.43384899999999998</v>
      </c>
      <c r="I386" s="77">
        <v>-0.84537150099999991</v>
      </c>
      <c r="J386" s="78">
        <f t="shared" si="5"/>
        <v>3.3610100084196966E-3</v>
      </c>
      <c r="K386" s="78">
        <f>I386/'סכום נכסי הקרן'!$C$42</f>
        <v>-1.6107089894436472E-5</v>
      </c>
    </row>
    <row r="387" spans="2:11">
      <c r="B387" s="79" t="s">
        <v>831</v>
      </c>
      <c r="C387" s="16"/>
      <c r="D387" s="16"/>
      <c r="G387" s="81"/>
      <c r="I387" s="81">
        <v>0</v>
      </c>
      <c r="J387" s="80">
        <f t="shared" si="5"/>
        <v>0</v>
      </c>
      <c r="K387" s="80">
        <f>I387/'סכום נכסי הקרן'!$C$42</f>
        <v>0</v>
      </c>
    </row>
    <row r="388" spans="2:11">
      <c r="B388" t="s">
        <v>208</v>
      </c>
      <c r="C388" t="s">
        <v>208</v>
      </c>
      <c r="D388" t="s">
        <v>208</v>
      </c>
      <c r="E388" t="s">
        <v>208</v>
      </c>
      <c r="G388" s="77">
        <v>0</v>
      </c>
      <c r="H388" s="77">
        <v>0</v>
      </c>
      <c r="I388" s="77">
        <v>0</v>
      </c>
      <c r="J388" s="78">
        <f t="shared" si="5"/>
        <v>0</v>
      </c>
      <c r="K388" s="78">
        <f>I388/'סכום נכסי הקרן'!$C$42</f>
        <v>0</v>
      </c>
    </row>
    <row r="389" spans="2:11">
      <c r="B389" t="s">
        <v>218</v>
      </c>
      <c r="C389" s="16"/>
      <c r="D389" s="16"/>
    </row>
    <row r="390" spans="2:11">
      <c r="B390" t="s">
        <v>304</v>
      </c>
      <c r="C390" s="16"/>
      <c r="D390" s="16"/>
    </row>
    <row r="391" spans="2:11">
      <c r="B391" t="s">
        <v>305</v>
      </c>
      <c r="C391" s="16"/>
      <c r="D391" s="16"/>
    </row>
    <row r="392" spans="2:11">
      <c r="B392" t="s">
        <v>306</v>
      </c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2112</v>
      </c>
    </row>
    <row r="3" spans="2:78" s="1" customFormat="1">
      <c r="B3" s="2" t="s">
        <v>2</v>
      </c>
      <c r="C3" s="26" t="s">
        <v>2113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1922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1923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1924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1925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1926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1927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1923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1924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1925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1926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1927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7"/>
  <sheetViews>
    <sheetView rightToLeft="1" topLeftCell="A147" workbookViewId="0">
      <selection activeCell="H156" activeCellId="1" sqref="H154 H15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26" style="16" customWidth="1"/>
    <col min="20" max="20" width="3.8554687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2112</v>
      </c>
    </row>
    <row r="3" spans="2:60" s="1" customFormat="1">
      <c r="B3" s="2" t="s">
        <v>2</v>
      </c>
      <c r="C3" s="26" t="s">
        <v>2113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3.93</v>
      </c>
      <c r="J11" s="18"/>
      <c r="K11" s="18"/>
      <c r="L11" s="18"/>
      <c r="M11" s="76">
        <v>6.3600000000000004E-2</v>
      </c>
      <c r="N11" s="75">
        <v>5779745.7300000004</v>
      </c>
      <c r="O11" s="7"/>
      <c r="P11" s="75">
        <v>7892.7527099831759</v>
      </c>
      <c r="Q11" s="76">
        <v>1</v>
      </c>
      <c r="R11" s="76">
        <v>0.15040000000000001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4.92</v>
      </c>
      <c r="M12" s="80">
        <v>5.8299999999999998E-2</v>
      </c>
      <c r="N12" s="81">
        <v>4667641.7699999996</v>
      </c>
      <c r="P12" s="81">
        <v>5059.4423459170075</v>
      </c>
      <c r="Q12" s="80">
        <v>0.64100000000000001</v>
      </c>
      <c r="R12" s="80">
        <v>9.64E-2</v>
      </c>
    </row>
    <row r="13" spans="2:60">
      <c r="B13" s="79" t="s">
        <v>2061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s="98">
        <v>0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2062</v>
      </c>
      <c r="I15" s="81">
        <v>6.99</v>
      </c>
      <c r="M15" s="80">
        <v>4.9299999999999997E-2</v>
      </c>
      <c r="N15" s="81">
        <v>1000447.42</v>
      </c>
      <c r="P15" s="81">
        <v>1027.4524650570957</v>
      </c>
      <c r="Q15" s="80">
        <v>0.13020000000000001</v>
      </c>
      <c r="R15" s="80">
        <v>1.9599999999999999E-2</v>
      </c>
    </row>
    <row r="16" spans="2:60">
      <c r="B16" t="s">
        <v>2860</v>
      </c>
      <c r="C16" t="s">
        <v>2063</v>
      </c>
      <c r="D16" s="98">
        <v>9676</v>
      </c>
      <c r="E16"/>
      <c r="F16" t="s">
        <v>2920</v>
      </c>
      <c r="G16" s="86">
        <v>45107</v>
      </c>
      <c r="H16" t="s">
        <v>209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50945.4</v>
      </c>
      <c r="O16" s="77">
        <v>105.7</v>
      </c>
      <c r="P16" s="77">
        <v>53.849287799999999</v>
      </c>
      <c r="Q16" s="78">
        <v>6.7999999999999996E-3</v>
      </c>
      <c r="R16" s="78">
        <v>1E-3</v>
      </c>
      <c r="W16" s="90"/>
    </row>
    <row r="17" spans="2:23">
      <c r="B17" t="s">
        <v>2860</v>
      </c>
      <c r="C17" t="s">
        <v>2063</v>
      </c>
      <c r="D17" s="98">
        <v>9677</v>
      </c>
      <c r="E17"/>
      <c r="F17" t="s">
        <v>2920</v>
      </c>
      <c r="G17" s="86">
        <v>45107</v>
      </c>
      <c r="H17" t="s">
        <v>209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3837.99</v>
      </c>
      <c r="O17" s="77">
        <v>99.78</v>
      </c>
      <c r="P17" s="77">
        <v>3.829546422</v>
      </c>
      <c r="Q17" s="78">
        <v>5.0000000000000001E-4</v>
      </c>
      <c r="R17" s="78">
        <v>1E-4</v>
      </c>
      <c r="W17" s="90"/>
    </row>
    <row r="18" spans="2:23">
      <c r="B18" t="s">
        <v>2860</v>
      </c>
      <c r="C18" t="s">
        <v>2063</v>
      </c>
      <c r="D18" s="98">
        <v>9678</v>
      </c>
      <c r="E18"/>
      <c r="F18" t="s">
        <v>2920</v>
      </c>
      <c r="G18" s="86">
        <v>45107</v>
      </c>
      <c r="H18" t="s">
        <v>209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67008</v>
      </c>
      <c r="O18" s="77">
        <v>105.86</v>
      </c>
      <c r="P18" s="77">
        <v>70.934668799999997</v>
      </c>
      <c r="Q18" s="78">
        <v>8.9999999999999993E-3</v>
      </c>
      <c r="R18" s="78">
        <v>1.4E-3</v>
      </c>
      <c r="W18" s="90"/>
    </row>
    <row r="19" spans="2:23">
      <c r="B19" t="s">
        <v>2860</v>
      </c>
      <c r="C19" t="s">
        <v>2063</v>
      </c>
      <c r="D19" s="98">
        <v>9675</v>
      </c>
      <c r="E19"/>
      <c r="F19" t="s">
        <v>2920</v>
      </c>
      <c r="G19" s="86">
        <v>45107</v>
      </c>
      <c r="H19" t="s">
        <v>209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30682.1</v>
      </c>
      <c r="O19" s="77">
        <v>84.21</v>
      </c>
      <c r="P19" s="77">
        <v>25.83739641</v>
      </c>
      <c r="Q19" s="78">
        <v>3.3E-3</v>
      </c>
      <c r="R19" s="78">
        <v>5.0000000000000001E-4</v>
      </c>
      <c r="W19" s="90"/>
    </row>
    <row r="20" spans="2:23">
      <c r="B20" t="s">
        <v>2860</v>
      </c>
      <c r="C20" t="s">
        <v>2063</v>
      </c>
      <c r="D20" s="98">
        <v>9672</v>
      </c>
      <c r="E20"/>
      <c r="F20" t="s">
        <v>2920</v>
      </c>
      <c r="G20" s="86">
        <v>45107</v>
      </c>
      <c r="H20" t="s">
        <v>209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1121.1500000000001</v>
      </c>
      <c r="O20" s="77">
        <v>140.37</v>
      </c>
      <c r="P20" s="77">
        <v>1.573758255</v>
      </c>
      <c r="Q20" s="78">
        <v>2.0000000000000001E-4</v>
      </c>
      <c r="R20" s="78">
        <v>0</v>
      </c>
      <c r="W20" s="90"/>
    </row>
    <row r="21" spans="2:23">
      <c r="B21" t="s">
        <v>2860</v>
      </c>
      <c r="C21" t="s">
        <v>2063</v>
      </c>
      <c r="D21" s="98">
        <v>9673</v>
      </c>
      <c r="E21"/>
      <c r="F21" t="s">
        <v>2920</v>
      </c>
      <c r="G21" s="86">
        <v>45107</v>
      </c>
      <c r="H21" t="s">
        <v>209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5677.93</v>
      </c>
      <c r="O21" s="77">
        <v>138.09</v>
      </c>
      <c r="P21" s="77">
        <v>7.8406535369999997</v>
      </c>
      <c r="Q21" s="78">
        <v>1E-3</v>
      </c>
      <c r="R21" s="78">
        <v>1E-4</v>
      </c>
      <c r="W21" s="90"/>
    </row>
    <row r="22" spans="2:23">
      <c r="B22" t="s">
        <v>2860</v>
      </c>
      <c r="C22" t="s">
        <v>2063</v>
      </c>
      <c r="D22" s="98">
        <v>9674</v>
      </c>
      <c r="E22"/>
      <c r="F22" t="s">
        <v>2920</v>
      </c>
      <c r="G22" s="86">
        <v>45107</v>
      </c>
      <c r="H22" t="s">
        <v>209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4404.08</v>
      </c>
      <c r="O22" s="77">
        <v>127.12</v>
      </c>
      <c r="P22" s="77">
        <v>5.5984664960000003</v>
      </c>
      <c r="Q22" s="78">
        <v>6.9999999999999999E-4</v>
      </c>
      <c r="R22" s="78">
        <v>1E-4</v>
      </c>
      <c r="W22" s="90"/>
    </row>
    <row r="23" spans="2:23">
      <c r="B23" t="s">
        <v>2860</v>
      </c>
      <c r="C23" t="s">
        <v>2063</v>
      </c>
      <c r="D23" s="98">
        <v>9671</v>
      </c>
      <c r="E23"/>
      <c r="F23" t="s">
        <v>2920</v>
      </c>
      <c r="G23" s="86">
        <v>45107</v>
      </c>
      <c r="H23" t="s">
        <v>209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17096.330000000002</v>
      </c>
      <c r="O23" s="77">
        <v>107.53</v>
      </c>
      <c r="P23" s="77">
        <v>18.383683649000002</v>
      </c>
      <c r="Q23" s="78">
        <v>2.3E-3</v>
      </c>
      <c r="R23" s="78">
        <v>4.0000000000000002E-4</v>
      </c>
      <c r="W23" s="90"/>
    </row>
    <row r="24" spans="2:23">
      <c r="B24" t="s">
        <v>2861</v>
      </c>
      <c r="C24" t="s">
        <v>2063</v>
      </c>
      <c r="D24" s="98">
        <v>483891</v>
      </c>
      <c r="E24"/>
      <c r="F24" t="s">
        <v>2920</v>
      </c>
      <c r="G24" s="86"/>
      <c r="H24" t="s">
        <v>209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-1.1100000000000001</v>
      </c>
      <c r="O24" s="77">
        <v>2687.36</v>
      </c>
      <c r="P24" s="77">
        <v>-2.9829695999999999E-2</v>
      </c>
      <c r="Q24" s="78">
        <v>0</v>
      </c>
      <c r="R24" s="78">
        <v>0</v>
      </c>
    </row>
    <row r="25" spans="2:23">
      <c r="B25" t="s">
        <v>2861</v>
      </c>
      <c r="C25" t="s">
        <v>2063</v>
      </c>
      <c r="D25" s="98">
        <v>483894</v>
      </c>
      <c r="E25"/>
      <c r="F25" t="s">
        <v>2920</v>
      </c>
      <c r="G25" s="86"/>
      <c r="H25" t="s">
        <v>209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-5.86</v>
      </c>
      <c r="O25" s="77">
        <v>3298.88</v>
      </c>
      <c r="P25" s="77">
        <v>-0.19331436799999999</v>
      </c>
      <c r="Q25" s="78">
        <v>0</v>
      </c>
      <c r="R25" s="78">
        <v>0</v>
      </c>
    </row>
    <row r="26" spans="2:23">
      <c r="B26" t="s">
        <v>2861</v>
      </c>
      <c r="C26" t="s">
        <v>2063</v>
      </c>
      <c r="D26" s="98">
        <v>483898</v>
      </c>
      <c r="E26"/>
      <c r="F26" t="s">
        <v>2920</v>
      </c>
      <c r="G26" s="86"/>
      <c r="H26" t="s">
        <v>209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-6.91</v>
      </c>
      <c r="O26" s="77">
        <v>2145.1999999999998</v>
      </c>
      <c r="P26" s="77">
        <v>-0.14823332</v>
      </c>
      <c r="Q26" s="78">
        <v>0</v>
      </c>
      <c r="R26" s="78">
        <v>0</v>
      </c>
    </row>
    <row r="27" spans="2:23">
      <c r="B27" t="s">
        <v>2861</v>
      </c>
      <c r="C27" t="s">
        <v>2063</v>
      </c>
      <c r="D27" s="98">
        <v>524863</v>
      </c>
      <c r="E27"/>
      <c r="F27" t="s">
        <v>2920</v>
      </c>
      <c r="G27" s="86"/>
      <c r="H27" t="s">
        <v>209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-2.5</v>
      </c>
      <c r="O27" s="77">
        <v>3115.79</v>
      </c>
      <c r="P27" s="77">
        <v>-7.7894749999999999E-2</v>
      </c>
      <c r="Q27" s="78">
        <v>0</v>
      </c>
      <c r="R27" s="78">
        <v>0</v>
      </c>
    </row>
    <row r="28" spans="2:23">
      <c r="B28" t="s">
        <v>2861</v>
      </c>
      <c r="C28" t="s">
        <v>2063</v>
      </c>
      <c r="D28" s="98">
        <v>524862</v>
      </c>
      <c r="E28"/>
      <c r="F28" t="s">
        <v>2920</v>
      </c>
      <c r="G28" s="86"/>
      <c r="H28" t="s">
        <v>209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-9.39</v>
      </c>
      <c r="O28" s="77">
        <v>3350.52</v>
      </c>
      <c r="P28" s="77">
        <v>-0.31461382799999998</v>
      </c>
      <c r="Q28" s="78">
        <v>0</v>
      </c>
      <c r="R28" s="78">
        <v>0</v>
      </c>
    </row>
    <row r="29" spans="2:23">
      <c r="B29" t="s">
        <v>2861</v>
      </c>
      <c r="C29" t="s">
        <v>2063</v>
      </c>
      <c r="D29" s="98">
        <v>562252</v>
      </c>
      <c r="E29"/>
      <c r="F29" t="s">
        <v>2920</v>
      </c>
      <c r="G29" s="86"/>
      <c r="H29" t="s">
        <v>209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-0.52</v>
      </c>
      <c r="O29" s="77">
        <v>21886.092097000001</v>
      </c>
      <c r="P29" s="77">
        <v>-0.11380767890439999</v>
      </c>
      <c r="Q29" s="78">
        <v>0</v>
      </c>
      <c r="R29" s="78">
        <v>0</v>
      </c>
    </row>
    <row r="30" spans="2:23">
      <c r="B30" t="s">
        <v>2861</v>
      </c>
      <c r="C30" t="s">
        <v>2063</v>
      </c>
      <c r="D30" s="98">
        <v>483893</v>
      </c>
      <c r="E30"/>
      <c r="F30" t="s">
        <v>2920</v>
      </c>
      <c r="G30" s="86"/>
      <c r="H30" t="s">
        <v>209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-7.11</v>
      </c>
      <c r="O30" s="77">
        <v>1363.08</v>
      </c>
      <c r="P30" s="77">
        <v>-9.6914987999999994E-2</v>
      </c>
      <c r="Q30" s="78">
        <v>0</v>
      </c>
      <c r="R30" s="78">
        <v>0</v>
      </c>
    </row>
    <row r="31" spans="2:23">
      <c r="B31" t="s">
        <v>2861</v>
      </c>
      <c r="C31" t="s">
        <v>2063</v>
      </c>
      <c r="D31" s="98">
        <v>483897</v>
      </c>
      <c r="E31"/>
      <c r="F31" t="s">
        <v>2920</v>
      </c>
      <c r="G31" s="86"/>
      <c r="H31" t="s">
        <v>209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-7.91</v>
      </c>
      <c r="O31" s="77">
        <v>967.71</v>
      </c>
      <c r="P31" s="77">
        <v>-7.6545861000000007E-2</v>
      </c>
      <c r="Q31" s="78">
        <v>0</v>
      </c>
      <c r="R31" s="78">
        <v>0</v>
      </c>
    </row>
    <row r="32" spans="2:23">
      <c r="B32" t="s">
        <v>2861</v>
      </c>
      <c r="C32" t="s">
        <v>2063</v>
      </c>
      <c r="D32" s="98">
        <v>524861</v>
      </c>
      <c r="E32"/>
      <c r="F32" t="s">
        <v>2920</v>
      </c>
      <c r="G32" s="86"/>
      <c r="H32" t="s">
        <v>209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-5</v>
      </c>
      <c r="O32" s="77">
        <v>5561.05</v>
      </c>
      <c r="P32" s="77">
        <v>-0.27805249999999998</v>
      </c>
      <c r="Q32" s="78">
        <v>0</v>
      </c>
      <c r="R32" s="78">
        <v>0</v>
      </c>
    </row>
    <row r="33" spans="2:23">
      <c r="B33" t="s">
        <v>2861</v>
      </c>
      <c r="C33" t="s">
        <v>2063</v>
      </c>
      <c r="D33" s="98">
        <v>483892</v>
      </c>
      <c r="E33"/>
      <c r="F33" t="s">
        <v>2920</v>
      </c>
      <c r="G33" s="86"/>
      <c r="H33" t="s">
        <v>209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-1.8</v>
      </c>
      <c r="O33" s="77">
        <v>2775.85</v>
      </c>
      <c r="P33" s="77">
        <v>-4.9965299999999997E-2</v>
      </c>
      <c r="Q33" s="78">
        <v>0</v>
      </c>
      <c r="R33" s="78">
        <v>0</v>
      </c>
    </row>
    <row r="34" spans="2:23">
      <c r="B34" t="s">
        <v>2861</v>
      </c>
      <c r="C34" t="s">
        <v>2063</v>
      </c>
      <c r="D34" s="98">
        <v>483896</v>
      </c>
      <c r="E34"/>
      <c r="F34" t="s">
        <v>2920</v>
      </c>
      <c r="G34" s="86"/>
      <c r="H34" t="s">
        <v>209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-2.35</v>
      </c>
      <c r="O34" s="77">
        <v>1270.96</v>
      </c>
      <c r="P34" s="77">
        <v>-2.9867560000000001E-2</v>
      </c>
      <c r="Q34" s="78">
        <v>0</v>
      </c>
      <c r="R34" s="78">
        <v>0</v>
      </c>
    </row>
    <row r="35" spans="2:23">
      <c r="B35" t="s">
        <v>2861</v>
      </c>
      <c r="C35" t="s">
        <v>2063</v>
      </c>
      <c r="D35" s="98">
        <v>524860</v>
      </c>
      <c r="E35"/>
      <c r="F35" t="s">
        <v>2920</v>
      </c>
      <c r="G35" s="86"/>
      <c r="H35" t="s">
        <v>209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-2.9</v>
      </c>
      <c r="O35" s="77">
        <v>1572.05</v>
      </c>
      <c r="P35" s="77">
        <v>-4.5589449999999997E-2</v>
      </c>
      <c r="Q35" s="78">
        <v>0</v>
      </c>
      <c r="R35" s="78">
        <v>0</v>
      </c>
    </row>
    <row r="36" spans="2:23">
      <c r="B36" t="s">
        <v>2861</v>
      </c>
      <c r="C36" t="s">
        <v>2063</v>
      </c>
      <c r="D36" s="98">
        <v>562249</v>
      </c>
      <c r="E36"/>
      <c r="F36" t="s">
        <v>2920</v>
      </c>
      <c r="G36" s="86"/>
      <c r="H36" t="s">
        <v>209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-0.25</v>
      </c>
      <c r="O36" s="77">
        <v>6357.1</v>
      </c>
      <c r="P36" s="77">
        <v>-1.5892750000000001E-2</v>
      </c>
      <c r="Q36" s="78">
        <v>0</v>
      </c>
      <c r="R36" s="78">
        <v>0</v>
      </c>
    </row>
    <row r="37" spans="2:23">
      <c r="B37" t="s">
        <v>2861</v>
      </c>
      <c r="C37" t="s">
        <v>2063</v>
      </c>
      <c r="D37" s="98">
        <v>562248</v>
      </c>
      <c r="E37"/>
      <c r="F37" t="s">
        <v>2920</v>
      </c>
      <c r="G37" s="86"/>
      <c r="H37" t="s">
        <v>209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-0.14000000000000001</v>
      </c>
      <c r="O37" s="77">
        <v>16567.48</v>
      </c>
      <c r="P37" s="77">
        <v>-2.3194472000000001E-2</v>
      </c>
      <c r="Q37" s="78">
        <v>0</v>
      </c>
      <c r="R37" s="78">
        <v>0</v>
      </c>
    </row>
    <row r="38" spans="2:23">
      <c r="B38" t="s">
        <v>2861</v>
      </c>
      <c r="C38" t="s">
        <v>2063</v>
      </c>
      <c r="D38" s="98">
        <v>483895</v>
      </c>
      <c r="E38"/>
      <c r="F38" t="s">
        <v>2920</v>
      </c>
      <c r="G38" s="86"/>
      <c r="H38" t="s">
        <v>209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-3.15</v>
      </c>
      <c r="O38" s="77">
        <v>618.20000000000005</v>
      </c>
      <c r="P38" s="77">
        <v>-1.9473299999999999E-2</v>
      </c>
      <c r="Q38" s="78">
        <v>0</v>
      </c>
      <c r="R38" s="78">
        <v>0</v>
      </c>
    </row>
    <row r="39" spans="2:23">
      <c r="B39" t="s">
        <v>2861</v>
      </c>
      <c r="C39" t="s">
        <v>2063</v>
      </c>
      <c r="D39" s="98">
        <v>524859</v>
      </c>
      <c r="E39"/>
      <c r="F39" t="s">
        <v>2920</v>
      </c>
      <c r="G39" s="86"/>
      <c r="H39" t="s">
        <v>209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-3.35</v>
      </c>
      <c r="O39" s="77">
        <v>1027.0999999999999</v>
      </c>
      <c r="P39" s="77">
        <v>-3.4407849999999997E-2</v>
      </c>
      <c r="Q39" s="78">
        <v>0</v>
      </c>
      <c r="R39" s="78">
        <v>0</v>
      </c>
    </row>
    <row r="40" spans="2:23">
      <c r="B40" t="s">
        <v>2861</v>
      </c>
      <c r="C40" t="s">
        <v>2063</v>
      </c>
      <c r="D40" s="98">
        <v>562247</v>
      </c>
      <c r="E40"/>
      <c r="F40" t="s">
        <v>2920</v>
      </c>
      <c r="G40" s="86"/>
      <c r="H40" t="s">
        <v>209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-0.27</v>
      </c>
      <c r="O40" s="77">
        <v>3170.36</v>
      </c>
      <c r="P40" s="77">
        <v>-8.5599720000000008E-3</v>
      </c>
      <c r="Q40" s="78">
        <v>0</v>
      </c>
      <c r="R40" s="78">
        <v>0</v>
      </c>
    </row>
    <row r="41" spans="2:23">
      <c r="B41" t="s">
        <v>2861</v>
      </c>
      <c r="C41" t="s">
        <v>2063</v>
      </c>
      <c r="D41" s="98">
        <v>435946</v>
      </c>
      <c r="E41"/>
      <c r="F41" t="s">
        <v>2920</v>
      </c>
      <c r="G41" s="86">
        <v>42551</v>
      </c>
      <c r="H41" t="s">
        <v>209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82419.64</v>
      </c>
      <c r="O41" s="77">
        <v>99.05</v>
      </c>
      <c r="P41" s="77">
        <v>81.636653420000002</v>
      </c>
      <c r="Q41" s="78">
        <v>1.03E-2</v>
      </c>
      <c r="R41" s="78">
        <v>1.6000000000000001E-3</v>
      </c>
      <c r="W41" s="90"/>
    </row>
    <row r="42" spans="2:23">
      <c r="B42" t="s">
        <v>2861</v>
      </c>
      <c r="C42" t="s">
        <v>2063</v>
      </c>
      <c r="D42" s="98">
        <v>448548</v>
      </c>
      <c r="E42"/>
      <c r="F42" t="s">
        <v>2920</v>
      </c>
      <c r="G42" s="86">
        <v>42643</v>
      </c>
      <c r="H42" t="s">
        <v>209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77686.42</v>
      </c>
      <c r="O42" s="77">
        <v>100.32</v>
      </c>
      <c r="P42" s="77">
        <v>77.935016544000007</v>
      </c>
      <c r="Q42" s="78">
        <v>9.9000000000000008E-3</v>
      </c>
      <c r="R42" s="78">
        <v>1.5E-3</v>
      </c>
      <c r="W42" s="90"/>
    </row>
    <row r="43" spans="2:23">
      <c r="B43" t="s">
        <v>2861</v>
      </c>
      <c r="C43" t="s">
        <v>2063</v>
      </c>
      <c r="D43" s="98">
        <v>435945</v>
      </c>
      <c r="E43"/>
      <c r="F43" t="s">
        <v>2920</v>
      </c>
      <c r="G43" s="86">
        <v>42551</v>
      </c>
      <c r="H43" t="s">
        <v>209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53898.66</v>
      </c>
      <c r="O43" s="77">
        <v>99.07</v>
      </c>
      <c r="P43" s="77">
        <v>53.397402462000002</v>
      </c>
      <c r="Q43" s="78">
        <v>6.7999999999999996E-3</v>
      </c>
      <c r="R43" s="78">
        <v>1E-3</v>
      </c>
      <c r="W43" s="90"/>
    </row>
    <row r="44" spans="2:23">
      <c r="B44" t="s">
        <v>2861</v>
      </c>
      <c r="C44" t="s">
        <v>2063</v>
      </c>
      <c r="D44" s="98">
        <v>448547</v>
      </c>
      <c r="E44"/>
      <c r="F44" t="s">
        <v>2920</v>
      </c>
      <c r="G44" s="86">
        <v>42643</v>
      </c>
      <c r="H44" t="s">
        <v>209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60240.43</v>
      </c>
      <c r="O44" s="77">
        <v>96.82</v>
      </c>
      <c r="P44" s="77">
        <v>58.324784326</v>
      </c>
      <c r="Q44" s="78">
        <v>7.4000000000000003E-3</v>
      </c>
      <c r="R44" s="78">
        <v>1.1000000000000001E-3</v>
      </c>
      <c r="W44" s="90"/>
    </row>
    <row r="45" spans="2:23">
      <c r="B45" t="s">
        <v>2861</v>
      </c>
      <c r="C45" t="s">
        <v>2063</v>
      </c>
      <c r="D45" s="98">
        <v>496264</v>
      </c>
      <c r="E45"/>
      <c r="F45" t="s">
        <v>2920</v>
      </c>
      <c r="G45" s="86">
        <v>43100</v>
      </c>
      <c r="H45" t="s">
        <v>209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34444.620000000003</v>
      </c>
      <c r="O45" s="77">
        <v>110.52</v>
      </c>
      <c r="P45" s="77">
        <v>38.068194024</v>
      </c>
      <c r="Q45" s="78">
        <v>4.7999999999999996E-3</v>
      </c>
      <c r="R45" s="78">
        <v>6.9999999999999999E-4</v>
      </c>
      <c r="W45" s="90"/>
    </row>
    <row r="46" spans="2:23">
      <c r="B46" t="s">
        <v>2861</v>
      </c>
      <c r="C46" t="s">
        <v>2063</v>
      </c>
      <c r="D46" s="98">
        <v>496073</v>
      </c>
      <c r="E46"/>
      <c r="F46" t="s">
        <v>2920</v>
      </c>
      <c r="G46" s="86">
        <v>43100</v>
      </c>
      <c r="H46" t="s">
        <v>209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20024.060000000001</v>
      </c>
      <c r="O46" s="77">
        <v>117.33</v>
      </c>
      <c r="P46" s="77">
        <v>23.494229598</v>
      </c>
      <c r="Q46" s="78">
        <v>3.0000000000000001E-3</v>
      </c>
      <c r="R46" s="78">
        <v>4.0000000000000002E-4</v>
      </c>
      <c r="W46" s="90"/>
    </row>
    <row r="47" spans="2:23">
      <c r="B47" t="s">
        <v>2861</v>
      </c>
      <c r="C47" t="s">
        <v>2063</v>
      </c>
      <c r="D47" s="98">
        <v>496075</v>
      </c>
      <c r="E47"/>
      <c r="F47" t="s">
        <v>2920</v>
      </c>
      <c r="G47" s="86">
        <v>43100</v>
      </c>
      <c r="H47" t="s">
        <v>209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129553.17</v>
      </c>
      <c r="O47" s="77">
        <v>101.73</v>
      </c>
      <c r="P47" s="77">
        <v>131.79443984100001</v>
      </c>
      <c r="Q47" s="78">
        <v>1.67E-2</v>
      </c>
      <c r="R47" s="78">
        <v>2.5000000000000001E-3</v>
      </c>
      <c r="W47" s="90"/>
    </row>
    <row r="48" spans="2:23">
      <c r="B48" t="s">
        <v>2861</v>
      </c>
      <c r="C48" t="s">
        <v>2063</v>
      </c>
      <c r="D48" s="98">
        <v>496072</v>
      </c>
      <c r="E48"/>
      <c r="F48" t="s">
        <v>2920</v>
      </c>
      <c r="G48" s="86">
        <v>43100</v>
      </c>
      <c r="H48" t="s">
        <v>209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14557.36</v>
      </c>
      <c r="O48" s="77">
        <v>121</v>
      </c>
      <c r="P48" s="77">
        <v>17.614405600000001</v>
      </c>
      <c r="Q48" s="78">
        <v>2.2000000000000001E-3</v>
      </c>
      <c r="R48" s="78">
        <v>2.9999999999999997E-4</v>
      </c>
      <c r="W48" s="90"/>
    </row>
    <row r="49" spans="2:23">
      <c r="B49" t="s">
        <v>2861</v>
      </c>
      <c r="C49" t="s">
        <v>2063</v>
      </c>
      <c r="D49" s="98">
        <v>496263</v>
      </c>
      <c r="E49"/>
      <c r="F49" t="s">
        <v>2920</v>
      </c>
      <c r="G49" s="86">
        <v>43100</v>
      </c>
      <c r="H49" t="s">
        <v>209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157681.92000000001</v>
      </c>
      <c r="O49" s="77">
        <v>96.05</v>
      </c>
      <c r="P49" s="77">
        <v>151.45348415999999</v>
      </c>
      <c r="Q49" s="78">
        <v>1.9199999999999998E-2</v>
      </c>
      <c r="R49" s="78">
        <v>2.8999999999999998E-3</v>
      </c>
      <c r="W49" s="90"/>
    </row>
    <row r="50" spans="2:23">
      <c r="B50" t="s">
        <v>2861</v>
      </c>
      <c r="C50" t="s">
        <v>2063</v>
      </c>
      <c r="D50" s="98">
        <v>435944</v>
      </c>
      <c r="E50"/>
      <c r="F50" t="s">
        <v>2920</v>
      </c>
      <c r="G50" s="86">
        <v>42551</v>
      </c>
      <c r="H50" t="s">
        <v>209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21040.98</v>
      </c>
      <c r="O50" s="77">
        <v>111.47</v>
      </c>
      <c r="P50" s="77">
        <v>23.454380405999999</v>
      </c>
      <c r="Q50" s="78">
        <v>3.0000000000000001E-3</v>
      </c>
      <c r="R50" s="78">
        <v>4.0000000000000002E-4</v>
      </c>
      <c r="W50" s="90"/>
    </row>
    <row r="51" spans="2:23">
      <c r="B51" t="s">
        <v>2861</v>
      </c>
      <c r="C51" t="s">
        <v>2063</v>
      </c>
      <c r="D51" s="98">
        <v>448456</v>
      </c>
      <c r="E51"/>
      <c r="F51" t="s">
        <v>2920</v>
      </c>
      <c r="G51" s="86">
        <v>42643</v>
      </c>
      <c r="H51" t="s">
        <v>209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15730.75</v>
      </c>
      <c r="O51" s="77">
        <v>116.37</v>
      </c>
      <c r="P51" s="77">
        <v>18.305873774999998</v>
      </c>
      <c r="Q51" s="78">
        <v>2.3E-3</v>
      </c>
      <c r="R51" s="78">
        <v>2.9999999999999997E-4</v>
      </c>
      <c r="W51" s="90"/>
    </row>
    <row r="52" spans="2:23">
      <c r="B52" t="s">
        <v>2861</v>
      </c>
      <c r="C52" t="s">
        <v>2063</v>
      </c>
      <c r="D52" s="98">
        <v>435943</v>
      </c>
      <c r="E52"/>
      <c r="F52" t="s">
        <v>2920</v>
      </c>
      <c r="G52" s="86">
        <v>42551</v>
      </c>
      <c r="H52" t="s">
        <v>209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14045.65</v>
      </c>
      <c r="O52" s="77">
        <v>115.72</v>
      </c>
      <c r="P52" s="77">
        <v>16.253626180000001</v>
      </c>
      <c r="Q52" s="78">
        <v>2.0999999999999999E-3</v>
      </c>
      <c r="R52" s="78">
        <v>2.9999999999999997E-4</v>
      </c>
      <c r="W52" s="90"/>
    </row>
    <row r="53" spans="2:23">
      <c r="B53" t="s">
        <v>2861</v>
      </c>
      <c r="C53" t="s">
        <v>2063</v>
      </c>
      <c r="D53" s="98">
        <v>448455</v>
      </c>
      <c r="E53"/>
      <c r="F53" t="s">
        <v>2920</v>
      </c>
      <c r="G53" s="86">
        <v>42643</v>
      </c>
      <c r="H53" t="s">
        <v>209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10606.92</v>
      </c>
      <c r="O53" s="77">
        <v>116.02</v>
      </c>
      <c r="P53" s="77">
        <v>12.306148584000001</v>
      </c>
      <c r="Q53" s="78">
        <v>1.6000000000000001E-3</v>
      </c>
      <c r="R53" s="78">
        <v>2.0000000000000001E-4</v>
      </c>
      <c r="W53" s="90"/>
    </row>
    <row r="54" spans="2:23">
      <c r="B54" t="s">
        <v>2861</v>
      </c>
      <c r="C54" t="s">
        <v>2063</v>
      </c>
      <c r="D54" s="98">
        <v>542103</v>
      </c>
      <c r="E54"/>
      <c r="F54" t="s">
        <v>2920</v>
      </c>
      <c r="G54" s="86">
        <v>43555</v>
      </c>
      <c r="H54" t="s">
        <v>209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6982.19</v>
      </c>
      <c r="O54" s="77">
        <v>100.77</v>
      </c>
      <c r="P54" s="77">
        <v>7.0359528630000003</v>
      </c>
      <c r="Q54" s="78">
        <v>8.9999999999999998E-4</v>
      </c>
      <c r="R54" s="78">
        <v>1E-4</v>
      </c>
      <c r="W54" s="90"/>
    </row>
    <row r="55" spans="2:23">
      <c r="B55" t="s">
        <v>2861</v>
      </c>
      <c r="C55" t="s">
        <v>2063</v>
      </c>
      <c r="D55" s="98">
        <v>542104</v>
      </c>
      <c r="E55"/>
      <c r="F55" t="s">
        <v>2920</v>
      </c>
      <c r="G55" s="86">
        <v>43555</v>
      </c>
      <c r="H55" t="s">
        <v>209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82786.720000000001</v>
      </c>
      <c r="O55" s="77">
        <v>101.63</v>
      </c>
      <c r="P55" s="77">
        <v>84.136143536000006</v>
      </c>
      <c r="Q55" s="78">
        <v>1.0699999999999999E-2</v>
      </c>
      <c r="R55" s="78">
        <v>1.6000000000000001E-3</v>
      </c>
      <c r="W55" s="90"/>
    </row>
    <row r="56" spans="2:23">
      <c r="B56" t="s">
        <v>2861</v>
      </c>
      <c r="C56" t="s">
        <v>2063</v>
      </c>
      <c r="D56" s="98">
        <v>542102</v>
      </c>
      <c r="E56"/>
      <c r="F56" t="s">
        <v>2920</v>
      </c>
      <c r="G56" s="86">
        <v>43555</v>
      </c>
      <c r="H56" t="s">
        <v>209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4280.0600000000004</v>
      </c>
      <c r="O56" s="77">
        <v>131.55000000000001</v>
      </c>
      <c r="P56" s="77">
        <v>5.6304189300000003</v>
      </c>
      <c r="Q56" s="78">
        <v>6.9999999999999999E-4</v>
      </c>
      <c r="R56" s="78">
        <v>1E-4</v>
      </c>
      <c r="W56" s="90"/>
    </row>
    <row r="57" spans="2:23">
      <c r="B57" t="s">
        <v>2861</v>
      </c>
      <c r="C57" t="s">
        <v>2063</v>
      </c>
      <c r="D57" s="98">
        <v>542101</v>
      </c>
      <c r="E57"/>
      <c r="F57" t="s">
        <v>2920</v>
      </c>
      <c r="G57" s="86">
        <v>43555</v>
      </c>
      <c r="H57" t="s">
        <v>209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10239.959999999999</v>
      </c>
      <c r="O57" s="77">
        <v>121.16</v>
      </c>
      <c r="P57" s="77">
        <v>12.406735535999999</v>
      </c>
      <c r="Q57" s="78">
        <v>1.6000000000000001E-3</v>
      </c>
      <c r="R57" s="78">
        <v>2.0000000000000001E-4</v>
      </c>
      <c r="W57" s="90"/>
    </row>
    <row r="58" spans="2:23">
      <c r="B58" t="s">
        <v>2861</v>
      </c>
      <c r="C58" t="s">
        <v>2063</v>
      </c>
      <c r="D58" s="98">
        <v>542100</v>
      </c>
      <c r="E58"/>
      <c r="F58" t="s">
        <v>2920</v>
      </c>
      <c r="G58" s="86">
        <v>43555</v>
      </c>
      <c r="H58" t="s">
        <v>209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15704.66</v>
      </c>
      <c r="O58" s="77">
        <v>116.4</v>
      </c>
      <c r="P58" s="77">
        <v>18.280224239999999</v>
      </c>
      <c r="Q58" s="78">
        <v>2.3E-3</v>
      </c>
      <c r="R58" s="78">
        <v>2.9999999999999997E-4</v>
      </c>
      <c r="W58" s="90"/>
    </row>
    <row r="59" spans="2:23">
      <c r="B59" t="s">
        <v>2861</v>
      </c>
      <c r="C59" t="s">
        <v>2063</v>
      </c>
      <c r="D59" s="98">
        <v>542099</v>
      </c>
      <c r="E59"/>
      <c r="F59" t="s">
        <v>2920</v>
      </c>
      <c r="G59" s="86">
        <v>43555</v>
      </c>
      <c r="H59" t="s">
        <v>209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7810.79</v>
      </c>
      <c r="O59" s="77">
        <v>123.33</v>
      </c>
      <c r="P59" s="77">
        <v>9.633047307</v>
      </c>
      <c r="Q59" s="78">
        <v>1.1999999999999999E-3</v>
      </c>
      <c r="R59" s="78">
        <v>2.0000000000000001E-4</v>
      </c>
      <c r="W59" s="90"/>
    </row>
    <row r="60" spans="2:23">
      <c r="B60" s="79" t="s">
        <v>2064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23">
      <c r="B61" t="s">
        <v>208</v>
      </c>
      <c r="D61" s="98">
        <v>0</v>
      </c>
      <c r="F61" t="s">
        <v>208</v>
      </c>
      <c r="I61" s="77">
        <v>0</v>
      </c>
      <c r="J61" t="s">
        <v>208</v>
      </c>
      <c r="K61" t="s">
        <v>208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23">
      <c r="B62" s="79" t="s">
        <v>2065</v>
      </c>
      <c r="I62" s="81">
        <v>4.3899999999999997</v>
      </c>
      <c r="M62" s="80">
        <v>6.0699999999999997E-2</v>
      </c>
      <c r="N62" s="81">
        <v>3667194.35</v>
      </c>
      <c r="P62" s="81">
        <v>4031.9898808599119</v>
      </c>
      <c r="Q62" s="80">
        <v>0.51080000000000003</v>
      </c>
      <c r="R62" s="80">
        <v>7.6799999999999993E-2</v>
      </c>
    </row>
    <row r="63" spans="2:23">
      <c r="B63" t="s">
        <v>2862</v>
      </c>
      <c r="C63" t="s">
        <v>2066</v>
      </c>
      <c r="D63" s="98">
        <v>4563</v>
      </c>
      <c r="E63"/>
      <c r="F63" t="s">
        <v>352</v>
      </c>
      <c r="G63" s="86">
        <v>42368</v>
      </c>
      <c r="H63" t="s">
        <v>206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3471.67</v>
      </c>
      <c r="O63" s="77">
        <v>117.59</v>
      </c>
      <c r="P63" s="77">
        <v>4.0823367529999999</v>
      </c>
      <c r="Q63" s="78">
        <v>5.0000000000000001E-4</v>
      </c>
      <c r="R63" s="78">
        <v>1E-4</v>
      </c>
      <c r="W63" s="90"/>
    </row>
    <row r="64" spans="2:23">
      <c r="B64" t="s">
        <v>2862</v>
      </c>
      <c r="C64" t="s">
        <v>2066</v>
      </c>
      <c r="D64" s="98">
        <v>4693</v>
      </c>
      <c r="E64"/>
      <c r="F64" t="s">
        <v>352</v>
      </c>
      <c r="G64" s="86">
        <v>42388</v>
      </c>
      <c r="H64" t="s">
        <v>206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4860.34</v>
      </c>
      <c r="O64" s="77">
        <v>117.74</v>
      </c>
      <c r="P64" s="77">
        <v>5.7225643159999997</v>
      </c>
      <c r="Q64" s="78">
        <v>6.9999999999999999E-4</v>
      </c>
      <c r="R64" s="78">
        <v>1E-4</v>
      </c>
      <c r="W64" s="90"/>
    </row>
    <row r="65" spans="2:23">
      <c r="B65" t="s">
        <v>2862</v>
      </c>
      <c r="C65" t="s">
        <v>2066</v>
      </c>
      <c r="D65" s="98">
        <v>425769</v>
      </c>
      <c r="E65"/>
      <c r="F65" t="s">
        <v>352</v>
      </c>
      <c r="G65" s="86">
        <v>42509</v>
      </c>
      <c r="H65" t="s">
        <v>206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4860.34</v>
      </c>
      <c r="O65" s="77">
        <v>113.6</v>
      </c>
      <c r="P65" s="77">
        <v>5.5213462399999997</v>
      </c>
      <c r="Q65" s="78">
        <v>6.9999999999999999E-4</v>
      </c>
      <c r="R65" s="78">
        <v>1E-4</v>
      </c>
      <c r="W65" s="90"/>
    </row>
    <row r="66" spans="2:23">
      <c r="B66" t="s">
        <v>2862</v>
      </c>
      <c r="C66" t="s">
        <v>2066</v>
      </c>
      <c r="D66" s="98">
        <v>455714</v>
      </c>
      <c r="E66"/>
      <c r="F66" t="s">
        <v>352</v>
      </c>
      <c r="G66" s="86">
        <v>42723</v>
      </c>
      <c r="H66" t="s">
        <v>206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694.33</v>
      </c>
      <c r="O66" s="77">
        <v>115.4</v>
      </c>
      <c r="P66" s="77">
        <v>0.80125681999999998</v>
      </c>
      <c r="Q66" s="78">
        <v>1E-4</v>
      </c>
      <c r="R66" s="78">
        <v>0</v>
      </c>
      <c r="W66" s="90"/>
    </row>
    <row r="67" spans="2:23">
      <c r="B67" t="s">
        <v>2862</v>
      </c>
      <c r="C67" t="s">
        <v>2066</v>
      </c>
      <c r="D67" s="98">
        <v>474664</v>
      </c>
      <c r="E67"/>
      <c r="F67" t="s">
        <v>352</v>
      </c>
      <c r="G67" s="86">
        <v>42918</v>
      </c>
      <c r="H67" t="s">
        <v>206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3471.67</v>
      </c>
      <c r="O67" s="77">
        <v>112.82</v>
      </c>
      <c r="P67" s="77">
        <v>3.9167380939999998</v>
      </c>
      <c r="Q67" s="78">
        <v>5.0000000000000001E-4</v>
      </c>
      <c r="R67" s="78">
        <v>1E-4</v>
      </c>
      <c r="W67" s="90"/>
    </row>
    <row r="68" spans="2:23">
      <c r="B68" t="s">
        <v>2862</v>
      </c>
      <c r="C68" t="s">
        <v>2066</v>
      </c>
      <c r="D68" s="98">
        <v>7520</v>
      </c>
      <c r="E68"/>
      <c r="F68" t="s">
        <v>352</v>
      </c>
      <c r="G68" s="86">
        <v>43915</v>
      </c>
      <c r="H68" t="s">
        <v>206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7308.78</v>
      </c>
      <c r="O68" s="77">
        <v>104.02</v>
      </c>
      <c r="P68" s="77">
        <v>7.6025929559999996</v>
      </c>
      <c r="Q68" s="78">
        <v>1E-3</v>
      </c>
      <c r="R68" s="78">
        <v>1E-4</v>
      </c>
      <c r="W68" s="90"/>
    </row>
    <row r="69" spans="2:23">
      <c r="B69" t="s">
        <v>2862</v>
      </c>
      <c r="C69" t="s">
        <v>2066</v>
      </c>
      <c r="D69" s="98">
        <v>8115</v>
      </c>
      <c r="E69"/>
      <c r="F69" t="s">
        <v>352</v>
      </c>
      <c r="G69" s="86">
        <v>44168</v>
      </c>
      <c r="H69" t="s">
        <v>206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7402.28</v>
      </c>
      <c r="O69" s="77">
        <v>96.63</v>
      </c>
      <c r="P69" s="77">
        <v>7.152823164</v>
      </c>
      <c r="Q69" s="78">
        <v>8.9999999999999998E-4</v>
      </c>
      <c r="R69" s="78">
        <v>1E-4</v>
      </c>
      <c r="W69" s="90"/>
    </row>
    <row r="70" spans="2:23">
      <c r="B70" t="s">
        <v>2862</v>
      </c>
      <c r="C70" t="s">
        <v>2066</v>
      </c>
      <c r="D70" s="98">
        <v>8349</v>
      </c>
      <c r="E70"/>
      <c r="F70" t="s">
        <v>352</v>
      </c>
      <c r="G70" s="86">
        <v>44277</v>
      </c>
      <c r="H70" t="s">
        <v>206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11256.42</v>
      </c>
      <c r="O70" s="77">
        <v>92.35</v>
      </c>
      <c r="P70" s="77">
        <v>10.395303869999999</v>
      </c>
      <c r="Q70" s="78">
        <v>1.2999999999999999E-3</v>
      </c>
      <c r="R70" s="78">
        <v>2.0000000000000001E-4</v>
      </c>
      <c r="W70" s="90"/>
    </row>
    <row r="71" spans="2:23">
      <c r="B71" t="s">
        <v>2866</v>
      </c>
      <c r="C71" t="s">
        <v>2063</v>
      </c>
      <c r="D71" s="98">
        <v>371197</v>
      </c>
      <c r="E71"/>
      <c r="F71" t="s">
        <v>368</v>
      </c>
      <c r="G71" s="86">
        <v>42052</v>
      </c>
      <c r="H71" t="s">
        <v>149</v>
      </c>
      <c r="I71" s="77">
        <v>3.87</v>
      </c>
      <c r="J71" t="s">
        <v>666</v>
      </c>
      <c r="K71" t="s">
        <v>102</v>
      </c>
      <c r="L71" s="78">
        <v>2.98E-2</v>
      </c>
      <c r="M71" s="78">
        <v>2.3300000000000001E-2</v>
      </c>
      <c r="N71" s="77">
        <v>11040.88</v>
      </c>
      <c r="O71" s="77">
        <v>116.84</v>
      </c>
      <c r="P71" s="77">
        <v>12.900164192</v>
      </c>
      <c r="Q71" s="78">
        <v>1.6000000000000001E-3</v>
      </c>
      <c r="R71" s="78">
        <v>2.0000000000000001E-4</v>
      </c>
      <c r="W71" s="90"/>
    </row>
    <row r="72" spans="2:23">
      <c r="B72" t="s">
        <v>2840</v>
      </c>
      <c r="C72" t="s">
        <v>2066</v>
      </c>
      <c r="D72" s="98">
        <v>379497</v>
      </c>
      <c r="E72"/>
      <c r="F72" t="s">
        <v>368</v>
      </c>
      <c r="G72" s="86">
        <v>42122</v>
      </c>
      <c r="H72" t="s">
        <v>149</v>
      </c>
      <c r="I72" s="77">
        <v>4.21</v>
      </c>
      <c r="J72" t="s">
        <v>325</v>
      </c>
      <c r="K72" t="s">
        <v>102</v>
      </c>
      <c r="L72" s="78">
        <v>2.98E-2</v>
      </c>
      <c r="M72" s="78">
        <v>2.81E-2</v>
      </c>
      <c r="N72" s="77">
        <v>67950.38</v>
      </c>
      <c r="O72" s="77">
        <v>113.72</v>
      </c>
      <c r="P72" s="77">
        <v>77.273172135999999</v>
      </c>
      <c r="Q72" s="78">
        <v>9.7999999999999997E-3</v>
      </c>
      <c r="R72" s="78">
        <v>1.5E-3</v>
      </c>
      <c r="W72" s="90"/>
    </row>
    <row r="73" spans="2:23">
      <c r="B73" t="s">
        <v>2865</v>
      </c>
      <c r="C73" t="s">
        <v>2063</v>
      </c>
      <c r="D73" s="98">
        <v>372051</v>
      </c>
      <c r="E73"/>
      <c r="F73" t="s">
        <v>368</v>
      </c>
      <c r="G73" s="86">
        <v>42054</v>
      </c>
      <c r="H73" t="s">
        <v>149</v>
      </c>
      <c r="I73" s="77">
        <v>3.87</v>
      </c>
      <c r="J73" t="s">
        <v>666</v>
      </c>
      <c r="K73" t="s">
        <v>102</v>
      </c>
      <c r="L73" s="78">
        <v>2.98E-2</v>
      </c>
      <c r="M73" s="78">
        <v>3.2399999999999998E-2</v>
      </c>
      <c r="N73" s="77">
        <v>226.74</v>
      </c>
      <c r="O73" s="77">
        <v>112.94</v>
      </c>
      <c r="P73" s="77">
        <v>0.256080156</v>
      </c>
      <c r="Q73" s="78">
        <v>0</v>
      </c>
      <c r="R73" s="78">
        <v>0</v>
      </c>
      <c r="W73" s="90"/>
    </row>
    <row r="74" spans="2:23">
      <c r="B74" t="s">
        <v>2865</v>
      </c>
      <c r="C74" t="s">
        <v>2063</v>
      </c>
      <c r="D74" s="98">
        <v>371707</v>
      </c>
      <c r="E74"/>
      <c r="F74" t="s">
        <v>368</v>
      </c>
      <c r="G74" s="86">
        <v>42052</v>
      </c>
      <c r="H74" t="s">
        <v>149</v>
      </c>
      <c r="I74" s="77">
        <v>3.87</v>
      </c>
      <c r="J74" t="s">
        <v>666</v>
      </c>
      <c r="K74" t="s">
        <v>102</v>
      </c>
      <c r="L74" s="78">
        <v>2.98E-2</v>
      </c>
      <c r="M74" s="78">
        <v>3.2399999999999998E-2</v>
      </c>
      <c r="N74" s="77">
        <v>8017.38</v>
      </c>
      <c r="O74" s="77">
        <v>112.94</v>
      </c>
      <c r="P74" s="77">
        <v>9.0548289719999993</v>
      </c>
      <c r="Q74" s="78">
        <v>1.1000000000000001E-3</v>
      </c>
      <c r="R74" s="78">
        <v>2.0000000000000001E-4</v>
      </c>
      <c r="W74" s="90"/>
    </row>
    <row r="75" spans="2:23">
      <c r="B75" t="s">
        <v>2864</v>
      </c>
      <c r="C75" t="s">
        <v>2066</v>
      </c>
      <c r="D75" s="98">
        <v>29991703</v>
      </c>
      <c r="E75"/>
      <c r="F75" t="s">
        <v>2067</v>
      </c>
      <c r="G75" s="86">
        <v>44227</v>
      </c>
      <c r="H75" t="s">
        <v>967</v>
      </c>
      <c r="I75" s="77">
        <v>3.07</v>
      </c>
      <c r="J75" t="s">
        <v>345</v>
      </c>
      <c r="K75" t="s">
        <v>102</v>
      </c>
      <c r="L75" s="78">
        <v>4.4999999999999998E-2</v>
      </c>
      <c r="M75" s="78">
        <v>2.06E-2</v>
      </c>
      <c r="N75" s="77">
        <v>25117.88</v>
      </c>
      <c r="O75" s="77">
        <v>124.79</v>
      </c>
      <c r="P75" s="77">
        <v>31.344602452</v>
      </c>
      <c r="Q75" s="78">
        <v>4.0000000000000001E-3</v>
      </c>
      <c r="R75" s="78">
        <v>5.9999999999999995E-4</v>
      </c>
    </row>
    <row r="76" spans="2:23">
      <c r="B76" t="s">
        <v>2863</v>
      </c>
      <c r="C76" t="s">
        <v>2066</v>
      </c>
      <c r="D76" s="98">
        <v>66241</v>
      </c>
      <c r="E76"/>
      <c r="F76" t="s">
        <v>2067</v>
      </c>
      <c r="G76" s="86">
        <v>41534</v>
      </c>
      <c r="H76" t="s">
        <v>967</v>
      </c>
      <c r="I76" s="77">
        <v>5.39</v>
      </c>
      <c r="J76" t="s">
        <v>112</v>
      </c>
      <c r="K76" t="s">
        <v>102</v>
      </c>
      <c r="L76" s="78">
        <v>3.9800000000000002E-2</v>
      </c>
      <c r="M76" s="78">
        <v>3.5099999999999999E-2</v>
      </c>
      <c r="N76" s="77">
        <v>74191.399999999994</v>
      </c>
      <c r="O76" s="77">
        <v>115.17</v>
      </c>
      <c r="P76" s="77">
        <v>85.446235380000005</v>
      </c>
      <c r="Q76" s="78">
        <v>1.0800000000000001E-2</v>
      </c>
      <c r="R76" s="78">
        <v>1.6000000000000001E-3</v>
      </c>
      <c r="W76" s="90"/>
    </row>
    <row r="77" spans="2:23">
      <c r="B77" t="s">
        <v>2867</v>
      </c>
      <c r="C77" t="s">
        <v>2066</v>
      </c>
      <c r="D77" s="98">
        <v>8370</v>
      </c>
      <c r="E77"/>
      <c r="F77" t="s">
        <v>466</v>
      </c>
      <c r="G77" s="86">
        <v>44294</v>
      </c>
      <c r="H77" t="s">
        <v>206</v>
      </c>
      <c r="I77" s="77">
        <v>7.89</v>
      </c>
      <c r="J77" t="s">
        <v>325</v>
      </c>
      <c r="K77" t="s">
        <v>102</v>
      </c>
      <c r="L77" s="78">
        <v>2.3199999999999998E-2</v>
      </c>
      <c r="M77" s="78">
        <v>4.3200000000000002E-2</v>
      </c>
      <c r="N77" s="77">
        <v>4524.0600000000004</v>
      </c>
      <c r="O77" s="77">
        <v>94.58</v>
      </c>
      <c r="P77" s="77">
        <v>4.2788559480000004</v>
      </c>
      <c r="Q77" s="78">
        <v>5.0000000000000001E-4</v>
      </c>
      <c r="R77" s="78">
        <v>1E-4</v>
      </c>
      <c r="W77" s="90"/>
    </row>
    <row r="78" spans="2:23">
      <c r="B78" t="s">
        <v>2867</v>
      </c>
      <c r="C78" t="s">
        <v>2066</v>
      </c>
      <c r="D78" s="98">
        <v>513783</v>
      </c>
      <c r="E78"/>
      <c r="F78" t="s">
        <v>466</v>
      </c>
      <c r="G78" s="86">
        <v>43222</v>
      </c>
      <c r="H78" t="s">
        <v>206</v>
      </c>
      <c r="I78" s="77">
        <v>7.88</v>
      </c>
      <c r="J78" t="s">
        <v>325</v>
      </c>
      <c r="K78" t="s">
        <v>102</v>
      </c>
      <c r="L78" s="78">
        <v>3.2199999999999999E-2</v>
      </c>
      <c r="M78" s="78">
        <v>3.5700000000000003E-2</v>
      </c>
      <c r="N78" s="77">
        <v>10290.549999999999</v>
      </c>
      <c r="O78" s="77">
        <v>109.65</v>
      </c>
      <c r="P78" s="77">
        <v>11.283588075000001</v>
      </c>
      <c r="Q78" s="78">
        <v>1.4E-3</v>
      </c>
      <c r="R78" s="78">
        <v>2.0000000000000001E-4</v>
      </c>
      <c r="W78" s="90"/>
    </row>
    <row r="79" spans="2:23">
      <c r="B79" t="s">
        <v>2867</v>
      </c>
      <c r="C79" t="s">
        <v>2066</v>
      </c>
      <c r="D79" s="98">
        <v>519337</v>
      </c>
      <c r="E79"/>
      <c r="F79" t="s">
        <v>466</v>
      </c>
      <c r="G79" s="86">
        <v>43276</v>
      </c>
      <c r="H79" t="s">
        <v>206</v>
      </c>
      <c r="I79" s="77">
        <v>7.87</v>
      </c>
      <c r="J79" t="s">
        <v>325</v>
      </c>
      <c r="K79" t="s">
        <v>102</v>
      </c>
      <c r="L79" s="78">
        <v>3.2599999999999997E-2</v>
      </c>
      <c r="M79" s="78">
        <v>3.56E-2</v>
      </c>
      <c r="N79" s="77">
        <v>2153.44</v>
      </c>
      <c r="O79" s="77">
        <v>109.08</v>
      </c>
      <c r="P79" s="77">
        <v>2.3489723520000001</v>
      </c>
      <c r="Q79" s="78">
        <v>2.9999999999999997E-4</v>
      </c>
      <c r="R79" s="78">
        <v>0</v>
      </c>
      <c r="W79" s="90"/>
    </row>
    <row r="80" spans="2:23">
      <c r="B80" t="s">
        <v>2867</v>
      </c>
      <c r="C80" t="s">
        <v>2066</v>
      </c>
      <c r="D80" s="98">
        <v>530503</v>
      </c>
      <c r="E80"/>
      <c r="F80" t="s">
        <v>466</v>
      </c>
      <c r="G80" s="86">
        <v>43431</v>
      </c>
      <c r="H80" t="s">
        <v>206</v>
      </c>
      <c r="I80" s="77">
        <v>7.81</v>
      </c>
      <c r="J80" t="s">
        <v>325</v>
      </c>
      <c r="K80" t="s">
        <v>102</v>
      </c>
      <c r="L80" s="78">
        <v>3.6600000000000001E-2</v>
      </c>
      <c r="M80" s="78">
        <v>3.4799999999999998E-2</v>
      </c>
      <c r="N80" s="77">
        <v>2161.37</v>
      </c>
      <c r="O80" s="77">
        <v>112.6</v>
      </c>
      <c r="P80" s="77">
        <v>2.43370262</v>
      </c>
      <c r="Q80" s="78">
        <v>2.9999999999999997E-4</v>
      </c>
      <c r="R80" s="78">
        <v>0</v>
      </c>
      <c r="W80" s="90"/>
    </row>
    <row r="81" spans="2:23">
      <c r="B81" t="s">
        <v>2867</v>
      </c>
      <c r="C81" t="s">
        <v>2066</v>
      </c>
      <c r="D81" s="98">
        <v>70231</v>
      </c>
      <c r="E81"/>
      <c r="F81" t="s">
        <v>466</v>
      </c>
      <c r="G81" s="86">
        <v>43647</v>
      </c>
      <c r="H81" t="s">
        <v>206</v>
      </c>
      <c r="I81" s="77">
        <v>7.94</v>
      </c>
      <c r="J81" t="s">
        <v>325</v>
      </c>
      <c r="K81" t="s">
        <v>102</v>
      </c>
      <c r="L81" s="78">
        <v>2.9000000000000001E-2</v>
      </c>
      <c r="M81" s="78">
        <v>3.4700000000000002E-2</v>
      </c>
      <c r="N81" s="77">
        <v>3797.77</v>
      </c>
      <c r="O81" s="77">
        <v>104.4</v>
      </c>
      <c r="P81" s="77">
        <v>3.96487188</v>
      </c>
      <c r="Q81" s="78">
        <v>5.0000000000000001E-4</v>
      </c>
      <c r="R81" s="78">
        <v>1E-4</v>
      </c>
      <c r="W81" s="90"/>
    </row>
    <row r="82" spans="2:23">
      <c r="B82" t="s">
        <v>2867</v>
      </c>
      <c r="C82" t="s">
        <v>2066</v>
      </c>
      <c r="D82" s="98">
        <v>7569</v>
      </c>
      <c r="E82"/>
      <c r="F82" t="s">
        <v>466</v>
      </c>
      <c r="G82" s="86">
        <v>43922</v>
      </c>
      <c r="H82" t="s">
        <v>206</v>
      </c>
      <c r="I82" s="77">
        <v>8.02</v>
      </c>
      <c r="J82" t="s">
        <v>325</v>
      </c>
      <c r="K82" t="s">
        <v>102</v>
      </c>
      <c r="L82" s="78">
        <v>2.7699999999999999E-2</v>
      </c>
      <c r="M82" s="78">
        <v>3.2300000000000002E-2</v>
      </c>
      <c r="N82" s="77">
        <v>2475.9</v>
      </c>
      <c r="O82" s="77">
        <v>106.72</v>
      </c>
      <c r="P82" s="77">
        <v>2.6422804800000002</v>
      </c>
      <c r="Q82" s="78">
        <v>2.9999999999999997E-4</v>
      </c>
      <c r="R82" s="78">
        <v>1E-4</v>
      </c>
      <c r="W82" s="90"/>
    </row>
    <row r="83" spans="2:23">
      <c r="B83" t="s">
        <v>2867</v>
      </c>
      <c r="C83" t="s">
        <v>2066</v>
      </c>
      <c r="D83" s="98">
        <v>7703</v>
      </c>
      <c r="E83"/>
      <c r="F83" t="s">
        <v>466</v>
      </c>
      <c r="G83" s="86">
        <v>43978</v>
      </c>
      <c r="H83" t="s">
        <v>206</v>
      </c>
      <c r="I83" s="77">
        <v>8.0399999999999991</v>
      </c>
      <c r="J83" t="s">
        <v>325</v>
      </c>
      <c r="K83" t="s">
        <v>102</v>
      </c>
      <c r="L83" s="78">
        <v>2.3E-2</v>
      </c>
      <c r="M83" s="78">
        <v>3.6400000000000002E-2</v>
      </c>
      <c r="N83" s="77">
        <v>1038.6300000000001</v>
      </c>
      <c r="O83" s="77">
        <v>99.37</v>
      </c>
      <c r="P83" s="77">
        <v>1.0320866310000001</v>
      </c>
      <c r="Q83" s="78">
        <v>1E-4</v>
      </c>
      <c r="R83" s="78">
        <v>0</v>
      </c>
      <c r="W83" s="90"/>
    </row>
    <row r="84" spans="2:23">
      <c r="B84" t="s">
        <v>2867</v>
      </c>
      <c r="C84" t="s">
        <v>2066</v>
      </c>
      <c r="D84" s="98">
        <v>7783</v>
      </c>
      <c r="E84"/>
      <c r="F84" t="s">
        <v>466</v>
      </c>
      <c r="G84" s="86">
        <v>44010</v>
      </c>
      <c r="H84" t="s">
        <v>206</v>
      </c>
      <c r="I84" s="77">
        <v>8.11</v>
      </c>
      <c r="J84" t="s">
        <v>325</v>
      </c>
      <c r="K84" t="s">
        <v>102</v>
      </c>
      <c r="L84" s="78">
        <v>2.1999999999999999E-2</v>
      </c>
      <c r="M84" s="78">
        <v>3.4000000000000002E-2</v>
      </c>
      <c r="N84" s="77">
        <v>1628.56</v>
      </c>
      <c r="O84" s="77">
        <v>100.7</v>
      </c>
      <c r="P84" s="77">
        <v>1.6399599199999999</v>
      </c>
      <c r="Q84" s="78">
        <v>2.0000000000000001E-4</v>
      </c>
      <c r="R84" s="78">
        <v>0</v>
      </c>
      <c r="W84" s="90"/>
    </row>
    <row r="85" spans="2:23">
      <c r="B85" t="s">
        <v>2867</v>
      </c>
      <c r="C85" t="s">
        <v>2066</v>
      </c>
      <c r="D85" s="98">
        <v>8036</v>
      </c>
      <c r="E85"/>
      <c r="F85" t="s">
        <v>466</v>
      </c>
      <c r="G85" s="86">
        <v>44133</v>
      </c>
      <c r="H85" t="s">
        <v>206</v>
      </c>
      <c r="I85" s="77">
        <v>8.01</v>
      </c>
      <c r="J85" t="s">
        <v>325</v>
      </c>
      <c r="K85" t="s">
        <v>102</v>
      </c>
      <c r="L85" s="78">
        <v>2.3800000000000002E-2</v>
      </c>
      <c r="M85" s="78">
        <v>3.6499999999999998E-2</v>
      </c>
      <c r="N85" s="77">
        <v>2117.7600000000002</v>
      </c>
      <c r="O85" s="77">
        <v>100.28</v>
      </c>
      <c r="P85" s="77">
        <v>2.123689728</v>
      </c>
      <c r="Q85" s="78">
        <v>2.9999999999999997E-4</v>
      </c>
      <c r="R85" s="78">
        <v>0</v>
      </c>
      <c r="W85" s="90"/>
    </row>
    <row r="86" spans="2:23">
      <c r="B86" t="s">
        <v>2867</v>
      </c>
      <c r="C86" t="s">
        <v>2066</v>
      </c>
      <c r="D86" s="98">
        <v>8294</v>
      </c>
      <c r="E86"/>
      <c r="F86" t="s">
        <v>466</v>
      </c>
      <c r="G86" s="86">
        <v>44251</v>
      </c>
      <c r="H86" t="s">
        <v>206</v>
      </c>
      <c r="I86" s="77">
        <v>7.93</v>
      </c>
      <c r="J86" t="s">
        <v>325</v>
      </c>
      <c r="K86" t="s">
        <v>102</v>
      </c>
      <c r="L86" s="78">
        <v>2.3599999999999999E-2</v>
      </c>
      <c r="M86" s="78">
        <v>4.1500000000000002E-2</v>
      </c>
      <c r="N86" s="77">
        <v>6287.89</v>
      </c>
      <c r="O86" s="77">
        <v>96.41</v>
      </c>
      <c r="P86" s="77">
        <v>6.0621547490000003</v>
      </c>
      <c r="Q86" s="78">
        <v>8.0000000000000004E-4</v>
      </c>
      <c r="R86" s="78">
        <v>1E-4</v>
      </c>
      <c r="W86" s="90"/>
    </row>
    <row r="87" spans="2:23">
      <c r="B87" t="s">
        <v>2867</v>
      </c>
      <c r="C87" t="s">
        <v>2066</v>
      </c>
      <c r="D87" s="98">
        <v>8935</v>
      </c>
      <c r="E87"/>
      <c r="F87" t="s">
        <v>466</v>
      </c>
      <c r="G87" s="86">
        <v>44602</v>
      </c>
      <c r="H87" t="s">
        <v>206</v>
      </c>
      <c r="I87" s="77">
        <v>7.79</v>
      </c>
      <c r="J87" t="s">
        <v>325</v>
      </c>
      <c r="K87" t="s">
        <v>102</v>
      </c>
      <c r="L87" s="78">
        <v>2.0899999999999998E-2</v>
      </c>
      <c r="M87" s="78">
        <v>5.1499999999999997E-2</v>
      </c>
      <c r="N87" s="77">
        <v>6481.54</v>
      </c>
      <c r="O87" s="77">
        <v>84.9</v>
      </c>
      <c r="P87" s="77">
        <v>5.5028274599999998</v>
      </c>
      <c r="Q87" s="78">
        <v>6.9999999999999999E-4</v>
      </c>
      <c r="R87" s="78">
        <v>1E-4</v>
      </c>
      <c r="W87" s="90"/>
    </row>
    <row r="88" spans="2:23">
      <c r="B88" t="s">
        <v>2867</v>
      </c>
      <c r="C88" t="s">
        <v>2066</v>
      </c>
      <c r="D88" s="98">
        <v>535850</v>
      </c>
      <c r="E88"/>
      <c r="F88" t="s">
        <v>466</v>
      </c>
      <c r="G88" s="86">
        <v>43500</v>
      </c>
      <c r="H88" t="s">
        <v>206</v>
      </c>
      <c r="I88" s="77">
        <v>7.88</v>
      </c>
      <c r="J88" t="s">
        <v>325</v>
      </c>
      <c r="K88" t="s">
        <v>102</v>
      </c>
      <c r="L88" s="78">
        <v>3.4500000000000003E-2</v>
      </c>
      <c r="M88" s="78">
        <v>3.3399999999999999E-2</v>
      </c>
      <c r="N88" s="77">
        <v>4056.9</v>
      </c>
      <c r="O88" s="77">
        <v>112.62</v>
      </c>
      <c r="P88" s="77">
        <v>4.5688807799999998</v>
      </c>
      <c r="Q88" s="78">
        <v>5.9999999999999995E-4</v>
      </c>
      <c r="R88" s="78">
        <v>1E-4</v>
      </c>
      <c r="W88" s="90"/>
    </row>
    <row r="89" spans="2:23">
      <c r="B89" t="s">
        <v>2867</v>
      </c>
      <c r="C89" t="s">
        <v>2066</v>
      </c>
      <c r="D89" s="98">
        <v>6835</v>
      </c>
      <c r="E89"/>
      <c r="F89" t="s">
        <v>466</v>
      </c>
      <c r="G89" s="86">
        <v>43556</v>
      </c>
      <c r="H89" t="s">
        <v>206</v>
      </c>
      <c r="I89" s="77">
        <v>7.95</v>
      </c>
      <c r="J89" t="s">
        <v>325</v>
      </c>
      <c r="K89" t="s">
        <v>102</v>
      </c>
      <c r="L89" s="78">
        <v>3.0499999999999999E-2</v>
      </c>
      <c r="M89" s="78">
        <v>3.2399999999999998E-2</v>
      </c>
      <c r="N89" s="77">
        <v>4091.09</v>
      </c>
      <c r="O89" s="77">
        <v>109.11</v>
      </c>
      <c r="P89" s="77">
        <v>4.463788299</v>
      </c>
      <c r="Q89" s="78">
        <v>5.9999999999999995E-4</v>
      </c>
      <c r="R89" s="78">
        <v>1E-4</v>
      </c>
      <c r="W89" s="90"/>
    </row>
    <row r="90" spans="2:23">
      <c r="B90" t="s">
        <v>2867</v>
      </c>
      <c r="C90" t="s">
        <v>2066</v>
      </c>
      <c r="D90" s="98">
        <v>7124</v>
      </c>
      <c r="E90"/>
      <c r="F90" t="s">
        <v>466</v>
      </c>
      <c r="G90" s="86">
        <v>43703</v>
      </c>
      <c r="H90" t="s">
        <v>206</v>
      </c>
      <c r="I90" s="77">
        <v>8.07</v>
      </c>
      <c r="J90" t="s">
        <v>325</v>
      </c>
      <c r="K90" t="s">
        <v>102</v>
      </c>
      <c r="L90" s="78">
        <v>2.3800000000000002E-2</v>
      </c>
      <c r="M90" s="78">
        <v>3.4200000000000001E-2</v>
      </c>
      <c r="N90" s="77">
        <v>269.68</v>
      </c>
      <c r="O90" s="77">
        <v>101.34</v>
      </c>
      <c r="P90" s="77">
        <v>0.27329371200000002</v>
      </c>
      <c r="Q90" s="78">
        <v>0</v>
      </c>
      <c r="R90" s="78">
        <v>0</v>
      </c>
      <c r="W90" s="90"/>
    </row>
    <row r="91" spans="2:23">
      <c r="B91" t="s">
        <v>2867</v>
      </c>
      <c r="C91" t="s">
        <v>2066</v>
      </c>
      <c r="D91" s="98">
        <v>7206</v>
      </c>
      <c r="E91"/>
      <c r="F91" t="s">
        <v>466</v>
      </c>
      <c r="G91" s="86">
        <v>43740</v>
      </c>
      <c r="H91" t="s">
        <v>206</v>
      </c>
      <c r="I91" s="77">
        <v>7.99</v>
      </c>
      <c r="J91" t="s">
        <v>325</v>
      </c>
      <c r="K91" t="s">
        <v>102</v>
      </c>
      <c r="L91" s="78">
        <v>2.4299999999999999E-2</v>
      </c>
      <c r="M91" s="78">
        <v>3.7499999999999999E-2</v>
      </c>
      <c r="N91" s="77">
        <v>3985.4</v>
      </c>
      <c r="O91" s="77">
        <v>99.04</v>
      </c>
      <c r="P91" s="77">
        <v>3.94714016</v>
      </c>
      <c r="Q91" s="78">
        <v>5.0000000000000001E-4</v>
      </c>
      <c r="R91" s="78">
        <v>1E-4</v>
      </c>
      <c r="W91" s="90"/>
    </row>
    <row r="92" spans="2:23">
      <c r="B92" t="s">
        <v>2867</v>
      </c>
      <c r="C92" t="s">
        <v>2066</v>
      </c>
      <c r="D92" s="98">
        <v>7340</v>
      </c>
      <c r="E92"/>
      <c r="F92" t="s">
        <v>466</v>
      </c>
      <c r="G92" s="86">
        <v>43831</v>
      </c>
      <c r="H92" t="s">
        <v>206</v>
      </c>
      <c r="I92" s="77">
        <v>7.98</v>
      </c>
      <c r="J92" t="s">
        <v>325</v>
      </c>
      <c r="K92" t="s">
        <v>102</v>
      </c>
      <c r="L92" s="78">
        <v>2.3800000000000002E-2</v>
      </c>
      <c r="M92" s="78">
        <v>3.8899999999999997E-2</v>
      </c>
      <c r="N92" s="77">
        <v>4136.4399999999996</v>
      </c>
      <c r="O92" s="77">
        <v>97.77</v>
      </c>
      <c r="P92" s="77">
        <v>4.0441973879999997</v>
      </c>
      <c r="Q92" s="78">
        <v>5.0000000000000001E-4</v>
      </c>
      <c r="R92" s="78">
        <v>1E-4</v>
      </c>
      <c r="W92" s="90"/>
    </row>
    <row r="93" spans="2:23">
      <c r="B93" t="s">
        <v>2871</v>
      </c>
      <c r="C93" t="s">
        <v>2066</v>
      </c>
      <c r="D93" s="98">
        <v>7936</v>
      </c>
      <c r="E93"/>
      <c r="F93" t="s">
        <v>2068</v>
      </c>
      <c r="G93" s="86">
        <v>44087</v>
      </c>
      <c r="H93" t="s">
        <v>967</v>
      </c>
      <c r="I93" s="77">
        <v>5.26</v>
      </c>
      <c r="J93" t="s">
        <v>345</v>
      </c>
      <c r="K93" t="s">
        <v>102</v>
      </c>
      <c r="L93" s="78">
        <v>1.7899999999999999E-2</v>
      </c>
      <c r="M93" s="78">
        <v>3.1E-2</v>
      </c>
      <c r="N93" s="77">
        <v>19490.830000000002</v>
      </c>
      <c r="O93" s="77">
        <v>104.17</v>
      </c>
      <c r="P93" s="77">
        <v>20.303597611000001</v>
      </c>
      <c r="Q93" s="78">
        <v>2.5999999999999999E-3</v>
      </c>
      <c r="R93" s="78">
        <v>4.0000000000000002E-4</v>
      </c>
      <c r="W93" s="90"/>
    </row>
    <row r="94" spans="2:23">
      <c r="B94" t="s">
        <v>2871</v>
      </c>
      <c r="C94" t="s">
        <v>2066</v>
      </c>
      <c r="D94" s="98">
        <v>7937</v>
      </c>
      <c r="E94"/>
      <c r="F94" t="s">
        <v>2068</v>
      </c>
      <c r="G94" s="86">
        <v>44087</v>
      </c>
      <c r="H94" t="s">
        <v>967</v>
      </c>
      <c r="I94" s="77">
        <v>6.66</v>
      </c>
      <c r="J94" t="s">
        <v>345</v>
      </c>
      <c r="K94" t="s">
        <v>102</v>
      </c>
      <c r="L94" s="78">
        <v>7.5499999999999998E-2</v>
      </c>
      <c r="M94" s="78">
        <v>7.5999999999999998E-2</v>
      </c>
      <c r="N94" s="77">
        <v>1694.52</v>
      </c>
      <c r="O94" s="77">
        <v>101.62</v>
      </c>
      <c r="P94" s="77">
        <v>1.721971224</v>
      </c>
      <c r="Q94" s="78">
        <v>2.0000000000000001E-4</v>
      </c>
      <c r="R94" s="78">
        <v>0</v>
      </c>
      <c r="W94" s="90"/>
    </row>
    <row r="95" spans="2:23">
      <c r="B95" t="s">
        <v>2868</v>
      </c>
      <c r="C95" t="s">
        <v>2063</v>
      </c>
      <c r="D95" s="98">
        <v>8063</v>
      </c>
      <c r="E95"/>
      <c r="F95" t="s">
        <v>478</v>
      </c>
      <c r="G95" s="86">
        <v>44147</v>
      </c>
      <c r="H95" t="s">
        <v>149</v>
      </c>
      <c r="I95" s="77">
        <v>7.55</v>
      </c>
      <c r="J95" t="s">
        <v>548</v>
      </c>
      <c r="K95" t="s">
        <v>102</v>
      </c>
      <c r="L95" s="78">
        <v>1.6299999999999999E-2</v>
      </c>
      <c r="M95" s="78">
        <v>3.1800000000000002E-2</v>
      </c>
      <c r="N95" s="77">
        <v>15685.73</v>
      </c>
      <c r="O95" s="77">
        <v>99.51</v>
      </c>
      <c r="P95" s="77">
        <v>15.608869923</v>
      </c>
      <c r="Q95" s="78">
        <v>2E-3</v>
      </c>
      <c r="R95" s="78">
        <v>2.9999999999999997E-4</v>
      </c>
      <c r="W95" s="90"/>
    </row>
    <row r="96" spans="2:23">
      <c r="B96" t="s">
        <v>2868</v>
      </c>
      <c r="C96" t="s">
        <v>2063</v>
      </c>
      <c r="D96" s="98">
        <v>8145</v>
      </c>
      <c r="E96"/>
      <c r="F96" t="s">
        <v>478</v>
      </c>
      <c r="G96" s="86">
        <v>44185</v>
      </c>
      <c r="H96" t="s">
        <v>149</v>
      </c>
      <c r="I96" s="77">
        <v>7.56</v>
      </c>
      <c r="J96" t="s">
        <v>548</v>
      </c>
      <c r="K96" t="s">
        <v>102</v>
      </c>
      <c r="L96" s="78">
        <v>1.4999999999999999E-2</v>
      </c>
      <c r="M96" s="78">
        <v>3.2599999999999997E-2</v>
      </c>
      <c r="N96" s="77">
        <v>7373.55</v>
      </c>
      <c r="O96" s="77">
        <v>97.81</v>
      </c>
      <c r="P96" s="77">
        <v>7.2120692550000003</v>
      </c>
      <c r="Q96" s="78">
        <v>8.9999999999999998E-4</v>
      </c>
      <c r="R96" s="78">
        <v>1E-4</v>
      </c>
      <c r="W96" s="90"/>
    </row>
    <row r="97" spans="2:23">
      <c r="B97" t="s">
        <v>2875</v>
      </c>
      <c r="C97" t="s">
        <v>2063</v>
      </c>
      <c r="D97" s="98">
        <v>8224</v>
      </c>
      <c r="E97"/>
      <c r="F97" t="s">
        <v>478</v>
      </c>
      <c r="G97" s="86">
        <v>44223</v>
      </c>
      <c r="H97" t="s">
        <v>149</v>
      </c>
      <c r="I97" s="77">
        <v>12.36</v>
      </c>
      <c r="J97" t="s">
        <v>345</v>
      </c>
      <c r="K97" t="s">
        <v>102</v>
      </c>
      <c r="L97" s="78">
        <v>2.1499999999999998E-2</v>
      </c>
      <c r="M97" s="78">
        <v>4.0099999999999997E-2</v>
      </c>
      <c r="N97" s="77">
        <v>33637.269999999997</v>
      </c>
      <c r="O97" s="77">
        <v>89.41</v>
      </c>
      <c r="P97" s="77">
        <v>30.075083107000001</v>
      </c>
      <c r="Q97" s="78">
        <v>3.8E-3</v>
      </c>
      <c r="R97" s="78">
        <v>5.9999999999999995E-4</v>
      </c>
      <c r="W97" s="90"/>
    </row>
    <row r="98" spans="2:23">
      <c r="B98" t="s">
        <v>2875</v>
      </c>
      <c r="C98" t="s">
        <v>2063</v>
      </c>
      <c r="D98" s="98">
        <v>444873</v>
      </c>
      <c r="E98"/>
      <c r="F98" t="s">
        <v>478</v>
      </c>
      <c r="G98" s="86">
        <v>42631</v>
      </c>
      <c r="H98" t="s">
        <v>149</v>
      </c>
      <c r="I98" s="77">
        <v>6.74</v>
      </c>
      <c r="J98" t="s">
        <v>345</v>
      </c>
      <c r="K98" t="s">
        <v>102</v>
      </c>
      <c r="L98" s="78">
        <v>4.1000000000000002E-2</v>
      </c>
      <c r="M98" s="78">
        <v>3.04E-2</v>
      </c>
      <c r="N98" s="77">
        <v>7181.72</v>
      </c>
      <c r="O98" s="77">
        <v>121.68</v>
      </c>
      <c r="P98" s="77">
        <v>8.7387168959999997</v>
      </c>
      <c r="Q98" s="78">
        <v>1.1000000000000001E-3</v>
      </c>
      <c r="R98" s="78">
        <v>2.0000000000000001E-4</v>
      </c>
      <c r="W98" s="90"/>
    </row>
    <row r="99" spans="2:23">
      <c r="B99" t="s">
        <v>2874</v>
      </c>
      <c r="C99" t="s">
        <v>2066</v>
      </c>
      <c r="D99" s="98">
        <v>2984</v>
      </c>
      <c r="E99"/>
      <c r="F99" t="s">
        <v>466</v>
      </c>
      <c r="G99" s="86">
        <v>41422</v>
      </c>
      <c r="H99" t="s">
        <v>206</v>
      </c>
      <c r="I99" s="77">
        <v>3.69</v>
      </c>
      <c r="J99" t="s">
        <v>325</v>
      </c>
      <c r="K99" t="s">
        <v>102</v>
      </c>
      <c r="L99" s="78">
        <v>5.0999999999999997E-2</v>
      </c>
      <c r="M99" s="78">
        <v>2.5100000000000001E-2</v>
      </c>
      <c r="N99" s="77">
        <v>325.92</v>
      </c>
      <c r="O99" s="77">
        <v>125.65</v>
      </c>
      <c r="P99" s="77">
        <v>0.40951848000000002</v>
      </c>
      <c r="Q99" s="78">
        <v>1E-4</v>
      </c>
      <c r="R99" s="78">
        <v>0</v>
      </c>
      <c r="W99" s="90"/>
    </row>
    <row r="100" spans="2:23">
      <c r="B100" t="s">
        <v>2874</v>
      </c>
      <c r="C100" t="s">
        <v>2066</v>
      </c>
      <c r="D100" s="98">
        <v>11898140</v>
      </c>
      <c r="E100"/>
      <c r="F100" t="s">
        <v>466</v>
      </c>
      <c r="G100" s="86">
        <v>41330</v>
      </c>
      <c r="H100" t="s">
        <v>206</v>
      </c>
      <c r="I100" s="77">
        <v>3.67</v>
      </c>
      <c r="J100" t="s">
        <v>325</v>
      </c>
      <c r="K100" t="s">
        <v>102</v>
      </c>
      <c r="L100" s="78">
        <v>5.0999999999999997E-2</v>
      </c>
      <c r="M100" s="78">
        <v>2.8500000000000001E-2</v>
      </c>
      <c r="N100" s="77">
        <v>2032.99</v>
      </c>
      <c r="O100" s="77">
        <v>124.89</v>
      </c>
      <c r="P100" s="77">
        <v>2.539001211</v>
      </c>
      <c r="Q100" s="78">
        <v>2.9999999999999997E-4</v>
      </c>
      <c r="R100" s="78">
        <v>0</v>
      </c>
      <c r="W100" s="90"/>
    </row>
    <row r="101" spans="2:23">
      <c r="B101" t="s">
        <v>2874</v>
      </c>
      <c r="C101" t="s">
        <v>2066</v>
      </c>
      <c r="D101" s="98">
        <v>11898320</v>
      </c>
      <c r="E101"/>
      <c r="F101" t="s">
        <v>466</v>
      </c>
      <c r="G101" s="86">
        <v>41597</v>
      </c>
      <c r="H101" t="s">
        <v>206</v>
      </c>
      <c r="I101" s="77">
        <v>3.68</v>
      </c>
      <c r="J101" t="s">
        <v>325</v>
      </c>
      <c r="K101" t="s">
        <v>102</v>
      </c>
      <c r="L101" s="78">
        <v>5.0999999999999997E-2</v>
      </c>
      <c r="M101" s="78">
        <v>2.6700000000000002E-2</v>
      </c>
      <c r="N101" s="77">
        <v>135.44999999999999</v>
      </c>
      <c r="O101" s="77">
        <v>122.89</v>
      </c>
      <c r="P101" s="77">
        <v>0.166454505</v>
      </c>
      <c r="Q101" s="78">
        <v>0</v>
      </c>
      <c r="R101" s="78">
        <v>0</v>
      </c>
      <c r="W101" s="90"/>
    </row>
    <row r="102" spans="2:23">
      <c r="B102" t="s">
        <v>2874</v>
      </c>
      <c r="C102" t="s">
        <v>2066</v>
      </c>
      <c r="D102" s="98">
        <v>11898330</v>
      </c>
      <c r="E102"/>
      <c r="F102" t="s">
        <v>466</v>
      </c>
      <c r="G102" s="86">
        <v>41630</v>
      </c>
      <c r="H102" t="s">
        <v>206</v>
      </c>
      <c r="I102" s="77">
        <v>3.67</v>
      </c>
      <c r="J102" t="s">
        <v>325</v>
      </c>
      <c r="K102" t="s">
        <v>102</v>
      </c>
      <c r="L102" s="78">
        <v>5.0999999999999997E-2</v>
      </c>
      <c r="M102" s="78">
        <v>2.8500000000000001E-2</v>
      </c>
      <c r="N102" s="77">
        <v>1541.03</v>
      </c>
      <c r="O102" s="77">
        <v>122.56</v>
      </c>
      <c r="P102" s="77">
        <v>1.8886863679999999</v>
      </c>
      <c r="Q102" s="78">
        <v>2.0000000000000001E-4</v>
      </c>
      <c r="R102" s="78">
        <v>0</v>
      </c>
      <c r="W102" s="90"/>
    </row>
    <row r="103" spans="2:23">
      <c r="B103" t="s">
        <v>2874</v>
      </c>
      <c r="C103" t="s">
        <v>2066</v>
      </c>
      <c r="D103" s="98">
        <v>11898340</v>
      </c>
      <c r="E103"/>
      <c r="F103" t="s">
        <v>466</v>
      </c>
      <c r="G103" s="86">
        <v>41666</v>
      </c>
      <c r="H103" t="s">
        <v>206</v>
      </c>
      <c r="I103" s="77">
        <v>3.67</v>
      </c>
      <c r="J103" t="s">
        <v>325</v>
      </c>
      <c r="K103" t="s">
        <v>102</v>
      </c>
      <c r="L103" s="78">
        <v>5.0999999999999997E-2</v>
      </c>
      <c r="M103" s="78">
        <v>2.8500000000000001E-2</v>
      </c>
      <c r="N103" s="77">
        <v>298.07</v>
      </c>
      <c r="O103" s="77">
        <v>122.46</v>
      </c>
      <c r="P103" s="77">
        <v>0.36501652200000001</v>
      </c>
      <c r="Q103" s="78">
        <v>0</v>
      </c>
      <c r="R103" s="78">
        <v>0</v>
      </c>
      <c r="W103" s="90"/>
    </row>
    <row r="104" spans="2:23">
      <c r="B104" t="s">
        <v>2874</v>
      </c>
      <c r="C104" t="s">
        <v>2066</v>
      </c>
      <c r="D104" s="98">
        <v>11898350</v>
      </c>
      <c r="E104"/>
      <c r="F104" t="s">
        <v>466</v>
      </c>
      <c r="G104" s="86">
        <v>41696</v>
      </c>
      <c r="H104" t="s">
        <v>206</v>
      </c>
      <c r="I104" s="77">
        <v>3.67</v>
      </c>
      <c r="J104" t="s">
        <v>325</v>
      </c>
      <c r="K104" t="s">
        <v>102</v>
      </c>
      <c r="L104" s="78">
        <v>5.0999999999999997E-2</v>
      </c>
      <c r="M104" s="78">
        <v>2.8500000000000001E-2</v>
      </c>
      <c r="N104" s="77">
        <v>286.89</v>
      </c>
      <c r="O104" s="77">
        <v>123.19</v>
      </c>
      <c r="P104" s="77">
        <v>0.35341979099999998</v>
      </c>
      <c r="Q104" s="78">
        <v>0</v>
      </c>
      <c r="R104" s="78">
        <v>0</v>
      </c>
      <c r="W104" s="90"/>
    </row>
    <row r="105" spans="2:23">
      <c r="B105" t="s">
        <v>2874</v>
      </c>
      <c r="C105" t="s">
        <v>2066</v>
      </c>
      <c r="D105" s="98">
        <v>11898360</v>
      </c>
      <c r="E105"/>
      <c r="F105" t="s">
        <v>466</v>
      </c>
      <c r="G105" s="86">
        <v>41725</v>
      </c>
      <c r="H105" t="s">
        <v>206</v>
      </c>
      <c r="I105" s="77">
        <v>3.67</v>
      </c>
      <c r="J105" t="s">
        <v>325</v>
      </c>
      <c r="K105" t="s">
        <v>102</v>
      </c>
      <c r="L105" s="78">
        <v>5.0999999999999997E-2</v>
      </c>
      <c r="M105" s="78">
        <v>2.8500000000000001E-2</v>
      </c>
      <c r="N105" s="77">
        <v>571.35</v>
      </c>
      <c r="O105" s="77">
        <v>123.42</v>
      </c>
      <c r="P105" s="77">
        <v>0.70516016999999998</v>
      </c>
      <c r="Q105" s="78">
        <v>1E-4</v>
      </c>
      <c r="R105" s="78">
        <v>0</v>
      </c>
      <c r="W105" s="90"/>
    </row>
    <row r="106" spans="2:23">
      <c r="B106" t="s">
        <v>2874</v>
      </c>
      <c r="C106" t="s">
        <v>2066</v>
      </c>
      <c r="D106" s="98">
        <v>11898380</v>
      </c>
      <c r="E106"/>
      <c r="F106" t="s">
        <v>466</v>
      </c>
      <c r="G106" s="86">
        <v>41787</v>
      </c>
      <c r="H106" t="s">
        <v>206</v>
      </c>
      <c r="I106" s="77">
        <v>3.67</v>
      </c>
      <c r="J106" t="s">
        <v>325</v>
      </c>
      <c r="K106" t="s">
        <v>102</v>
      </c>
      <c r="L106" s="78">
        <v>5.0999999999999997E-2</v>
      </c>
      <c r="M106" s="78">
        <v>2.8500000000000001E-2</v>
      </c>
      <c r="N106" s="77">
        <v>359.7</v>
      </c>
      <c r="O106" s="77">
        <v>122.94</v>
      </c>
      <c r="P106" s="77">
        <v>0.44221517999999999</v>
      </c>
      <c r="Q106" s="78">
        <v>1E-4</v>
      </c>
      <c r="R106" s="78">
        <v>0</v>
      </c>
      <c r="W106" s="90"/>
    </row>
    <row r="107" spans="2:23">
      <c r="B107" t="s">
        <v>2874</v>
      </c>
      <c r="C107" t="s">
        <v>2066</v>
      </c>
      <c r="D107" s="98">
        <v>11898390</v>
      </c>
      <c r="E107"/>
      <c r="F107" t="s">
        <v>466</v>
      </c>
      <c r="G107" s="86">
        <v>41815</v>
      </c>
      <c r="H107" t="s">
        <v>206</v>
      </c>
      <c r="I107" s="77">
        <v>3.67</v>
      </c>
      <c r="J107" t="s">
        <v>325</v>
      </c>
      <c r="K107" t="s">
        <v>102</v>
      </c>
      <c r="L107" s="78">
        <v>5.0999999999999997E-2</v>
      </c>
      <c r="M107" s="78">
        <v>2.8500000000000001E-2</v>
      </c>
      <c r="N107" s="77">
        <v>202.24</v>
      </c>
      <c r="O107" s="77">
        <v>122.83</v>
      </c>
      <c r="P107" s="77">
        <v>0.24841139200000001</v>
      </c>
      <c r="Q107" s="78">
        <v>0</v>
      </c>
      <c r="R107" s="78">
        <v>0</v>
      </c>
      <c r="W107" s="90"/>
    </row>
    <row r="108" spans="2:23">
      <c r="B108" t="s">
        <v>2874</v>
      </c>
      <c r="C108" t="s">
        <v>2066</v>
      </c>
      <c r="D108" s="98">
        <v>11898400</v>
      </c>
      <c r="E108"/>
      <c r="F108" t="s">
        <v>466</v>
      </c>
      <c r="G108" s="86">
        <v>41836</v>
      </c>
      <c r="H108" t="s">
        <v>206</v>
      </c>
      <c r="I108" s="77">
        <v>3.67</v>
      </c>
      <c r="J108" t="s">
        <v>325</v>
      </c>
      <c r="K108" t="s">
        <v>102</v>
      </c>
      <c r="L108" s="78">
        <v>5.0999999999999997E-2</v>
      </c>
      <c r="M108" s="78">
        <v>2.8500000000000001E-2</v>
      </c>
      <c r="N108" s="77">
        <v>601.25</v>
      </c>
      <c r="O108" s="77">
        <v>122.47</v>
      </c>
      <c r="P108" s="77">
        <v>0.73635087499999996</v>
      </c>
      <c r="Q108" s="78">
        <v>1E-4</v>
      </c>
      <c r="R108" s="78">
        <v>0</v>
      </c>
      <c r="W108" s="90"/>
    </row>
    <row r="109" spans="2:23">
      <c r="B109" t="s">
        <v>2874</v>
      </c>
      <c r="C109" t="s">
        <v>2066</v>
      </c>
      <c r="D109" s="98">
        <v>11898230</v>
      </c>
      <c r="E109"/>
      <c r="F109" t="s">
        <v>466</v>
      </c>
      <c r="G109" s="86">
        <v>41239</v>
      </c>
      <c r="H109" t="s">
        <v>206</v>
      </c>
      <c r="I109" s="77">
        <v>3.67</v>
      </c>
      <c r="J109" t="s">
        <v>325</v>
      </c>
      <c r="K109" t="s">
        <v>102</v>
      </c>
      <c r="L109" s="78">
        <v>5.0999999999999997E-2</v>
      </c>
      <c r="M109" s="78">
        <v>2.8500000000000001E-2</v>
      </c>
      <c r="N109" s="77">
        <v>2380.5500000000002</v>
      </c>
      <c r="O109" s="77">
        <v>124.32</v>
      </c>
      <c r="P109" s="77">
        <v>2.9594997599999999</v>
      </c>
      <c r="Q109" s="78">
        <v>4.0000000000000002E-4</v>
      </c>
      <c r="R109" s="78">
        <v>1E-4</v>
      </c>
      <c r="W109" s="90"/>
    </row>
    <row r="110" spans="2:23">
      <c r="B110" t="s">
        <v>2874</v>
      </c>
      <c r="C110" t="s">
        <v>2066</v>
      </c>
      <c r="D110" s="98">
        <v>11898120</v>
      </c>
      <c r="E110"/>
      <c r="F110" t="s">
        <v>466</v>
      </c>
      <c r="G110" s="86">
        <v>41269</v>
      </c>
      <c r="H110" t="s">
        <v>206</v>
      </c>
      <c r="I110" s="77">
        <v>3.69</v>
      </c>
      <c r="J110" t="s">
        <v>325</v>
      </c>
      <c r="K110" t="s">
        <v>102</v>
      </c>
      <c r="L110" s="78">
        <v>5.0999999999999997E-2</v>
      </c>
      <c r="M110" s="78">
        <v>2.5100000000000001E-2</v>
      </c>
      <c r="N110" s="77">
        <v>648.12</v>
      </c>
      <c r="O110" s="77">
        <v>126.45</v>
      </c>
      <c r="P110" s="77">
        <v>0.81954773999999997</v>
      </c>
      <c r="Q110" s="78">
        <v>1E-4</v>
      </c>
      <c r="R110" s="78">
        <v>0</v>
      </c>
      <c r="W110" s="90"/>
    </row>
    <row r="111" spans="2:23">
      <c r="B111" t="s">
        <v>2874</v>
      </c>
      <c r="C111" t="s">
        <v>2066</v>
      </c>
      <c r="D111" s="98">
        <v>11898130</v>
      </c>
      <c r="E111"/>
      <c r="F111" t="s">
        <v>466</v>
      </c>
      <c r="G111" s="86">
        <v>41298</v>
      </c>
      <c r="H111" t="s">
        <v>206</v>
      </c>
      <c r="I111" s="77">
        <v>3.67</v>
      </c>
      <c r="J111" t="s">
        <v>325</v>
      </c>
      <c r="K111" t="s">
        <v>102</v>
      </c>
      <c r="L111" s="78">
        <v>5.0999999999999997E-2</v>
      </c>
      <c r="M111" s="78">
        <v>2.8500000000000001E-2</v>
      </c>
      <c r="N111" s="77">
        <v>1311.46</v>
      </c>
      <c r="O111" s="77">
        <v>124.67</v>
      </c>
      <c r="P111" s="77">
        <v>1.634997182</v>
      </c>
      <c r="Q111" s="78">
        <v>2.0000000000000001E-4</v>
      </c>
      <c r="R111" s="78">
        <v>0</v>
      </c>
      <c r="W111" s="90"/>
    </row>
    <row r="112" spans="2:23">
      <c r="B112" t="s">
        <v>2874</v>
      </c>
      <c r="C112" t="s">
        <v>2066</v>
      </c>
      <c r="D112" s="98">
        <v>11898150</v>
      </c>
      <c r="E112"/>
      <c r="F112" t="s">
        <v>466</v>
      </c>
      <c r="G112" s="86">
        <v>41389</v>
      </c>
      <c r="H112" t="s">
        <v>206</v>
      </c>
      <c r="I112" s="77">
        <v>3.69</v>
      </c>
      <c r="J112" t="s">
        <v>325</v>
      </c>
      <c r="K112" t="s">
        <v>102</v>
      </c>
      <c r="L112" s="78">
        <v>5.0999999999999997E-2</v>
      </c>
      <c r="M112" s="78">
        <v>2.5100000000000001E-2</v>
      </c>
      <c r="N112" s="77">
        <v>889.87</v>
      </c>
      <c r="O112" s="77">
        <v>126.19</v>
      </c>
      <c r="P112" s="77">
        <v>1.1229269529999999</v>
      </c>
      <c r="Q112" s="78">
        <v>1E-4</v>
      </c>
      <c r="R112" s="78">
        <v>0</v>
      </c>
      <c r="W112" s="90"/>
    </row>
    <row r="113" spans="2:23">
      <c r="B113" t="s">
        <v>2874</v>
      </c>
      <c r="C113" t="s">
        <v>2066</v>
      </c>
      <c r="D113" s="98">
        <v>11898270</v>
      </c>
      <c r="E113"/>
      <c r="F113" t="s">
        <v>466</v>
      </c>
      <c r="G113" s="86">
        <v>41450</v>
      </c>
      <c r="H113" t="s">
        <v>206</v>
      </c>
      <c r="I113" s="77">
        <v>3.69</v>
      </c>
      <c r="J113" t="s">
        <v>325</v>
      </c>
      <c r="K113" t="s">
        <v>102</v>
      </c>
      <c r="L113" s="78">
        <v>5.0999999999999997E-2</v>
      </c>
      <c r="M113" s="78">
        <v>2.52E-2</v>
      </c>
      <c r="N113" s="77">
        <v>536.92999999999995</v>
      </c>
      <c r="O113" s="77">
        <v>125.51</v>
      </c>
      <c r="P113" s="77">
        <v>0.67390084299999997</v>
      </c>
      <c r="Q113" s="78">
        <v>1E-4</v>
      </c>
      <c r="R113" s="78">
        <v>0</v>
      </c>
      <c r="W113" s="90"/>
    </row>
    <row r="114" spans="2:23">
      <c r="B114" t="s">
        <v>2874</v>
      </c>
      <c r="C114" t="s">
        <v>2066</v>
      </c>
      <c r="D114" s="98">
        <v>11898280</v>
      </c>
      <c r="E114"/>
      <c r="F114" t="s">
        <v>466</v>
      </c>
      <c r="G114" s="86">
        <v>41480</v>
      </c>
      <c r="H114" t="s">
        <v>206</v>
      </c>
      <c r="I114" s="77">
        <v>3.69</v>
      </c>
      <c r="J114" t="s">
        <v>325</v>
      </c>
      <c r="K114" t="s">
        <v>102</v>
      </c>
      <c r="L114" s="78">
        <v>5.0999999999999997E-2</v>
      </c>
      <c r="M114" s="78">
        <v>2.58E-2</v>
      </c>
      <c r="N114" s="77">
        <v>471.53</v>
      </c>
      <c r="O114" s="77">
        <v>124.27</v>
      </c>
      <c r="P114" s="77">
        <v>0.58597033099999996</v>
      </c>
      <c r="Q114" s="78">
        <v>1E-4</v>
      </c>
      <c r="R114" s="78">
        <v>0</v>
      </c>
      <c r="W114" s="90"/>
    </row>
    <row r="115" spans="2:23">
      <c r="B115" t="s">
        <v>2874</v>
      </c>
      <c r="C115" t="s">
        <v>2066</v>
      </c>
      <c r="D115" s="98">
        <v>11898290</v>
      </c>
      <c r="E115"/>
      <c r="F115" t="s">
        <v>466</v>
      </c>
      <c r="G115" s="86">
        <v>41512</v>
      </c>
      <c r="H115" t="s">
        <v>206</v>
      </c>
      <c r="I115" s="77">
        <v>3.63</v>
      </c>
      <c r="J115" t="s">
        <v>325</v>
      </c>
      <c r="K115" t="s">
        <v>102</v>
      </c>
      <c r="L115" s="78">
        <v>5.0999999999999997E-2</v>
      </c>
      <c r="M115" s="78">
        <v>3.5799999999999998E-2</v>
      </c>
      <c r="N115" s="77">
        <v>1470.07</v>
      </c>
      <c r="O115" s="77">
        <v>119.58</v>
      </c>
      <c r="P115" s="77">
        <v>1.757909706</v>
      </c>
      <c r="Q115" s="78">
        <v>2.0000000000000001E-4</v>
      </c>
      <c r="R115" s="78">
        <v>0</v>
      </c>
      <c r="W115" s="90"/>
    </row>
    <row r="116" spans="2:23">
      <c r="B116" t="s">
        <v>2874</v>
      </c>
      <c r="C116" t="s">
        <v>2066</v>
      </c>
      <c r="D116" s="98">
        <v>11898300</v>
      </c>
      <c r="E116"/>
      <c r="F116" t="s">
        <v>466</v>
      </c>
      <c r="G116" s="86">
        <v>41547</v>
      </c>
      <c r="H116" t="s">
        <v>206</v>
      </c>
      <c r="I116" s="77">
        <v>3.63</v>
      </c>
      <c r="J116" t="s">
        <v>325</v>
      </c>
      <c r="K116" t="s">
        <v>102</v>
      </c>
      <c r="L116" s="78">
        <v>5.0999999999999997E-2</v>
      </c>
      <c r="M116" s="78">
        <v>3.5799999999999998E-2</v>
      </c>
      <c r="N116" s="77">
        <v>1075.6600000000001</v>
      </c>
      <c r="O116" s="77">
        <v>119.34</v>
      </c>
      <c r="P116" s="77">
        <v>1.283692644</v>
      </c>
      <c r="Q116" s="78">
        <v>2.0000000000000001E-4</v>
      </c>
      <c r="R116" s="78">
        <v>0</v>
      </c>
      <c r="W116" s="90"/>
    </row>
    <row r="117" spans="2:23">
      <c r="B117" t="s">
        <v>2874</v>
      </c>
      <c r="C117" t="s">
        <v>2066</v>
      </c>
      <c r="D117" s="98">
        <v>11898310</v>
      </c>
      <c r="E117"/>
      <c r="F117" t="s">
        <v>466</v>
      </c>
      <c r="G117" s="86">
        <v>41571</v>
      </c>
      <c r="H117" t="s">
        <v>206</v>
      </c>
      <c r="I117" s="77">
        <v>3.68</v>
      </c>
      <c r="J117" t="s">
        <v>325</v>
      </c>
      <c r="K117" t="s">
        <v>102</v>
      </c>
      <c r="L117" s="78">
        <v>5.0999999999999997E-2</v>
      </c>
      <c r="M117" s="78">
        <v>2.64E-2</v>
      </c>
      <c r="N117" s="77">
        <v>524.49</v>
      </c>
      <c r="O117" s="77">
        <v>123.36</v>
      </c>
      <c r="P117" s="77">
        <v>0.64701086399999996</v>
      </c>
      <c r="Q117" s="78">
        <v>1E-4</v>
      </c>
      <c r="R117" s="78">
        <v>0</v>
      </c>
      <c r="W117" s="90"/>
    </row>
    <row r="118" spans="2:23">
      <c r="B118" t="s">
        <v>2874</v>
      </c>
      <c r="C118" t="s">
        <v>2066</v>
      </c>
      <c r="D118" s="98">
        <v>11898410</v>
      </c>
      <c r="E118"/>
      <c r="F118" t="s">
        <v>466</v>
      </c>
      <c r="G118" s="86">
        <v>41911</v>
      </c>
      <c r="H118" t="s">
        <v>206</v>
      </c>
      <c r="I118" s="77">
        <v>3.67</v>
      </c>
      <c r="J118" t="s">
        <v>325</v>
      </c>
      <c r="K118" t="s">
        <v>102</v>
      </c>
      <c r="L118" s="78">
        <v>5.0999999999999997E-2</v>
      </c>
      <c r="M118" s="78">
        <v>2.8500000000000001E-2</v>
      </c>
      <c r="N118" s="77">
        <v>235.99</v>
      </c>
      <c r="O118" s="77">
        <v>122.47</v>
      </c>
      <c r="P118" s="77">
        <v>0.28901695300000002</v>
      </c>
      <c r="Q118" s="78">
        <v>0</v>
      </c>
      <c r="R118" s="78">
        <v>0</v>
      </c>
      <c r="W118" s="90"/>
    </row>
    <row r="119" spans="2:23">
      <c r="B119" t="s">
        <v>2874</v>
      </c>
      <c r="C119" t="s">
        <v>2066</v>
      </c>
      <c r="D119" s="98">
        <v>11898420</v>
      </c>
      <c r="E119"/>
      <c r="F119" t="s">
        <v>466</v>
      </c>
      <c r="G119" s="86">
        <v>42033</v>
      </c>
      <c r="H119" t="s">
        <v>206</v>
      </c>
      <c r="I119" s="77">
        <v>3.67</v>
      </c>
      <c r="J119" t="s">
        <v>325</v>
      </c>
      <c r="K119" t="s">
        <v>102</v>
      </c>
      <c r="L119" s="78">
        <v>5.0999999999999997E-2</v>
      </c>
      <c r="M119" s="78">
        <v>2.8500000000000001E-2</v>
      </c>
      <c r="N119" s="77">
        <v>1570.85</v>
      </c>
      <c r="O119" s="77">
        <v>122.71</v>
      </c>
      <c r="P119" s="77">
        <v>1.9275900349999999</v>
      </c>
      <c r="Q119" s="78">
        <v>2.0000000000000001E-4</v>
      </c>
      <c r="R119" s="78">
        <v>0</v>
      </c>
      <c r="W119" s="90"/>
    </row>
    <row r="120" spans="2:23">
      <c r="B120" t="s">
        <v>2874</v>
      </c>
      <c r="C120" t="s">
        <v>2066</v>
      </c>
      <c r="D120" s="98">
        <v>11898421</v>
      </c>
      <c r="E120"/>
      <c r="F120" t="s">
        <v>466</v>
      </c>
      <c r="G120" s="86">
        <v>42054</v>
      </c>
      <c r="H120" t="s">
        <v>206</v>
      </c>
      <c r="I120" s="77">
        <v>3.67</v>
      </c>
      <c r="J120" t="s">
        <v>325</v>
      </c>
      <c r="K120" t="s">
        <v>102</v>
      </c>
      <c r="L120" s="78">
        <v>5.0999999999999997E-2</v>
      </c>
      <c r="M120" s="78">
        <v>2.8500000000000001E-2</v>
      </c>
      <c r="N120" s="77">
        <v>3068.52</v>
      </c>
      <c r="O120" s="77">
        <v>123.79</v>
      </c>
      <c r="P120" s="77">
        <v>3.798520908</v>
      </c>
      <c r="Q120" s="78">
        <v>5.0000000000000001E-4</v>
      </c>
      <c r="R120" s="78">
        <v>1E-4</v>
      </c>
      <c r="W120" s="90"/>
    </row>
    <row r="121" spans="2:23">
      <c r="B121" t="s">
        <v>2874</v>
      </c>
      <c r="C121" t="s">
        <v>2066</v>
      </c>
      <c r="D121" s="98">
        <v>435717</v>
      </c>
      <c r="E121"/>
      <c r="F121" t="s">
        <v>466</v>
      </c>
      <c r="G121" s="86">
        <v>42565</v>
      </c>
      <c r="H121" t="s">
        <v>206</v>
      </c>
      <c r="I121" s="77">
        <v>3.67</v>
      </c>
      <c r="J121" t="s">
        <v>325</v>
      </c>
      <c r="K121" t="s">
        <v>102</v>
      </c>
      <c r="L121" s="78">
        <v>5.0999999999999997E-2</v>
      </c>
      <c r="M121" s="78">
        <v>2.8500000000000001E-2</v>
      </c>
      <c r="N121" s="77">
        <v>3745.4</v>
      </c>
      <c r="O121" s="77">
        <v>124.29</v>
      </c>
      <c r="P121" s="77">
        <v>4.6551576600000004</v>
      </c>
      <c r="Q121" s="78">
        <v>5.9999999999999995E-4</v>
      </c>
      <c r="R121" s="78">
        <v>1E-4</v>
      </c>
      <c r="W121" s="90"/>
    </row>
    <row r="122" spans="2:23">
      <c r="B122" t="s">
        <v>2874</v>
      </c>
      <c r="C122" t="s">
        <v>2066</v>
      </c>
      <c r="D122" s="98">
        <v>11898180</v>
      </c>
      <c r="E122"/>
      <c r="F122" t="s">
        <v>466</v>
      </c>
      <c r="G122" s="86">
        <v>41115</v>
      </c>
      <c r="H122" t="s">
        <v>206</v>
      </c>
      <c r="I122" s="77">
        <v>3.67</v>
      </c>
      <c r="J122" t="s">
        <v>325</v>
      </c>
      <c r="K122" t="s">
        <v>102</v>
      </c>
      <c r="L122" s="78">
        <v>5.0999999999999997E-2</v>
      </c>
      <c r="M122" s="78">
        <v>2.86E-2</v>
      </c>
      <c r="N122" s="77">
        <v>936.29</v>
      </c>
      <c r="O122" s="77">
        <v>125.45</v>
      </c>
      <c r="P122" s="77">
        <v>1.1745758049999999</v>
      </c>
      <c r="Q122" s="78">
        <v>1E-4</v>
      </c>
      <c r="R122" s="78">
        <v>0</v>
      </c>
      <c r="W122" s="90"/>
    </row>
    <row r="123" spans="2:23">
      <c r="B123" t="s">
        <v>2874</v>
      </c>
      <c r="C123" t="s">
        <v>2066</v>
      </c>
      <c r="D123" s="98">
        <v>11898190</v>
      </c>
      <c r="E123"/>
      <c r="F123" t="s">
        <v>466</v>
      </c>
      <c r="G123" s="86">
        <v>41179</v>
      </c>
      <c r="H123" t="s">
        <v>206</v>
      </c>
      <c r="I123" s="77">
        <v>3.67</v>
      </c>
      <c r="J123" t="s">
        <v>325</v>
      </c>
      <c r="K123" t="s">
        <v>102</v>
      </c>
      <c r="L123" s="78">
        <v>5.0999999999999997E-2</v>
      </c>
      <c r="M123" s="78">
        <v>2.8500000000000001E-2</v>
      </c>
      <c r="N123" s="77">
        <v>1180.6600000000001</v>
      </c>
      <c r="O123" s="77">
        <v>124.08</v>
      </c>
      <c r="P123" s="77">
        <v>1.4649629280000001</v>
      </c>
      <c r="Q123" s="78">
        <v>2.0000000000000001E-4</v>
      </c>
      <c r="R123" s="78">
        <v>0</v>
      </c>
      <c r="W123" s="90"/>
    </row>
    <row r="124" spans="2:23">
      <c r="B124" t="s">
        <v>2875</v>
      </c>
      <c r="C124" t="s">
        <v>2063</v>
      </c>
      <c r="D124" s="98">
        <v>2963</v>
      </c>
      <c r="E124"/>
      <c r="F124" t="s">
        <v>478</v>
      </c>
      <c r="G124" s="86">
        <v>41423</v>
      </c>
      <c r="H124" t="s">
        <v>149</v>
      </c>
      <c r="I124" s="77">
        <v>2.81</v>
      </c>
      <c r="J124" t="s">
        <v>345</v>
      </c>
      <c r="K124" t="s">
        <v>102</v>
      </c>
      <c r="L124" s="78">
        <v>0.05</v>
      </c>
      <c r="M124" s="78">
        <v>2.52E-2</v>
      </c>
      <c r="N124" s="77">
        <v>6439.29</v>
      </c>
      <c r="O124" s="77">
        <v>122</v>
      </c>
      <c r="P124" s="77">
        <v>7.8559337999999999</v>
      </c>
      <c r="Q124" s="78">
        <v>1E-3</v>
      </c>
      <c r="R124" s="78">
        <v>1E-4</v>
      </c>
      <c r="W124" s="90"/>
    </row>
    <row r="125" spans="2:23">
      <c r="B125" t="s">
        <v>2875</v>
      </c>
      <c r="C125" t="s">
        <v>2063</v>
      </c>
      <c r="D125" s="98">
        <v>2968</v>
      </c>
      <c r="E125"/>
      <c r="F125" t="s">
        <v>478</v>
      </c>
      <c r="G125" s="86">
        <v>41423</v>
      </c>
      <c r="H125" t="s">
        <v>149</v>
      </c>
      <c r="I125" s="77">
        <v>2.81</v>
      </c>
      <c r="J125" t="s">
        <v>345</v>
      </c>
      <c r="K125" t="s">
        <v>102</v>
      </c>
      <c r="L125" s="78">
        <v>0.05</v>
      </c>
      <c r="M125" s="78">
        <v>2.52E-2</v>
      </c>
      <c r="N125" s="77">
        <v>2071.0100000000002</v>
      </c>
      <c r="O125" s="77">
        <v>122</v>
      </c>
      <c r="P125" s="77">
        <v>2.5266321999999999</v>
      </c>
      <c r="Q125" s="78">
        <v>2.9999999999999997E-4</v>
      </c>
      <c r="R125" s="78">
        <v>0</v>
      </c>
      <c r="W125" s="90"/>
    </row>
    <row r="126" spans="2:23">
      <c r="B126" t="s">
        <v>2875</v>
      </c>
      <c r="C126" t="s">
        <v>2063</v>
      </c>
      <c r="D126" s="98">
        <v>4605</v>
      </c>
      <c r="E126"/>
      <c r="F126" t="s">
        <v>478</v>
      </c>
      <c r="G126" s="86">
        <v>42352</v>
      </c>
      <c r="H126" t="s">
        <v>149</v>
      </c>
      <c r="I126" s="77">
        <v>5.04</v>
      </c>
      <c r="J126" t="s">
        <v>345</v>
      </c>
      <c r="K126" t="s">
        <v>102</v>
      </c>
      <c r="L126" s="78">
        <v>0.05</v>
      </c>
      <c r="M126" s="78">
        <v>2.8000000000000001E-2</v>
      </c>
      <c r="N126" s="77">
        <v>7914.59</v>
      </c>
      <c r="O126" s="77">
        <v>125.99</v>
      </c>
      <c r="P126" s="77">
        <v>9.9715919409999998</v>
      </c>
      <c r="Q126" s="78">
        <v>1.2999999999999999E-3</v>
      </c>
      <c r="R126" s="78">
        <v>2.0000000000000001E-4</v>
      </c>
      <c r="W126" s="90"/>
    </row>
    <row r="127" spans="2:23">
      <c r="B127" t="s">
        <v>2875</v>
      </c>
      <c r="C127" t="s">
        <v>2063</v>
      </c>
      <c r="D127" s="98">
        <v>4606</v>
      </c>
      <c r="E127"/>
      <c r="F127" t="s">
        <v>478</v>
      </c>
      <c r="G127" s="86">
        <v>42352</v>
      </c>
      <c r="H127" t="s">
        <v>149</v>
      </c>
      <c r="I127" s="77">
        <v>6.78</v>
      </c>
      <c r="J127" t="s">
        <v>345</v>
      </c>
      <c r="K127" t="s">
        <v>102</v>
      </c>
      <c r="L127" s="78">
        <v>4.1000000000000002E-2</v>
      </c>
      <c r="M127" s="78">
        <v>2.7900000000000001E-2</v>
      </c>
      <c r="N127" s="77">
        <v>24201.200000000001</v>
      </c>
      <c r="O127" s="77">
        <v>123.24</v>
      </c>
      <c r="P127" s="77">
        <v>29.825558879999999</v>
      </c>
      <c r="Q127" s="78">
        <v>3.8E-3</v>
      </c>
      <c r="R127" s="78">
        <v>5.9999999999999995E-4</v>
      </c>
      <c r="W127" s="90"/>
    </row>
    <row r="128" spans="2:23">
      <c r="B128" t="s">
        <v>2874</v>
      </c>
      <c r="C128" t="s">
        <v>2066</v>
      </c>
      <c r="D128" s="98">
        <v>88770</v>
      </c>
      <c r="E128"/>
      <c r="F128" t="s">
        <v>466</v>
      </c>
      <c r="G128" s="86">
        <v>40570</v>
      </c>
      <c r="H128" t="s">
        <v>206</v>
      </c>
      <c r="I128" s="77">
        <v>3.69</v>
      </c>
      <c r="J128" t="s">
        <v>325</v>
      </c>
      <c r="K128" t="s">
        <v>102</v>
      </c>
      <c r="L128" s="78">
        <v>5.0999999999999997E-2</v>
      </c>
      <c r="M128" s="78">
        <v>2.5100000000000001E-2</v>
      </c>
      <c r="N128" s="77">
        <v>18990.830000000002</v>
      </c>
      <c r="O128" s="77">
        <v>131.06</v>
      </c>
      <c r="P128" s="77">
        <v>24.889381797999999</v>
      </c>
      <c r="Q128" s="78">
        <v>3.2000000000000002E-3</v>
      </c>
      <c r="R128" s="78">
        <v>5.0000000000000001E-4</v>
      </c>
      <c r="W128" s="90"/>
    </row>
    <row r="129" spans="2:23">
      <c r="B129" t="s">
        <v>2874</v>
      </c>
      <c r="C129" t="s">
        <v>2066</v>
      </c>
      <c r="D129" s="98">
        <v>11896140</v>
      </c>
      <c r="E129"/>
      <c r="F129" t="s">
        <v>466</v>
      </c>
      <c r="G129" s="86">
        <v>40933</v>
      </c>
      <c r="H129" t="s">
        <v>206</v>
      </c>
      <c r="I129" s="77">
        <v>3.67</v>
      </c>
      <c r="J129" t="s">
        <v>325</v>
      </c>
      <c r="K129" t="s">
        <v>102</v>
      </c>
      <c r="L129" s="78">
        <v>5.1299999999999998E-2</v>
      </c>
      <c r="M129" s="78">
        <v>2.8500000000000001E-2</v>
      </c>
      <c r="N129" s="77">
        <v>2799.13</v>
      </c>
      <c r="O129" s="77">
        <v>126.87</v>
      </c>
      <c r="P129" s="77">
        <v>3.551256231</v>
      </c>
      <c r="Q129" s="78">
        <v>4.0000000000000002E-4</v>
      </c>
      <c r="R129" s="78">
        <v>1E-4</v>
      </c>
      <c r="W129" s="90"/>
    </row>
    <row r="130" spans="2:23">
      <c r="B130" t="s">
        <v>2874</v>
      </c>
      <c r="C130" t="s">
        <v>2066</v>
      </c>
      <c r="D130" s="98">
        <v>11896150</v>
      </c>
      <c r="E130"/>
      <c r="F130" t="s">
        <v>466</v>
      </c>
      <c r="G130" s="86">
        <v>40993</v>
      </c>
      <c r="H130" t="s">
        <v>206</v>
      </c>
      <c r="I130" s="77">
        <v>3.67</v>
      </c>
      <c r="J130" t="s">
        <v>325</v>
      </c>
      <c r="K130" t="s">
        <v>102</v>
      </c>
      <c r="L130" s="78">
        <v>5.1499999999999997E-2</v>
      </c>
      <c r="M130" s="78">
        <v>2.8500000000000001E-2</v>
      </c>
      <c r="N130" s="77">
        <v>1629.02</v>
      </c>
      <c r="O130" s="77">
        <v>126.94</v>
      </c>
      <c r="P130" s="77">
        <v>2.0678779879999998</v>
      </c>
      <c r="Q130" s="78">
        <v>2.9999999999999997E-4</v>
      </c>
      <c r="R130" s="78">
        <v>0</v>
      </c>
      <c r="W130" s="90"/>
    </row>
    <row r="131" spans="2:23">
      <c r="B131" t="s">
        <v>2874</v>
      </c>
      <c r="C131" t="s">
        <v>2066</v>
      </c>
      <c r="D131" s="98">
        <v>11896160</v>
      </c>
      <c r="E131"/>
      <c r="F131" t="s">
        <v>466</v>
      </c>
      <c r="G131" s="86">
        <v>41053</v>
      </c>
      <c r="H131" t="s">
        <v>206</v>
      </c>
      <c r="I131" s="77">
        <v>3.67</v>
      </c>
      <c r="J131" t="s">
        <v>325</v>
      </c>
      <c r="K131" t="s">
        <v>102</v>
      </c>
      <c r="L131" s="78">
        <v>5.0999999999999997E-2</v>
      </c>
      <c r="M131" s="78">
        <v>2.8500000000000001E-2</v>
      </c>
      <c r="N131" s="77">
        <v>1147.44</v>
      </c>
      <c r="O131" s="77">
        <v>125.14</v>
      </c>
      <c r="P131" s="77">
        <v>1.4359064159999999</v>
      </c>
      <c r="Q131" s="78">
        <v>2.0000000000000001E-4</v>
      </c>
      <c r="R131" s="78">
        <v>0</v>
      </c>
      <c r="W131" s="90"/>
    </row>
    <row r="132" spans="2:23">
      <c r="B132" t="s">
        <v>2874</v>
      </c>
      <c r="C132" t="s">
        <v>2066</v>
      </c>
      <c r="D132" s="98">
        <v>11898170</v>
      </c>
      <c r="E132"/>
      <c r="F132" t="s">
        <v>466</v>
      </c>
      <c r="G132" s="86">
        <v>41085</v>
      </c>
      <c r="H132" t="s">
        <v>206</v>
      </c>
      <c r="I132" s="77">
        <v>3.67</v>
      </c>
      <c r="J132" t="s">
        <v>325</v>
      </c>
      <c r="K132" t="s">
        <v>102</v>
      </c>
      <c r="L132" s="78">
        <v>5.0999999999999997E-2</v>
      </c>
      <c r="M132" s="78">
        <v>2.8500000000000001E-2</v>
      </c>
      <c r="N132" s="77">
        <v>2111.38</v>
      </c>
      <c r="O132" s="77">
        <v>125.14</v>
      </c>
      <c r="P132" s="77">
        <v>2.642180932</v>
      </c>
      <c r="Q132" s="78">
        <v>2.9999999999999997E-4</v>
      </c>
      <c r="R132" s="78">
        <v>1E-4</v>
      </c>
      <c r="W132" s="90"/>
    </row>
    <row r="133" spans="2:23">
      <c r="B133" t="s">
        <v>2877</v>
      </c>
      <c r="C133" t="s">
        <v>2063</v>
      </c>
      <c r="D133" s="98">
        <v>472710</v>
      </c>
      <c r="E133"/>
      <c r="F133" t="s">
        <v>466</v>
      </c>
      <c r="G133" s="86">
        <v>42901</v>
      </c>
      <c r="H133" t="s">
        <v>206</v>
      </c>
      <c r="I133" s="77">
        <v>0.71</v>
      </c>
      <c r="J133" t="s">
        <v>132</v>
      </c>
      <c r="K133" t="s">
        <v>102</v>
      </c>
      <c r="L133" s="78">
        <v>0.04</v>
      </c>
      <c r="M133" s="78">
        <v>6.0600000000000001E-2</v>
      </c>
      <c r="N133" s="77">
        <v>28111.54</v>
      </c>
      <c r="O133" s="77">
        <v>99.77</v>
      </c>
      <c r="P133" s="77">
        <v>28.046883458</v>
      </c>
      <c r="Q133" s="78">
        <v>3.5999999999999999E-3</v>
      </c>
      <c r="R133" s="78">
        <v>5.0000000000000001E-4</v>
      </c>
      <c r="W133" s="90"/>
    </row>
    <row r="134" spans="2:23">
      <c r="B134" t="s">
        <v>2874</v>
      </c>
      <c r="C134" t="s">
        <v>2066</v>
      </c>
      <c r="D134" s="98">
        <v>11898200</v>
      </c>
      <c r="E134"/>
      <c r="F134" t="s">
        <v>466</v>
      </c>
      <c r="G134" s="86">
        <v>41207</v>
      </c>
      <c r="H134" t="s">
        <v>206</v>
      </c>
      <c r="I134" s="77">
        <v>3.69</v>
      </c>
      <c r="J134" t="s">
        <v>325</v>
      </c>
      <c r="K134" t="s">
        <v>102</v>
      </c>
      <c r="L134" s="78">
        <v>5.0999999999999997E-2</v>
      </c>
      <c r="M134" s="78">
        <v>2.5100000000000001E-2</v>
      </c>
      <c r="N134" s="77">
        <v>269.94</v>
      </c>
      <c r="O134" s="77">
        <v>125.63</v>
      </c>
      <c r="P134" s="77">
        <v>0.33912562200000002</v>
      </c>
      <c r="Q134" s="78">
        <v>0</v>
      </c>
      <c r="R134" s="78">
        <v>0</v>
      </c>
      <c r="W134" s="90"/>
    </row>
    <row r="135" spans="2:23">
      <c r="B135" t="s">
        <v>2874</v>
      </c>
      <c r="C135" t="s">
        <v>2066</v>
      </c>
      <c r="D135" s="98">
        <v>88769</v>
      </c>
      <c r="E135"/>
      <c r="F135" t="s">
        <v>466</v>
      </c>
      <c r="G135" s="86">
        <v>40871</v>
      </c>
      <c r="H135" t="s">
        <v>206</v>
      </c>
      <c r="I135" s="77">
        <v>3.67</v>
      </c>
      <c r="J135" t="s">
        <v>325</v>
      </c>
      <c r="K135" t="s">
        <v>102</v>
      </c>
      <c r="L135" s="78">
        <v>5.1900000000000002E-2</v>
      </c>
      <c r="M135" s="78">
        <v>2.8500000000000001E-2</v>
      </c>
      <c r="N135" s="77">
        <v>739.83</v>
      </c>
      <c r="O135" s="77">
        <v>126.98</v>
      </c>
      <c r="P135" s="77">
        <v>0.93943613400000003</v>
      </c>
      <c r="Q135" s="78">
        <v>1E-4</v>
      </c>
      <c r="R135" s="78">
        <v>0</v>
      </c>
      <c r="W135" s="90"/>
    </row>
    <row r="136" spans="2:23">
      <c r="B136" t="s">
        <v>2874</v>
      </c>
      <c r="C136" t="s">
        <v>2066</v>
      </c>
      <c r="D136" s="98">
        <v>11896130</v>
      </c>
      <c r="E136"/>
      <c r="F136" t="s">
        <v>466</v>
      </c>
      <c r="G136" s="86">
        <v>40903</v>
      </c>
      <c r="H136" t="s">
        <v>206</v>
      </c>
      <c r="I136" s="77">
        <v>3.63</v>
      </c>
      <c r="J136" t="s">
        <v>325</v>
      </c>
      <c r="K136" t="s">
        <v>102</v>
      </c>
      <c r="L136" s="78">
        <v>5.2600000000000001E-2</v>
      </c>
      <c r="M136" s="78">
        <v>3.56E-2</v>
      </c>
      <c r="N136" s="77">
        <v>759.08</v>
      </c>
      <c r="O136" s="77">
        <v>124.33</v>
      </c>
      <c r="P136" s="77">
        <v>0.94376416399999996</v>
      </c>
      <c r="Q136" s="78">
        <v>1E-4</v>
      </c>
      <c r="R136" s="78">
        <v>0</v>
      </c>
      <c r="W136" s="90"/>
    </row>
    <row r="137" spans="2:23">
      <c r="B137" t="s">
        <v>2870</v>
      </c>
      <c r="C137" t="s">
        <v>2063</v>
      </c>
      <c r="D137" s="98">
        <v>9079</v>
      </c>
      <c r="E137"/>
      <c r="F137" t="s">
        <v>2068</v>
      </c>
      <c r="G137" s="86">
        <v>44705</v>
      </c>
      <c r="H137" t="s">
        <v>967</v>
      </c>
      <c r="I137" s="77">
        <v>7.53</v>
      </c>
      <c r="J137" t="s">
        <v>345</v>
      </c>
      <c r="K137" t="s">
        <v>102</v>
      </c>
      <c r="L137" s="78">
        <v>2.3699999999999999E-2</v>
      </c>
      <c r="M137" s="78">
        <v>2.7E-2</v>
      </c>
      <c r="N137" s="77">
        <v>33230.639999999999</v>
      </c>
      <c r="O137" s="77">
        <v>104.18</v>
      </c>
      <c r="P137" s="77">
        <v>34.619680752000001</v>
      </c>
      <c r="Q137" s="78">
        <v>4.4000000000000003E-3</v>
      </c>
      <c r="R137" s="78">
        <v>6.9999999999999999E-4</v>
      </c>
      <c r="W137" s="90"/>
    </row>
    <row r="138" spans="2:23">
      <c r="B138" t="s">
        <v>2870</v>
      </c>
      <c r="C138" t="s">
        <v>2063</v>
      </c>
      <c r="D138" s="98">
        <v>9017</v>
      </c>
      <c r="E138"/>
      <c r="F138" t="s">
        <v>2068</v>
      </c>
      <c r="G138" s="86">
        <v>44651</v>
      </c>
      <c r="H138" t="s">
        <v>967</v>
      </c>
      <c r="I138" s="77">
        <v>7.63</v>
      </c>
      <c r="J138" t="s">
        <v>345</v>
      </c>
      <c r="K138" t="s">
        <v>102</v>
      </c>
      <c r="L138" s="78">
        <v>1.7999999999999999E-2</v>
      </c>
      <c r="M138" s="78">
        <v>3.8600000000000002E-2</v>
      </c>
      <c r="N138" s="77">
        <v>81418.78</v>
      </c>
      <c r="O138" s="77">
        <v>92.54</v>
      </c>
      <c r="P138" s="77">
        <v>75.344939011999998</v>
      </c>
      <c r="Q138" s="78">
        <v>9.4999999999999998E-3</v>
      </c>
      <c r="R138" s="78">
        <v>1.4E-3</v>
      </c>
      <c r="W138" s="90"/>
    </row>
    <row r="139" spans="2:23">
      <c r="B139" t="s">
        <v>2870</v>
      </c>
      <c r="C139" t="s">
        <v>2063</v>
      </c>
      <c r="D139" s="98">
        <v>9080</v>
      </c>
      <c r="E139"/>
      <c r="F139" t="s">
        <v>2068</v>
      </c>
      <c r="G139" s="86">
        <v>44705</v>
      </c>
      <c r="H139" t="s">
        <v>967</v>
      </c>
      <c r="I139" s="77">
        <v>7.16</v>
      </c>
      <c r="J139" t="s">
        <v>345</v>
      </c>
      <c r="K139" t="s">
        <v>102</v>
      </c>
      <c r="L139" s="78">
        <v>2.3199999999999998E-2</v>
      </c>
      <c r="M139" s="78">
        <v>2.8299999999999999E-2</v>
      </c>
      <c r="N139" s="77">
        <v>23616.29</v>
      </c>
      <c r="O139" s="77">
        <v>103.01</v>
      </c>
      <c r="P139" s="77">
        <v>24.327140328999999</v>
      </c>
      <c r="Q139" s="78">
        <v>3.0999999999999999E-3</v>
      </c>
      <c r="R139" s="78">
        <v>5.0000000000000001E-4</v>
      </c>
      <c r="W139" s="90"/>
    </row>
    <row r="140" spans="2:23">
      <c r="B140" t="s">
        <v>2870</v>
      </c>
      <c r="C140" t="s">
        <v>2063</v>
      </c>
      <c r="D140" s="98">
        <v>9019</v>
      </c>
      <c r="E140"/>
      <c r="F140" t="s">
        <v>2068</v>
      </c>
      <c r="G140" s="86">
        <v>44651</v>
      </c>
      <c r="H140" t="s">
        <v>967</v>
      </c>
      <c r="I140" s="77">
        <v>7.22</v>
      </c>
      <c r="J140" t="s">
        <v>345</v>
      </c>
      <c r="K140" t="s">
        <v>102</v>
      </c>
      <c r="L140" s="78">
        <v>1.8800000000000001E-2</v>
      </c>
      <c r="M140" s="78">
        <v>4.0099999999999997E-2</v>
      </c>
      <c r="N140" s="77">
        <v>50294.69</v>
      </c>
      <c r="O140" s="77">
        <v>92.89</v>
      </c>
      <c r="P140" s="77">
        <v>46.718737541000003</v>
      </c>
      <c r="Q140" s="78">
        <v>5.8999999999999999E-3</v>
      </c>
      <c r="R140" s="78">
        <v>8.9999999999999998E-4</v>
      </c>
      <c r="W140" s="90"/>
    </row>
    <row r="141" spans="2:23">
      <c r="B141" t="s">
        <v>2876</v>
      </c>
      <c r="C141" t="s">
        <v>2063</v>
      </c>
      <c r="D141" s="98">
        <v>371706</v>
      </c>
      <c r="E141"/>
      <c r="F141" t="s">
        <v>478</v>
      </c>
      <c r="G141" s="86">
        <v>42052</v>
      </c>
      <c r="H141" t="s">
        <v>149</v>
      </c>
      <c r="I141" s="77">
        <v>3.91</v>
      </c>
      <c r="J141" t="s">
        <v>666</v>
      </c>
      <c r="K141" t="s">
        <v>102</v>
      </c>
      <c r="L141" s="78">
        <v>2.98E-2</v>
      </c>
      <c r="M141" s="78">
        <v>2.3099999999999999E-2</v>
      </c>
      <c r="N141" s="77">
        <v>9093.2900000000009</v>
      </c>
      <c r="O141" s="77">
        <v>116.98</v>
      </c>
      <c r="P141" s="77">
        <v>10.637330642</v>
      </c>
      <c r="Q141" s="78">
        <v>1.2999999999999999E-3</v>
      </c>
      <c r="R141" s="78">
        <v>2.0000000000000001E-4</v>
      </c>
      <c r="W141" s="90"/>
    </row>
    <row r="142" spans="2:23">
      <c r="B142" t="s">
        <v>2843</v>
      </c>
      <c r="C142" t="s">
        <v>2066</v>
      </c>
      <c r="D142" s="98">
        <v>95350501</v>
      </c>
      <c r="E142"/>
      <c r="F142" t="s">
        <v>478</v>
      </c>
      <c r="G142" s="86">
        <v>41281</v>
      </c>
      <c r="H142" t="s">
        <v>149</v>
      </c>
      <c r="I142" s="77">
        <v>4.53</v>
      </c>
      <c r="J142" t="s">
        <v>666</v>
      </c>
      <c r="K142" t="s">
        <v>102</v>
      </c>
      <c r="L142" s="78">
        <v>5.3499999999999999E-2</v>
      </c>
      <c r="M142" s="78">
        <v>2.1999999999999999E-2</v>
      </c>
      <c r="N142" s="77">
        <v>3029.82</v>
      </c>
      <c r="O142" s="77">
        <v>130.07</v>
      </c>
      <c r="P142" s="77">
        <v>3.9408868739999998</v>
      </c>
      <c r="Q142" s="78">
        <v>5.0000000000000001E-4</v>
      </c>
      <c r="R142" s="78">
        <v>1E-4</v>
      </c>
      <c r="W142" s="90"/>
    </row>
    <row r="143" spans="2:23">
      <c r="B143" t="s">
        <v>2843</v>
      </c>
      <c r="C143" t="s">
        <v>2066</v>
      </c>
      <c r="D143" s="98">
        <v>95350502</v>
      </c>
      <c r="E143"/>
      <c r="F143" t="s">
        <v>478</v>
      </c>
      <c r="G143" s="86">
        <v>41767</v>
      </c>
      <c r="H143" t="s">
        <v>149</v>
      </c>
      <c r="I143" s="77">
        <v>4.49</v>
      </c>
      <c r="J143" t="s">
        <v>666</v>
      </c>
      <c r="K143" t="s">
        <v>102</v>
      </c>
      <c r="L143" s="78">
        <v>5.3499999999999999E-2</v>
      </c>
      <c r="M143" s="78">
        <v>2.7900000000000001E-2</v>
      </c>
      <c r="N143" s="77">
        <v>526.79</v>
      </c>
      <c r="O143" s="77">
        <v>124.87</v>
      </c>
      <c r="P143" s="77">
        <v>0.65780267299999995</v>
      </c>
      <c r="Q143" s="78">
        <v>1E-4</v>
      </c>
      <c r="R143" s="78">
        <v>0</v>
      </c>
      <c r="W143" s="90"/>
    </row>
    <row r="144" spans="2:23">
      <c r="B144" t="s">
        <v>2843</v>
      </c>
      <c r="C144" t="s">
        <v>2066</v>
      </c>
      <c r="D144" s="98">
        <v>99001</v>
      </c>
      <c r="E144"/>
      <c r="F144" t="s">
        <v>478</v>
      </c>
      <c r="G144" s="86">
        <v>41269</v>
      </c>
      <c r="H144" t="s">
        <v>149</v>
      </c>
      <c r="I144" s="77">
        <v>4.53</v>
      </c>
      <c r="J144" t="s">
        <v>666</v>
      </c>
      <c r="K144" t="s">
        <v>102</v>
      </c>
      <c r="L144" s="78">
        <v>5.3499999999999999E-2</v>
      </c>
      <c r="M144" s="78">
        <v>2.1899999999999999E-2</v>
      </c>
      <c r="N144" s="77">
        <v>2616.34</v>
      </c>
      <c r="O144" s="77">
        <v>130.12</v>
      </c>
      <c r="P144" s="77">
        <v>3.404381608</v>
      </c>
      <c r="Q144" s="78">
        <v>4.0000000000000002E-4</v>
      </c>
      <c r="R144" s="78">
        <v>1E-4</v>
      </c>
      <c r="W144" s="90"/>
    </row>
    <row r="145" spans="2:23">
      <c r="B145" t="s">
        <v>2843</v>
      </c>
      <c r="C145" t="s">
        <v>2066</v>
      </c>
      <c r="D145" s="98">
        <v>95350102</v>
      </c>
      <c r="E145"/>
      <c r="F145" t="s">
        <v>478</v>
      </c>
      <c r="G145" s="86">
        <v>41767</v>
      </c>
      <c r="H145" t="s">
        <v>149</v>
      </c>
      <c r="I145" s="77">
        <v>4.49</v>
      </c>
      <c r="J145" t="s">
        <v>666</v>
      </c>
      <c r="K145" t="s">
        <v>102</v>
      </c>
      <c r="L145" s="78">
        <v>5.3499999999999999E-2</v>
      </c>
      <c r="M145" s="78">
        <v>2.7900000000000001E-2</v>
      </c>
      <c r="N145" s="77">
        <v>412.27</v>
      </c>
      <c r="O145" s="77">
        <v>124.87</v>
      </c>
      <c r="P145" s="77">
        <v>0.51480154899999997</v>
      </c>
      <c r="Q145" s="78">
        <v>1E-4</v>
      </c>
      <c r="R145" s="78">
        <v>0</v>
      </c>
      <c r="W145" s="90"/>
    </row>
    <row r="146" spans="2:23">
      <c r="B146" t="s">
        <v>2843</v>
      </c>
      <c r="C146" t="s">
        <v>2066</v>
      </c>
      <c r="D146" s="98">
        <v>99000</v>
      </c>
      <c r="E146"/>
      <c r="F146" t="s">
        <v>478</v>
      </c>
      <c r="G146" s="86">
        <v>41269</v>
      </c>
      <c r="H146" t="s">
        <v>149</v>
      </c>
      <c r="I146" s="77">
        <v>4.53</v>
      </c>
      <c r="J146" t="s">
        <v>666</v>
      </c>
      <c r="K146" t="s">
        <v>102</v>
      </c>
      <c r="L146" s="78">
        <v>5.3499999999999999E-2</v>
      </c>
      <c r="M146" s="78">
        <v>2.1899999999999999E-2</v>
      </c>
      <c r="N146" s="77">
        <v>2779.86</v>
      </c>
      <c r="O146" s="77">
        <v>130.12</v>
      </c>
      <c r="P146" s="77">
        <v>3.6171538320000001</v>
      </c>
      <c r="Q146" s="78">
        <v>5.0000000000000001E-4</v>
      </c>
      <c r="R146" s="78">
        <v>1E-4</v>
      </c>
      <c r="W146" s="90"/>
    </row>
    <row r="147" spans="2:23">
      <c r="B147" t="s">
        <v>2843</v>
      </c>
      <c r="C147" t="s">
        <v>2066</v>
      </c>
      <c r="D147" s="98">
        <v>95350202</v>
      </c>
      <c r="E147"/>
      <c r="F147" t="s">
        <v>478</v>
      </c>
      <c r="G147" s="86">
        <v>41767</v>
      </c>
      <c r="H147" t="s">
        <v>149</v>
      </c>
      <c r="I147" s="77">
        <v>4.49</v>
      </c>
      <c r="J147" t="s">
        <v>666</v>
      </c>
      <c r="K147" t="s">
        <v>102</v>
      </c>
      <c r="L147" s="78">
        <v>5.3499999999999999E-2</v>
      </c>
      <c r="M147" s="78">
        <v>2.7900000000000001E-2</v>
      </c>
      <c r="N147" s="77">
        <v>526.79</v>
      </c>
      <c r="O147" s="77">
        <v>124.87</v>
      </c>
      <c r="P147" s="77">
        <v>0.65780267299999995</v>
      </c>
      <c r="Q147" s="78">
        <v>1E-4</v>
      </c>
      <c r="R147" s="78">
        <v>0</v>
      </c>
      <c r="W147" s="90"/>
    </row>
    <row r="148" spans="2:23">
      <c r="B148" t="s">
        <v>2843</v>
      </c>
      <c r="C148" t="s">
        <v>2066</v>
      </c>
      <c r="D148" s="98">
        <v>95350301</v>
      </c>
      <c r="E148"/>
      <c r="F148" t="s">
        <v>478</v>
      </c>
      <c r="G148" s="86">
        <v>41281</v>
      </c>
      <c r="H148" t="s">
        <v>149</v>
      </c>
      <c r="I148" s="77">
        <v>4.53</v>
      </c>
      <c r="J148" t="s">
        <v>666</v>
      </c>
      <c r="K148" t="s">
        <v>102</v>
      </c>
      <c r="L148" s="78">
        <v>5.3499999999999999E-2</v>
      </c>
      <c r="M148" s="78">
        <v>2.1999999999999999E-2</v>
      </c>
      <c r="N148" s="77">
        <v>3502.22</v>
      </c>
      <c r="O148" s="77">
        <v>130.07</v>
      </c>
      <c r="P148" s="77">
        <v>4.5553375540000003</v>
      </c>
      <c r="Q148" s="78">
        <v>5.9999999999999995E-4</v>
      </c>
      <c r="R148" s="78">
        <v>1E-4</v>
      </c>
      <c r="W148" s="90"/>
    </row>
    <row r="149" spans="2:23">
      <c r="B149" t="s">
        <v>2843</v>
      </c>
      <c r="C149" t="s">
        <v>2066</v>
      </c>
      <c r="D149" s="98">
        <v>95350302</v>
      </c>
      <c r="E149"/>
      <c r="F149" t="s">
        <v>478</v>
      </c>
      <c r="G149" s="86">
        <v>41767</v>
      </c>
      <c r="H149" t="s">
        <v>149</v>
      </c>
      <c r="I149" s="77">
        <v>4.49</v>
      </c>
      <c r="J149" t="s">
        <v>666</v>
      </c>
      <c r="K149" t="s">
        <v>102</v>
      </c>
      <c r="L149" s="78">
        <v>5.3499999999999999E-2</v>
      </c>
      <c r="M149" s="78">
        <v>2.7900000000000001E-2</v>
      </c>
      <c r="N149" s="77">
        <v>618.41</v>
      </c>
      <c r="O149" s="77">
        <v>124.87</v>
      </c>
      <c r="P149" s="77">
        <v>0.77220856699999996</v>
      </c>
      <c r="Q149" s="78">
        <v>1E-4</v>
      </c>
      <c r="R149" s="78">
        <v>0</v>
      </c>
      <c r="W149" s="90"/>
    </row>
    <row r="150" spans="2:23">
      <c r="B150" t="s">
        <v>2843</v>
      </c>
      <c r="C150" t="s">
        <v>2066</v>
      </c>
      <c r="D150" s="98">
        <v>95350401</v>
      </c>
      <c r="E150"/>
      <c r="F150" t="s">
        <v>478</v>
      </c>
      <c r="G150" s="86">
        <v>41281</v>
      </c>
      <c r="H150" t="s">
        <v>149</v>
      </c>
      <c r="I150" s="77">
        <v>4.53</v>
      </c>
      <c r="J150" t="s">
        <v>666</v>
      </c>
      <c r="K150" t="s">
        <v>102</v>
      </c>
      <c r="L150" s="78">
        <v>5.3499999999999999E-2</v>
      </c>
      <c r="M150" s="78">
        <v>2.1999999999999999E-2</v>
      </c>
      <c r="N150" s="77">
        <v>2522.79</v>
      </c>
      <c r="O150" s="77">
        <v>130.07</v>
      </c>
      <c r="P150" s="77">
        <v>3.2813929530000001</v>
      </c>
      <c r="Q150" s="78">
        <v>4.0000000000000002E-4</v>
      </c>
      <c r="R150" s="78">
        <v>1E-4</v>
      </c>
      <c r="W150" s="90"/>
    </row>
    <row r="151" spans="2:23">
      <c r="B151" t="s">
        <v>2843</v>
      </c>
      <c r="C151" t="s">
        <v>2066</v>
      </c>
      <c r="D151" s="98">
        <v>95350402</v>
      </c>
      <c r="E151"/>
      <c r="F151" t="s">
        <v>478</v>
      </c>
      <c r="G151" s="86">
        <v>41767</v>
      </c>
      <c r="H151" t="s">
        <v>149</v>
      </c>
      <c r="I151" s="77">
        <v>4.49</v>
      </c>
      <c r="J151" t="s">
        <v>666</v>
      </c>
      <c r="K151" t="s">
        <v>102</v>
      </c>
      <c r="L151" s="78">
        <v>5.3499999999999999E-2</v>
      </c>
      <c r="M151" s="78">
        <v>2.7900000000000001E-2</v>
      </c>
      <c r="N151" s="77">
        <v>503.77</v>
      </c>
      <c r="O151" s="77">
        <v>124.87</v>
      </c>
      <c r="P151" s="77">
        <v>0.62905759900000002</v>
      </c>
      <c r="Q151" s="78">
        <v>1E-4</v>
      </c>
      <c r="R151" s="78">
        <v>0</v>
      </c>
      <c r="W151" s="90"/>
    </row>
    <row r="152" spans="2:23">
      <c r="B152" t="s">
        <v>2873</v>
      </c>
      <c r="C152" t="s">
        <v>2063</v>
      </c>
      <c r="D152" s="98">
        <v>9533</v>
      </c>
      <c r="E152"/>
      <c r="F152" t="s">
        <v>2068</v>
      </c>
      <c r="G152" s="86">
        <v>45015</v>
      </c>
      <c r="H152" t="s">
        <v>967</v>
      </c>
      <c r="I152" s="77">
        <v>3.88</v>
      </c>
      <c r="J152" t="s">
        <v>548</v>
      </c>
      <c r="K152" t="s">
        <v>102</v>
      </c>
      <c r="L152" s="78">
        <v>3.3599999999999998E-2</v>
      </c>
      <c r="M152" s="78">
        <v>3.4200000000000001E-2</v>
      </c>
      <c r="N152" s="77">
        <v>25313.43</v>
      </c>
      <c r="O152" s="77">
        <v>102.86</v>
      </c>
      <c r="P152" s="77">
        <v>26.037394098</v>
      </c>
      <c r="Q152" s="78">
        <v>3.3E-3</v>
      </c>
      <c r="R152" s="78">
        <v>5.0000000000000001E-4</v>
      </c>
      <c r="W152" s="90"/>
    </row>
    <row r="153" spans="2:23">
      <c r="B153" t="s">
        <v>2872</v>
      </c>
      <c r="C153" t="s">
        <v>2066</v>
      </c>
      <c r="D153" s="98">
        <v>9139</v>
      </c>
      <c r="E153"/>
      <c r="F153" t="s">
        <v>2068</v>
      </c>
      <c r="G153" s="86">
        <v>44748</v>
      </c>
      <c r="H153" t="s">
        <v>967</v>
      </c>
      <c r="I153" s="77">
        <v>1.65</v>
      </c>
      <c r="J153" t="s">
        <v>345</v>
      </c>
      <c r="K153" t="s">
        <v>102</v>
      </c>
      <c r="L153" s="78">
        <v>7.5700000000000003E-2</v>
      </c>
      <c r="M153" s="78">
        <v>8.2100000000000006E-2</v>
      </c>
      <c r="N153" s="77">
        <v>324729.73</v>
      </c>
      <c r="O153" s="77">
        <v>101.06</v>
      </c>
      <c r="P153" s="77">
        <v>328.17186513799999</v>
      </c>
      <c r="Q153" s="78">
        <v>4.1599999999999998E-2</v>
      </c>
      <c r="R153" s="78">
        <v>6.3E-3</v>
      </c>
      <c r="W153" s="90"/>
    </row>
    <row r="154" spans="2:23">
      <c r="B154" t="s">
        <v>2869</v>
      </c>
      <c r="C154" t="s">
        <v>2066</v>
      </c>
      <c r="D154" s="98">
        <v>71270</v>
      </c>
      <c r="E154"/>
      <c r="F154" t="s">
        <v>2068</v>
      </c>
      <c r="G154" s="86">
        <v>43631</v>
      </c>
      <c r="H154" t="s">
        <v>967</v>
      </c>
      <c r="I154" s="77">
        <v>4.8499999999999996</v>
      </c>
      <c r="J154" t="s">
        <v>345</v>
      </c>
      <c r="K154" t="s">
        <v>102</v>
      </c>
      <c r="L154" s="78">
        <v>3.1E-2</v>
      </c>
      <c r="M154" s="78">
        <v>2.9499999999999998E-2</v>
      </c>
      <c r="N154" s="77">
        <v>16329.99</v>
      </c>
      <c r="O154" s="77">
        <v>112.15</v>
      </c>
      <c r="P154" s="77">
        <v>18.314083785000001</v>
      </c>
      <c r="Q154" s="78">
        <v>2.3E-3</v>
      </c>
      <c r="R154" s="78">
        <v>2.9999999999999997E-4</v>
      </c>
      <c r="W154" s="90"/>
    </row>
    <row r="155" spans="2:23">
      <c r="B155" t="s">
        <v>2869</v>
      </c>
      <c r="C155" t="s">
        <v>2066</v>
      </c>
      <c r="D155" s="98">
        <v>71280</v>
      </c>
      <c r="E155"/>
      <c r="F155" t="s">
        <v>2068</v>
      </c>
      <c r="G155" s="86">
        <v>43634</v>
      </c>
      <c r="H155" t="s">
        <v>967</v>
      </c>
      <c r="I155" s="77">
        <v>4.87</v>
      </c>
      <c r="J155" t="s">
        <v>345</v>
      </c>
      <c r="K155" t="s">
        <v>102</v>
      </c>
      <c r="L155" s="78">
        <v>2.4899999999999999E-2</v>
      </c>
      <c r="M155" s="78">
        <v>2.9600000000000001E-2</v>
      </c>
      <c r="N155" s="77">
        <v>6864.69</v>
      </c>
      <c r="O155" s="77">
        <v>110.78</v>
      </c>
      <c r="P155" s="77">
        <v>7.604703582</v>
      </c>
      <c r="Q155" s="78">
        <v>1E-3</v>
      </c>
      <c r="R155" s="78">
        <v>1E-4</v>
      </c>
      <c r="W155" s="90"/>
    </row>
    <row r="156" spans="2:23">
      <c r="B156" t="s">
        <v>2869</v>
      </c>
      <c r="C156" t="s">
        <v>2066</v>
      </c>
      <c r="D156" s="98">
        <v>71300</v>
      </c>
      <c r="E156"/>
      <c r="F156" t="s">
        <v>2068</v>
      </c>
      <c r="G156" s="86">
        <v>43634</v>
      </c>
      <c r="H156" t="s">
        <v>967</v>
      </c>
      <c r="I156" s="77">
        <v>5.13</v>
      </c>
      <c r="J156" t="s">
        <v>345</v>
      </c>
      <c r="K156" t="s">
        <v>102</v>
      </c>
      <c r="L156" s="78">
        <v>3.5999999999999997E-2</v>
      </c>
      <c r="M156" s="78">
        <v>2.98E-2</v>
      </c>
      <c r="N156" s="77">
        <v>4547.04</v>
      </c>
      <c r="O156" s="77">
        <v>115.05</v>
      </c>
      <c r="P156" s="77">
        <v>5.2313695200000003</v>
      </c>
      <c r="Q156" s="78">
        <v>6.9999999999999999E-4</v>
      </c>
      <c r="R156" s="78">
        <v>1E-4</v>
      </c>
      <c r="W156" s="90"/>
    </row>
    <row r="157" spans="2:23">
      <c r="B157" t="s">
        <v>2875</v>
      </c>
      <c r="C157" t="s">
        <v>2063</v>
      </c>
      <c r="D157" s="98">
        <v>311829</v>
      </c>
      <c r="E157"/>
      <c r="F157" t="s">
        <v>478</v>
      </c>
      <c r="G157" s="86">
        <v>40489</v>
      </c>
      <c r="H157" t="s">
        <v>149</v>
      </c>
      <c r="I157" s="77">
        <v>1.73</v>
      </c>
      <c r="J157" t="s">
        <v>345</v>
      </c>
      <c r="K157" t="s">
        <v>102</v>
      </c>
      <c r="L157" s="78">
        <v>5.7000000000000002E-2</v>
      </c>
      <c r="M157" s="78">
        <v>2.6499999999999999E-2</v>
      </c>
      <c r="N157" s="77">
        <v>4459.9799999999996</v>
      </c>
      <c r="O157" s="77">
        <v>125.9</v>
      </c>
      <c r="P157" s="77">
        <v>5.6151148199999996</v>
      </c>
      <c r="Q157" s="78">
        <v>6.9999999999999999E-4</v>
      </c>
      <c r="R157" s="78">
        <v>1E-4</v>
      </c>
      <c r="W157" s="90"/>
    </row>
    <row r="158" spans="2:23">
      <c r="B158" s="83" t="s">
        <v>2878</v>
      </c>
      <c r="C158" t="s">
        <v>2063</v>
      </c>
      <c r="D158" s="98">
        <v>7491</v>
      </c>
      <c r="E158"/>
      <c r="F158" t="s">
        <v>866</v>
      </c>
      <c r="G158" s="86">
        <v>43899</v>
      </c>
      <c r="H158" t="s">
        <v>967</v>
      </c>
      <c r="I158" s="77">
        <v>3.12</v>
      </c>
      <c r="J158" t="s">
        <v>127</v>
      </c>
      <c r="K158" t="s">
        <v>102</v>
      </c>
      <c r="L158" s="78">
        <v>1.2999999999999999E-2</v>
      </c>
      <c r="M158" s="78">
        <v>2.5499999999999998E-2</v>
      </c>
      <c r="N158" s="77">
        <v>17537.240000000002</v>
      </c>
      <c r="O158" s="77">
        <v>107.23</v>
      </c>
      <c r="P158" s="77">
        <v>18.805182452</v>
      </c>
      <c r="Q158" s="78">
        <v>2.3999999999999998E-3</v>
      </c>
      <c r="R158" s="78">
        <v>4.0000000000000002E-4</v>
      </c>
      <c r="W158" s="90"/>
    </row>
    <row r="159" spans="2:23">
      <c r="B159" s="83" t="s">
        <v>2878</v>
      </c>
      <c r="C159" t="s">
        <v>2063</v>
      </c>
      <c r="D159" s="98">
        <v>7490</v>
      </c>
      <c r="E159"/>
      <c r="F159" t="s">
        <v>866</v>
      </c>
      <c r="G159" s="86">
        <v>43899</v>
      </c>
      <c r="H159" t="s">
        <v>967</v>
      </c>
      <c r="I159" s="77">
        <v>2.98</v>
      </c>
      <c r="J159" t="s">
        <v>127</v>
      </c>
      <c r="K159" t="s">
        <v>102</v>
      </c>
      <c r="L159" s="78">
        <v>2.3900000000000001E-2</v>
      </c>
      <c r="M159" s="78">
        <v>5.4399999999999997E-2</v>
      </c>
      <c r="N159" s="77">
        <v>31536.23</v>
      </c>
      <c r="O159" s="77">
        <v>92.04</v>
      </c>
      <c r="P159" s="77">
        <v>29.025946092000002</v>
      </c>
      <c r="Q159" s="78">
        <v>3.7000000000000002E-3</v>
      </c>
      <c r="R159" s="78">
        <v>5.9999999999999995E-4</v>
      </c>
      <c r="W159" s="90"/>
    </row>
    <row r="160" spans="2:23">
      <c r="B160" t="s">
        <v>2882</v>
      </c>
      <c r="C160" t="s">
        <v>2066</v>
      </c>
      <c r="D160" s="98">
        <v>72971</v>
      </c>
      <c r="E160"/>
      <c r="F160" t="s">
        <v>542</v>
      </c>
      <c r="G160" s="86">
        <v>43801</v>
      </c>
      <c r="H160" t="s">
        <v>206</v>
      </c>
      <c r="I160" s="77">
        <v>4.5999999999999996</v>
      </c>
      <c r="J160" t="s">
        <v>325</v>
      </c>
      <c r="K160" t="s">
        <v>110</v>
      </c>
      <c r="L160" s="78">
        <v>2.3599999999999999E-2</v>
      </c>
      <c r="M160" s="78">
        <v>5.9299999999999999E-2</v>
      </c>
      <c r="N160" s="77">
        <v>42595.31</v>
      </c>
      <c r="O160" s="77">
        <v>86.08</v>
      </c>
      <c r="P160" s="77">
        <v>148.77246885576</v>
      </c>
      <c r="Q160" s="78">
        <v>1.8800000000000001E-2</v>
      </c>
      <c r="R160" s="78">
        <v>2.8E-3</v>
      </c>
      <c r="W160" s="90"/>
    </row>
    <row r="161" spans="2:23">
      <c r="B161" t="s">
        <v>2885</v>
      </c>
      <c r="C161" t="s">
        <v>2066</v>
      </c>
      <c r="D161" s="98">
        <v>9365</v>
      </c>
      <c r="E161"/>
      <c r="F161" t="s">
        <v>866</v>
      </c>
      <c r="G161" s="86">
        <v>44906</v>
      </c>
      <c r="H161" t="s">
        <v>967</v>
      </c>
      <c r="I161" s="77">
        <v>1.99</v>
      </c>
      <c r="J161" t="s">
        <v>345</v>
      </c>
      <c r="K161" t="s">
        <v>102</v>
      </c>
      <c r="L161" s="78">
        <v>7.6799999999999993E-2</v>
      </c>
      <c r="M161" s="78">
        <v>7.6999999999999999E-2</v>
      </c>
      <c r="N161" s="77">
        <v>227.66</v>
      </c>
      <c r="O161" s="77">
        <v>100.6</v>
      </c>
      <c r="P161" s="77">
        <v>0.22902596</v>
      </c>
      <c r="Q161" s="78">
        <v>0</v>
      </c>
      <c r="R161" s="78">
        <v>0</v>
      </c>
      <c r="W161" s="90"/>
    </row>
    <row r="162" spans="2:23">
      <c r="B162" t="s">
        <v>2885</v>
      </c>
      <c r="C162" t="s">
        <v>2066</v>
      </c>
      <c r="D162" s="98">
        <v>9509</v>
      </c>
      <c r="E162"/>
      <c r="F162" t="s">
        <v>866</v>
      </c>
      <c r="G162" s="86">
        <v>44991</v>
      </c>
      <c r="H162" t="s">
        <v>967</v>
      </c>
      <c r="I162" s="77">
        <v>1.99</v>
      </c>
      <c r="J162" t="s">
        <v>345</v>
      </c>
      <c r="K162" t="s">
        <v>102</v>
      </c>
      <c r="L162" s="78">
        <v>7.6799999999999993E-2</v>
      </c>
      <c r="M162" s="78">
        <v>7.3899999999999993E-2</v>
      </c>
      <c r="N162" s="77">
        <v>11259.03</v>
      </c>
      <c r="O162" s="77">
        <v>101.18</v>
      </c>
      <c r="P162" s="77">
        <v>11.391886553999999</v>
      </c>
      <c r="Q162" s="78">
        <v>1.4E-3</v>
      </c>
      <c r="R162" s="78">
        <v>2.0000000000000001E-4</v>
      </c>
      <c r="W162" s="90"/>
    </row>
    <row r="163" spans="2:23">
      <c r="B163" t="s">
        <v>2885</v>
      </c>
      <c r="C163" t="s">
        <v>2066</v>
      </c>
      <c r="D163" s="98">
        <v>9316</v>
      </c>
      <c r="E163"/>
      <c r="F163" t="s">
        <v>866</v>
      </c>
      <c r="G163" s="86">
        <v>44885</v>
      </c>
      <c r="H163" t="s">
        <v>967</v>
      </c>
      <c r="I163" s="77">
        <v>1.99</v>
      </c>
      <c r="J163" t="s">
        <v>345</v>
      </c>
      <c r="K163" t="s">
        <v>102</v>
      </c>
      <c r="L163" s="78">
        <v>7.6799999999999993E-2</v>
      </c>
      <c r="M163" s="78">
        <v>8.0500000000000002E-2</v>
      </c>
      <c r="N163" s="77">
        <v>88080.65</v>
      </c>
      <c r="O163" s="77">
        <v>99.96</v>
      </c>
      <c r="P163" s="77">
        <v>88.045417740000005</v>
      </c>
      <c r="Q163" s="78">
        <v>1.12E-2</v>
      </c>
      <c r="R163" s="78">
        <v>1.6999999999999999E-3</v>
      </c>
      <c r="W163" s="90"/>
    </row>
    <row r="164" spans="2:23">
      <c r="B164" t="s">
        <v>2880</v>
      </c>
      <c r="C164" t="s">
        <v>2066</v>
      </c>
      <c r="D164" s="98">
        <v>539178</v>
      </c>
      <c r="E164"/>
      <c r="F164" t="s">
        <v>549</v>
      </c>
      <c r="G164" s="86">
        <v>45015</v>
      </c>
      <c r="H164" t="s">
        <v>149</v>
      </c>
      <c r="I164" s="77">
        <v>5.09</v>
      </c>
      <c r="J164" t="s">
        <v>325</v>
      </c>
      <c r="K164" t="s">
        <v>102</v>
      </c>
      <c r="L164" s="78">
        <v>4.4999999999999998E-2</v>
      </c>
      <c r="M164" s="78">
        <v>3.8199999999999998E-2</v>
      </c>
      <c r="N164" s="77">
        <v>15991.78</v>
      </c>
      <c r="O164" s="77">
        <v>105.93</v>
      </c>
      <c r="P164" s="77">
        <v>16.940092554</v>
      </c>
      <c r="Q164" s="78">
        <v>2.0999999999999999E-3</v>
      </c>
      <c r="R164" s="78">
        <v>2.9999999999999997E-4</v>
      </c>
      <c r="W164" s="90"/>
    </row>
    <row r="165" spans="2:23">
      <c r="B165" t="s">
        <v>2883</v>
      </c>
      <c r="C165" t="s">
        <v>2066</v>
      </c>
      <c r="D165" s="98">
        <v>8405</v>
      </c>
      <c r="E165"/>
      <c r="F165" t="s">
        <v>549</v>
      </c>
      <c r="G165" s="86">
        <v>44322</v>
      </c>
      <c r="H165" t="s">
        <v>149</v>
      </c>
      <c r="I165" s="77">
        <v>8.41</v>
      </c>
      <c r="J165" t="s">
        <v>666</v>
      </c>
      <c r="K165" t="s">
        <v>102</v>
      </c>
      <c r="L165" s="78">
        <v>2.5600000000000001E-2</v>
      </c>
      <c r="M165" s="78">
        <v>4.6300000000000001E-2</v>
      </c>
      <c r="N165" s="77">
        <v>11194.19</v>
      </c>
      <c r="O165" s="77">
        <v>93.11</v>
      </c>
      <c r="P165" s="77">
        <v>10.422910309000001</v>
      </c>
      <c r="Q165" s="78">
        <v>1.2999999999999999E-3</v>
      </c>
      <c r="R165" s="78">
        <v>2.0000000000000001E-4</v>
      </c>
      <c r="W165" s="90"/>
    </row>
    <row r="166" spans="2:23">
      <c r="B166" t="s">
        <v>2883</v>
      </c>
      <c r="C166" t="s">
        <v>2066</v>
      </c>
      <c r="D166" s="98">
        <v>8581</v>
      </c>
      <c r="E166"/>
      <c r="F166" t="s">
        <v>549</v>
      </c>
      <c r="G166" s="86">
        <v>44418</v>
      </c>
      <c r="H166" t="s">
        <v>149</v>
      </c>
      <c r="I166" s="77">
        <v>8.52</v>
      </c>
      <c r="J166" t="s">
        <v>666</v>
      </c>
      <c r="K166" t="s">
        <v>102</v>
      </c>
      <c r="L166" s="78">
        <v>2.2700000000000001E-2</v>
      </c>
      <c r="M166" s="78">
        <v>4.4699999999999997E-2</v>
      </c>
      <c r="N166" s="77">
        <v>11155.84</v>
      </c>
      <c r="O166" s="77">
        <v>91.06</v>
      </c>
      <c r="P166" s="77">
        <v>10.158507904</v>
      </c>
      <c r="Q166" s="78">
        <v>1.2999999999999999E-3</v>
      </c>
      <c r="R166" s="78">
        <v>2.0000000000000001E-4</v>
      </c>
      <c r="W166" s="90"/>
    </row>
    <row r="167" spans="2:23">
      <c r="B167" t="s">
        <v>2883</v>
      </c>
      <c r="C167" t="s">
        <v>2066</v>
      </c>
      <c r="D167" s="98">
        <v>8761</v>
      </c>
      <c r="E167"/>
      <c r="F167" t="s">
        <v>549</v>
      </c>
      <c r="G167" s="86">
        <v>44530</v>
      </c>
      <c r="H167" t="s">
        <v>149</v>
      </c>
      <c r="I167" s="77">
        <v>8.58</v>
      </c>
      <c r="J167" t="s">
        <v>666</v>
      </c>
      <c r="K167" t="s">
        <v>102</v>
      </c>
      <c r="L167" s="78">
        <v>1.7899999999999999E-2</v>
      </c>
      <c r="M167" s="78">
        <v>4.7399999999999998E-2</v>
      </c>
      <c r="N167" s="77">
        <v>9192.5400000000009</v>
      </c>
      <c r="O167" s="77">
        <v>84.09</v>
      </c>
      <c r="P167" s="77">
        <v>7.730006886</v>
      </c>
      <c r="Q167" s="78">
        <v>1E-3</v>
      </c>
      <c r="R167" s="78">
        <v>1E-4</v>
      </c>
      <c r="W167" s="90"/>
    </row>
    <row r="168" spans="2:23">
      <c r="B168" t="s">
        <v>2883</v>
      </c>
      <c r="C168" t="s">
        <v>2066</v>
      </c>
      <c r="D168" s="98">
        <v>8946</v>
      </c>
      <c r="E168"/>
      <c r="F168" t="s">
        <v>549</v>
      </c>
      <c r="G168" s="86">
        <v>44612</v>
      </c>
      <c r="H168" t="s">
        <v>149</v>
      </c>
      <c r="I168" s="77">
        <v>8.4</v>
      </c>
      <c r="J168" t="s">
        <v>666</v>
      </c>
      <c r="K168" t="s">
        <v>102</v>
      </c>
      <c r="L168" s="78">
        <v>2.3599999999999999E-2</v>
      </c>
      <c r="M168" s="78">
        <v>4.8099999999999997E-2</v>
      </c>
      <c r="N168" s="77">
        <v>10780.4</v>
      </c>
      <c r="O168" s="77">
        <v>88.09</v>
      </c>
      <c r="P168" s="77">
        <v>9.4964543599999995</v>
      </c>
      <c r="Q168" s="78">
        <v>1.1999999999999999E-3</v>
      </c>
      <c r="R168" s="78">
        <v>2.0000000000000001E-4</v>
      </c>
      <c r="W168" s="90"/>
    </row>
    <row r="169" spans="2:23">
      <c r="B169" t="s">
        <v>2883</v>
      </c>
      <c r="C169" t="s">
        <v>2066</v>
      </c>
      <c r="D169" s="98">
        <v>9031</v>
      </c>
      <c r="E169"/>
      <c r="F169" t="s">
        <v>549</v>
      </c>
      <c r="G169" s="86">
        <v>44662</v>
      </c>
      <c r="H169" t="s">
        <v>149</v>
      </c>
      <c r="I169" s="77">
        <v>8.4499999999999993</v>
      </c>
      <c r="J169" t="s">
        <v>666</v>
      </c>
      <c r="K169" t="s">
        <v>102</v>
      </c>
      <c r="L169" s="78">
        <v>2.4E-2</v>
      </c>
      <c r="M169" s="78">
        <v>4.5999999999999999E-2</v>
      </c>
      <c r="N169" s="77">
        <v>12278.03</v>
      </c>
      <c r="O169" s="77">
        <v>89.33</v>
      </c>
      <c r="P169" s="77">
        <v>10.967964199000001</v>
      </c>
      <c r="Q169" s="78">
        <v>1.4E-3</v>
      </c>
      <c r="R169" s="78">
        <v>2.0000000000000001E-4</v>
      </c>
      <c r="W169" s="90"/>
    </row>
    <row r="170" spans="2:23">
      <c r="B170" t="s">
        <v>2883</v>
      </c>
      <c r="C170" t="s">
        <v>2066</v>
      </c>
      <c r="D170" s="98">
        <v>9797</v>
      </c>
      <c r="E170"/>
      <c r="F170" t="s">
        <v>549</v>
      </c>
      <c r="G170" s="86">
        <v>45197</v>
      </c>
      <c r="H170" t="s">
        <v>149</v>
      </c>
      <c r="I170" s="77">
        <v>8.1999999999999993</v>
      </c>
      <c r="J170" t="s">
        <v>666</v>
      </c>
      <c r="K170" t="s">
        <v>102</v>
      </c>
      <c r="L170" s="78">
        <v>4.1200000000000001E-2</v>
      </c>
      <c r="M170" s="78">
        <v>4.48E-2</v>
      </c>
      <c r="N170" s="77">
        <v>5770.11</v>
      </c>
      <c r="O170" s="77">
        <v>100</v>
      </c>
      <c r="P170" s="77">
        <v>5.7701099999999999</v>
      </c>
      <c r="Q170" s="78">
        <v>6.9999999999999999E-4</v>
      </c>
      <c r="R170" s="78">
        <v>1E-4</v>
      </c>
      <c r="W170" s="90"/>
    </row>
    <row r="171" spans="2:23">
      <c r="B171" t="s">
        <v>2883</v>
      </c>
      <c r="C171" t="s">
        <v>2066</v>
      </c>
      <c r="D171" s="98">
        <v>7898</v>
      </c>
      <c r="E171"/>
      <c r="F171" t="s">
        <v>549</v>
      </c>
      <c r="G171" s="86">
        <v>44074</v>
      </c>
      <c r="H171" t="s">
        <v>149</v>
      </c>
      <c r="I171" s="77">
        <v>8.6</v>
      </c>
      <c r="J171" t="s">
        <v>666</v>
      </c>
      <c r="K171" t="s">
        <v>102</v>
      </c>
      <c r="L171" s="78">
        <v>2.35E-2</v>
      </c>
      <c r="M171" s="78">
        <v>4.1099999999999998E-2</v>
      </c>
      <c r="N171" s="77">
        <v>19437.38</v>
      </c>
      <c r="O171" s="77">
        <v>95.92</v>
      </c>
      <c r="P171" s="77">
        <v>18.644334896</v>
      </c>
      <c r="Q171" s="78">
        <v>2.3999999999999998E-3</v>
      </c>
      <c r="R171" s="78">
        <v>4.0000000000000002E-4</v>
      </c>
      <c r="W171" s="90"/>
    </row>
    <row r="172" spans="2:23">
      <c r="B172" t="s">
        <v>2883</v>
      </c>
      <c r="C172" t="s">
        <v>2066</v>
      </c>
      <c r="D172" s="98">
        <v>8154</v>
      </c>
      <c r="E172"/>
      <c r="F172" t="s">
        <v>549</v>
      </c>
      <c r="G172" s="86">
        <v>44189</v>
      </c>
      <c r="H172" t="s">
        <v>149</v>
      </c>
      <c r="I172" s="77">
        <v>8.51</v>
      </c>
      <c r="J172" t="s">
        <v>666</v>
      </c>
      <c r="K172" t="s">
        <v>102</v>
      </c>
      <c r="L172" s="78">
        <v>2.47E-2</v>
      </c>
      <c r="M172" s="78">
        <v>4.36E-2</v>
      </c>
      <c r="N172" s="77">
        <v>2431.7199999999998</v>
      </c>
      <c r="O172" s="77">
        <v>95.05</v>
      </c>
      <c r="P172" s="77">
        <v>2.31134986</v>
      </c>
      <c r="Q172" s="78">
        <v>2.9999999999999997E-4</v>
      </c>
      <c r="R172" s="78">
        <v>0</v>
      </c>
      <c r="W172" s="90"/>
    </row>
    <row r="173" spans="2:23">
      <c r="B173" t="s">
        <v>2883</v>
      </c>
      <c r="C173" t="s">
        <v>2066</v>
      </c>
      <c r="D173" s="98">
        <v>9796</v>
      </c>
      <c r="E173"/>
      <c r="F173" t="s">
        <v>549</v>
      </c>
      <c r="G173" s="86">
        <v>45197</v>
      </c>
      <c r="H173" t="s">
        <v>149</v>
      </c>
      <c r="I173" s="77">
        <v>8.1999999999999993</v>
      </c>
      <c r="J173" t="s">
        <v>666</v>
      </c>
      <c r="K173" t="s">
        <v>102</v>
      </c>
      <c r="L173" s="78">
        <v>4.1200000000000001E-2</v>
      </c>
      <c r="M173" s="78">
        <v>4.1799999999999997E-2</v>
      </c>
      <c r="N173" s="77">
        <v>189.7</v>
      </c>
      <c r="O173" s="77">
        <v>100</v>
      </c>
      <c r="P173" s="77">
        <v>0.18970000000000001</v>
      </c>
      <c r="Q173" s="78">
        <v>0</v>
      </c>
      <c r="R173" s="78">
        <v>0</v>
      </c>
      <c r="W173" s="90"/>
    </row>
    <row r="174" spans="2:23">
      <c r="B174" t="s">
        <v>2888</v>
      </c>
      <c r="C174" t="s">
        <v>2063</v>
      </c>
      <c r="D174" s="98">
        <v>3364</v>
      </c>
      <c r="E174"/>
      <c r="F174" t="s">
        <v>542</v>
      </c>
      <c r="G174" s="86">
        <v>41639</v>
      </c>
      <c r="H174" t="s">
        <v>206</v>
      </c>
      <c r="I174" s="77">
        <v>0.26</v>
      </c>
      <c r="J174" t="s">
        <v>731</v>
      </c>
      <c r="K174" t="s">
        <v>102</v>
      </c>
      <c r="L174" s="78">
        <v>3.6999999999999998E-2</v>
      </c>
      <c r="M174" s="78">
        <v>6.9599999999999995E-2</v>
      </c>
      <c r="N174" s="77">
        <v>4084.27</v>
      </c>
      <c r="O174" s="77">
        <v>111.28</v>
      </c>
      <c r="P174" s="77">
        <v>4.5449756560000001</v>
      </c>
      <c r="Q174" s="78">
        <v>5.9999999999999995E-4</v>
      </c>
      <c r="R174" s="78">
        <v>1E-4</v>
      </c>
      <c r="W174" s="90"/>
    </row>
    <row r="175" spans="2:23">
      <c r="B175" t="s">
        <v>2888</v>
      </c>
      <c r="C175" t="s">
        <v>2063</v>
      </c>
      <c r="D175" s="98">
        <v>458869</v>
      </c>
      <c r="E175"/>
      <c r="F175" t="s">
        <v>542</v>
      </c>
      <c r="G175" s="86">
        <v>42759</v>
      </c>
      <c r="H175" t="s">
        <v>206</v>
      </c>
      <c r="I175" s="77">
        <v>1.73</v>
      </c>
      <c r="J175" t="s">
        <v>731</v>
      </c>
      <c r="K175" t="s">
        <v>102</v>
      </c>
      <c r="L175" s="78">
        <v>3.8800000000000001E-2</v>
      </c>
      <c r="M175" s="78">
        <v>5.8099999999999999E-2</v>
      </c>
      <c r="N175" s="77">
        <v>18530.57</v>
      </c>
      <c r="O175" s="77">
        <v>97.57</v>
      </c>
      <c r="P175" s="77">
        <v>18.080277149</v>
      </c>
      <c r="Q175" s="78">
        <v>2.3E-3</v>
      </c>
      <c r="R175" s="78">
        <v>2.9999999999999997E-4</v>
      </c>
      <c r="W175" s="90"/>
    </row>
    <row r="176" spans="2:23">
      <c r="B176" t="s">
        <v>2888</v>
      </c>
      <c r="C176" t="s">
        <v>2063</v>
      </c>
      <c r="D176" s="98">
        <v>458870</v>
      </c>
      <c r="E176"/>
      <c r="F176" t="s">
        <v>542</v>
      </c>
      <c r="G176" s="86">
        <v>42759</v>
      </c>
      <c r="H176" t="s">
        <v>206</v>
      </c>
      <c r="I176" s="77">
        <v>1.69</v>
      </c>
      <c r="J176" t="s">
        <v>731</v>
      </c>
      <c r="K176" t="s">
        <v>102</v>
      </c>
      <c r="L176" s="78">
        <v>7.0499999999999993E-2</v>
      </c>
      <c r="M176" s="78">
        <v>7.17E-2</v>
      </c>
      <c r="N176" s="77">
        <v>18530.57</v>
      </c>
      <c r="O176" s="77">
        <v>101.25</v>
      </c>
      <c r="P176" s="77">
        <v>18.762202125000002</v>
      </c>
      <c r="Q176" s="78">
        <v>2.3999999999999998E-3</v>
      </c>
      <c r="R176" s="78">
        <v>4.0000000000000002E-4</v>
      </c>
      <c r="W176" s="90"/>
    </row>
    <row r="177" spans="2:23">
      <c r="B177" t="s">
        <v>2888</v>
      </c>
      <c r="C177" t="s">
        <v>2063</v>
      </c>
      <c r="D177" s="98">
        <v>364477</v>
      </c>
      <c r="E177"/>
      <c r="F177" t="s">
        <v>542</v>
      </c>
      <c r="G177" s="86">
        <v>42004</v>
      </c>
      <c r="H177" t="s">
        <v>206</v>
      </c>
      <c r="I177" s="77">
        <v>0.74</v>
      </c>
      <c r="J177" t="s">
        <v>731</v>
      </c>
      <c r="K177" t="s">
        <v>102</v>
      </c>
      <c r="L177" s="78">
        <v>3.6999999999999998E-2</v>
      </c>
      <c r="M177" s="78">
        <v>0.10879999999999999</v>
      </c>
      <c r="N177" s="77">
        <v>4084.27</v>
      </c>
      <c r="O177" s="77">
        <v>106.86</v>
      </c>
      <c r="P177" s="77">
        <v>4.3644509219999996</v>
      </c>
      <c r="Q177" s="78">
        <v>5.9999999999999995E-4</v>
      </c>
      <c r="R177" s="78">
        <v>1E-4</v>
      </c>
      <c r="W177" s="90"/>
    </row>
    <row r="178" spans="2:23">
      <c r="B178" t="s">
        <v>2887</v>
      </c>
      <c r="C178" t="s">
        <v>2066</v>
      </c>
      <c r="D178" s="98">
        <v>451305</v>
      </c>
      <c r="E178"/>
      <c r="F178" t="s">
        <v>866</v>
      </c>
      <c r="G178" s="86">
        <v>42521</v>
      </c>
      <c r="H178" t="s">
        <v>967</v>
      </c>
      <c r="I178" s="77">
        <v>1.37</v>
      </c>
      <c r="J178" t="s">
        <v>127</v>
      </c>
      <c r="K178" t="s">
        <v>102</v>
      </c>
      <c r="L178" s="78">
        <v>2.3E-2</v>
      </c>
      <c r="M178" s="78">
        <v>3.9E-2</v>
      </c>
      <c r="N178" s="77">
        <v>2027.89</v>
      </c>
      <c r="O178" s="77">
        <v>110.83</v>
      </c>
      <c r="P178" s="77">
        <v>2.247510487</v>
      </c>
      <c r="Q178" s="78">
        <v>2.9999999999999997E-4</v>
      </c>
      <c r="R178" s="78">
        <v>0</v>
      </c>
      <c r="W178" s="90"/>
    </row>
    <row r="179" spans="2:23">
      <c r="B179" t="s">
        <v>2887</v>
      </c>
      <c r="C179" t="s">
        <v>2066</v>
      </c>
      <c r="D179" s="98">
        <v>451301</v>
      </c>
      <c r="E179"/>
      <c r="F179" t="s">
        <v>866</v>
      </c>
      <c r="G179" s="86">
        <v>42474</v>
      </c>
      <c r="H179" t="s">
        <v>967</v>
      </c>
      <c r="I179" s="77">
        <v>0.36</v>
      </c>
      <c r="J179" t="s">
        <v>127</v>
      </c>
      <c r="K179" t="s">
        <v>102</v>
      </c>
      <c r="L179" s="78">
        <v>3.1800000000000002E-2</v>
      </c>
      <c r="M179" s="78">
        <v>7.1199999999999999E-2</v>
      </c>
      <c r="N179" s="77">
        <v>6231.72</v>
      </c>
      <c r="O179" s="77">
        <v>98.78</v>
      </c>
      <c r="P179" s="77">
        <v>6.1556930159999999</v>
      </c>
      <c r="Q179" s="78">
        <v>8.0000000000000004E-4</v>
      </c>
      <c r="R179" s="78">
        <v>1E-4</v>
      </c>
      <c r="W179" s="90"/>
    </row>
    <row r="180" spans="2:23">
      <c r="B180" t="s">
        <v>2887</v>
      </c>
      <c r="C180" t="s">
        <v>2066</v>
      </c>
      <c r="D180" s="98">
        <v>451304</v>
      </c>
      <c r="E180"/>
      <c r="F180" t="s">
        <v>866</v>
      </c>
      <c r="G180" s="86">
        <v>42474</v>
      </c>
      <c r="H180" t="s">
        <v>967</v>
      </c>
      <c r="I180" s="77">
        <v>0.36</v>
      </c>
      <c r="J180" t="s">
        <v>127</v>
      </c>
      <c r="K180" t="s">
        <v>102</v>
      </c>
      <c r="L180" s="78">
        <v>6.8500000000000005E-2</v>
      </c>
      <c r="M180" s="78">
        <v>6.4199999999999993E-2</v>
      </c>
      <c r="N180" s="77">
        <v>6075.76</v>
      </c>
      <c r="O180" s="77">
        <v>100.46</v>
      </c>
      <c r="P180" s="77">
        <v>6.1037084960000003</v>
      </c>
      <c r="Q180" s="78">
        <v>8.0000000000000004E-4</v>
      </c>
      <c r="R180" s="78">
        <v>1E-4</v>
      </c>
      <c r="W180" s="90"/>
    </row>
    <row r="181" spans="2:23">
      <c r="B181" t="s">
        <v>2887</v>
      </c>
      <c r="C181" t="s">
        <v>2066</v>
      </c>
      <c r="D181" s="98">
        <v>451302</v>
      </c>
      <c r="E181"/>
      <c r="F181" t="s">
        <v>866</v>
      </c>
      <c r="G181" s="86">
        <v>42562</v>
      </c>
      <c r="H181" t="s">
        <v>967</v>
      </c>
      <c r="I181" s="77">
        <v>1.36</v>
      </c>
      <c r="J181" t="s">
        <v>127</v>
      </c>
      <c r="K181" t="s">
        <v>102</v>
      </c>
      <c r="L181" s="78">
        <v>3.3700000000000001E-2</v>
      </c>
      <c r="M181" s="78">
        <v>6.83E-2</v>
      </c>
      <c r="N181" s="77">
        <v>3787.74</v>
      </c>
      <c r="O181" s="77">
        <v>95.78</v>
      </c>
      <c r="P181" s="77">
        <v>3.6278973720000001</v>
      </c>
      <c r="Q181" s="78">
        <v>5.0000000000000001E-4</v>
      </c>
      <c r="R181" s="78">
        <v>1E-4</v>
      </c>
      <c r="W181" s="90"/>
    </row>
    <row r="182" spans="2:23">
      <c r="B182" t="s">
        <v>2887</v>
      </c>
      <c r="C182" t="s">
        <v>2066</v>
      </c>
      <c r="D182" s="98">
        <v>454754</v>
      </c>
      <c r="E182"/>
      <c r="F182" t="s">
        <v>866</v>
      </c>
      <c r="G182" s="86">
        <v>42710</v>
      </c>
      <c r="H182" t="s">
        <v>967</v>
      </c>
      <c r="I182" s="77">
        <v>1.54</v>
      </c>
      <c r="J182" t="s">
        <v>127</v>
      </c>
      <c r="K182" t="s">
        <v>102</v>
      </c>
      <c r="L182" s="78">
        <v>3.8399999999999997E-2</v>
      </c>
      <c r="M182" s="78">
        <v>6.7599999999999993E-2</v>
      </c>
      <c r="N182" s="77">
        <v>2465.89</v>
      </c>
      <c r="O182" s="77">
        <v>96</v>
      </c>
      <c r="P182" s="77">
        <v>2.3672544000000002</v>
      </c>
      <c r="Q182" s="78">
        <v>2.9999999999999997E-4</v>
      </c>
      <c r="R182" s="78">
        <v>0</v>
      </c>
      <c r="W182" s="90"/>
    </row>
    <row r="183" spans="2:23">
      <c r="B183" t="s">
        <v>2887</v>
      </c>
      <c r="C183" t="s">
        <v>2066</v>
      </c>
      <c r="D183" s="98">
        <v>454874</v>
      </c>
      <c r="E183"/>
      <c r="F183" t="s">
        <v>866</v>
      </c>
      <c r="G183" s="86">
        <v>42717</v>
      </c>
      <c r="H183" t="s">
        <v>967</v>
      </c>
      <c r="I183" s="77">
        <v>1.54</v>
      </c>
      <c r="J183" t="s">
        <v>127</v>
      </c>
      <c r="K183" t="s">
        <v>102</v>
      </c>
      <c r="L183" s="78">
        <v>3.85E-2</v>
      </c>
      <c r="M183" s="78">
        <v>6.7599999999999993E-2</v>
      </c>
      <c r="N183" s="77">
        <v>824.79</v>
      </c>
      <c r="O183" s="77">
        <v>96.02</v>
      </c>
      <c r="P183" s="77">
        <v>0.79196335799999995</v>
      </c>
      <c r="Q183" s="78">
        <v>1E-4</v>
      </c>
      <c r="R183" s="78">
        <v>0</v>
      </c>
      <c r="W183" s="90"/>
    </row>
    <row r="184" spans="2:23">
      <c r="B184" t="s">
        <v>2893</v>
      </c>
      <c r="C184" t="s">
        <v>2066</v>
      </c>
      <c r="D184" s="98">
        <v>462345</v>
      </c>
      <c r="E184"/>
      <c r="F184" t="s">
        <v>549</v>
      </c>
      <c r="G184" s="86">
        <v>42794</v>
      </c>
      <c r="H184" t="s">
        <v>149</v>
      </c>
      <c r="I184" s="77">
        <v>5.04</v>
      </c>
      <c r="J184" t="s">
        <v>666</v>
      </c>
      <c r="K184" t="s">
        <v>102</v>
      </c>
      <c r="L184" s="78">
        <v>2.9000000000000001E-2</v>
      </c>
      <c r="M184" s="78">
        <v>2.8500000000000001E-2</v>
      </c>
      <c r="N184" s="77">
        <v>35029.4</v>
      </c>
      <c r="O184" s="77">
        <v>116.33</v>
      </c>
      <c r="P184" s="77">
        <v>40.749701020000003</v>
      </c>
      <c r="Q184" s="78">
        <v>5.1999999999999998E-3</v>
      </c>
      <c r="R184" s="78">
        <v>8.0000000000000004E-4</v>
      </c>
      <c r="W184" s="90"/>
    </row>
    <row r="185" spans="2:23">
      <c r="B185" t="s">
        <v>2841</v>
      </c>
      <c r="C185" t="s">
        <v>2066</v>
      </c>
      <c r="D185" s="98">
        <v>8171</v>
      </c>
      <c r="E185"/>
      <c r="F185" t="s">
        <v>549</v>
      </c>
      <c r="G185" s="86">
        <v>44200</v>
      </c>
      <c r="H185" t="s">
        <v>149</v>
      </c>
      <c r="I185" s="77">
        <v>7.47</v>
      </c>
      <c r="J185" t="s">
        <v>666</v>
      </c>
      <c r="K185" t="s">
        <v>102</v>
      </c>
      <c r="L185" s="78">
        <v>3.1E-2</v>
      </c>
      <c r="M185" s="78">
        <v>5.0599999999999999E-2</v>
      </c>
      <c r="N185" s="77">
        <v>1805.4</v>
      </c>
      <c r="O185" s="77">
        <v>94.04</v>
      </c>
      <c r="P185" s="77">
        <v>1.6977981600000001</v>
      </c>
      <c r="Q185" s="78">
        <v>2.0000000000000001E-4</v>
      </c>
      <c r="R185" s="78">
        <v>0</v>
      </c>
      <c r="W185" s="90"/>
    </row>
    <row r="186" spans="2:23">
      <c r="B186" t="s">
        <v>2841</v>
      </c>
      <c r="C186" t="s">
        <v>2066</v>
      </c>
      <c r="D186" s="98">
        <v>8362</v>
      </c>
      <c r="E186"/>
      <c r="F186" t="s">
        <v>549</v>
      </c>
      <c r="G186" s="86">
        <v>44290</v>
      </c>
      <c r="H186" t="s">
        <v>149</v>
      </c>
      <c r="I186" s="77">
        <v>7.39</v>
      </c>
      <c r="J186" t="s">
        <v>666</v>
      </c>
      <c r="K186" t="s">
        <v>102</v>
      </c>
      <c r="L186" s="78">
        <v>3.1E-2</v>
      </c>
      <c r="M186" s="78">
        <v>5.3999999999999999E-2</v>
      </c>
      <c r="N186" s="77">
        <v>3467.72</v>
      </c>
      <c r="O186" s="77">
        <v>91.69</v>
      </c>
      <c r="P186" s="77">
        <v>3.1795524679999998</v>
      </c>
      <c r="Q186" s="78">
        <v>4.0000000000000002E-4</v>
      </c>
      <c r="R186" s="78">
        <v>1E-4</v>
      </c>
      <c r="W186" s="90"/>
    </row>
    <row r="187" spans="2:23">
      <c r="B187" t="s">
        <v>2841</v>
      </c>
      <c r="C187" t="s">
        <v>2066</v>
      </c>
      <c r="D187" s="98">
        <v>8698</v>
      </c>
      <c r="E187"/>
      <c r="F187" t="s">
        <v>549</v>
      </c>
      <c r="G187" s="86">
        <v>44496</v>
      </c>
      <c r="H187" t="s">
        <v>149</v>
      </c>
      <c r="I187" s="77">
        <v>6.86</v>
      </c>
      <c r="J187" t="s">
        <v>666</v>
      </c>
      <c r="K187" t="s">
        <v>102</v>
      </c>
      <c r="L187" s="78">
        <v>3.1E-2</v>
      </c>
      <c r="M187" s="78">
        <v>7.8200000000000006E-2</v>
      </c>
      <c r="N187" s="77">
        <v>3884.59</v>
      </c>
      <c r="O187" s="77">
        <v>76.25</v>
      </c>
      <c r="P187" s="77">
        <v>2.9619998750000001</v>
      </c>
      <c r="Q187" s="78">
        <v>4.0000000000000002E-4</v>
      </c>
      <c r="R187" s="78">
        <v>1E-4</v>
      </c>
      <c r="W187" s="90"/>
    </row>
    <row r="188" spans="2:23">
      <c r="B188" t="s">
        <v>2841</v>
      </c>
      <c r="C188" t="s">
        <v>2066</v>
      </c>
      <c r="D188" s="98">
        <v>8953</v>
      </c>
      <c r="E188"/>
      <c r="F188" t="s">
        <v>549</v>
      </c>
      <c r="G188" s="86">
        <v>44615</v>
      </c>
      <c r="H188" t="s">
        <v>149</v>
      </c>
      <c r="I188" s="77">
        <v>7.08</v>
      </c>
      <c r="J188" t="s">
        <v>666</v>
      </c>
      <c r="K188" t="s">
        <v>102</v>
      </c>
      <c r="L188" s="78">
        <v>3.1E-2</v>
      </c>
      <c r="M188" s="78">
        <v>6.7400000000000002E-2</v>
      </c>
      <c r="N188" s="77">
        <v>4715.54</v>
      </c>
      <c r="O188" s="77">
        <v>81.42</v>
      </c>
      <c r="P188" s="77">
        <v>3.8393926679999999</v>
      </c>
      <c r="Q188" s="78">
        <v>5.0000000000000001E-4</v>
      </c>
      <c r="R188" s="78">
        <v>1E-4</v>
      </c>
      <c r="W188" s="90"/>
    </row>
    <row r="189" spans="2:23">
      <c r="B189" t="s">
        <v>2841</v>
      </c>
      <c r="C189" t="s">
        <v>2066</v>
      </c>
      <c r="D189" s="98">
        <v>9146</v>
      </c>
      <c r="E189"/>
      <c r="F189" t="s">
        <v>549</v>
      </c>
      <c r="G189" s="86">
        <v>44753</v>
      </c>
      <c r="H189" t="s">
        <v>149</v>
      </c>
      <c r="I189" s="77">
        <v>7.65</v>
      </c>
      <c r="J189" t="s">
        <v>666</v>
      </c>
      <c r="K189" t="s">
        <v>102</v>
      </c>
      <c r="L189" s="78">
        <v>3.2599999999999997E-2</v>
      </c>
      <c r="M189" s="78">
        <v>4.1099999999999998E-2</v>
      </c>
      <c r="N189" s="77">
        <v>6961.04</v>
      </c>
      <c r="O189" s="77">
        <v>96.63</v>
      </c>
      <c r="P189" s="77">
        <v>6.7264529519999998</v>
      </c>
      <c r="Q189" s="78">
        <v>8.9999999999999998E-4</v>
      </c>
      <c r="R189" s="78">
        <v>1E-4</v>
      </c>
      <c r="W189" s="90"/>
    </row>
    <row r="190" spans="2:23">
      <c r="B190" t="s">
        <v>2841</v>
      </c>
      <c r="C190" t="s">
        <v>2066</v>
      </c>
      <c r="D190" s="98">
        <v>9458</v>
      </c>
      <c r="E190"/>
      <c r="F190" t="s">
        <v>549</v>
      </c>
      <c r="G190" s="86">
        <v>44959</v>
      </c>
      <c r="H190" t="s">
        <v>149</v>
      </c>
      <c r="I190" s="77">
        <v>7.53</v>
      </c>
      <c r="J190" t="s">
        <v>666</v>
      </c>
      <c r="K190" t="s">
        <v>102</v>
      </c>
      <c r="L190" s="78">
        <v>3.8100000000000002E-2</v>
      </c>
      <c r="M190" s="78">
        <v>4.24E-2</v>
      </c>
      <c r="N190" s="77">
        <v>3368.24</v>
      </c>
      <c r="O190" s="77">
        <v>97.67</v>
      </c>
      <c r="P190" s="77">
        <v>3.289760008</v>
      </c>
      <c r="Q190" s="78">
        <v>4.0000000000000002E-4</v>
      </c>
      <c r="R190" s="78">
        <v>1E-4</v>
      </c>
      <c r="W190" s="90"/>
    </row>
    <row r="191" spans="2:23">
      <c r="B191" t="s">
        <v>2841</v>
      </c>
      <c r="C191" t="s">
        <v>2066</v>
      </c>
      <c r="D191" s="98">
        <v>9713</v>
      </c>
      <c r="E191"/>
      <c r="F191" t="s">
        <v>549</v>
      </c>
      <c r="G191" s="86">
        <v>45153</v>
      </c>
      <c r="H191" t="s">
        <v>149</v>
      </c>
      <c r="I191" s="77">
        <v>7.42</v>
      </c>
      <c r="J191" t="s">
        <v>666</v>
      </c>
      <c r="K191" t="s">
        <v>102</v>
      </c>
      <c r="L191" s="78">
        <v>4.3200000000000002E-2</v>
      </c>
      <c r="M191" s="78">
        <v>4.3799999999999999E-2</v>
      </c>
      <c r="N191" s="77">
        <v>3827.01</v>
      </c>
      <c r="O191" s="77">
        <v>98.37</v>
      </c>
      <c r="P191" s="77">
        <v>3.7646297369999999</v>
      </c>
      <c r="Q191" s="78">
        <v>5.0000000000000001E-4</v>
      </c>
      <c r="R191" s="78">
        <v>1E-4</v>
      </c>
      <c r="W191" s="90"/>
    </row>
    <row r="192" spans="2:23">
      <c r="B192" t="s">
        <v>2841</v>
      </c>
      <c r="C192" t="s">
        <v>2066</v>
      </c>
      <c r="D192" s="98">
        <v>6853</v>
      </c>
      <c r="E192"/>
      <c r="F192" t="s">
        <v>549</v>
      </c>
      <c r="G192" s="86">
        <v>43559</v>
      </c>
      <c r="H192" t="s">
        <v>149</v>
      </c>
      <c r="I192" s="77">
        <v>7.68</v>
      </c>
      <c r="J192" t="s">
        <v>666</v>
      </c>
      <c r="K192" t="s">
        <v>102</v>
      </c>
      <c r="L192" s="78">
        <v>3.7199999999999997E-2</v>
      </c>
      <c r="M192" s="78">
        <v>3.6799999999999999E-2</v>
      </c>
      <c r="N192" s="77">
        <v>10987.17</v>
      </c>
      <c r="O192" s="77">
        <v>109.18</v>
      </c>
      <c r="P192" s="77">
        <v>11.995792206000001</v>
      </c>
      <c r="Q192" s="78">
        <v>1.5E-3</v>
      </c>
      <c r="R192" s="78">
        <v>2.0000000000000001E-4</v>
      </c>
      <c r="W192" s="90"/>
    </row>
    <row r="193" spans="2:23">
      <c r="B193" t="s">
        <v>2841</v>
      </c>
      <c r="C193" t="s">
        <v>2066</v>
      </c>
      <c r="D193" s="98">
        <v>7573</v>
      </c>
      <c r="E193"/>
      <c r="F193" t="s">
        <v>549</v>
      </c>
      <c r="G193" s="86">
        <v>43924</v>
      </c>
      <c r="H193" t="s">
        <v>149</v>
      </c>
      <c r="I193" s="77">
        <v>7.89</v>
      </c>
      <c r="J193" t="s">
        <v>666</v>
      </c>
      <c r="K193" t="s">
        <v>102</v>
      </c>
      <c r="L193" s="78">
        <v>3.1399999999999997E-2</v>
      </c>
      <c r="M193" s="78">
        <v>3.2099999999999997E-2</v>
      </c>
      <c r="N193" s="77">
        <v>2602.4499999999998</v>
      </c>
      <c r="O193" s="77">
        <v>107.97</v>
      </c>
      <c r="P193" s="77">
        <v>2.809865265</v>
      </c>
      <c r="Q193" s="78">
        <v>4.0000000000000002E-4</v>
      </c>
      <c r="R193" s="78">
        <v>1E-4</v>
      </c>
      <c r="W193" s="90"/>
    </row>
    <row r="194" spans="2:23">
      <c r="B194" t="s">
        <v>2841</v>
      </c>
      <c r="C194" t="s">
        <v>2066</v>
      </c>
      <c r="D194" s="98">
        <v>7801</v>
      </c>
      <c r="E194"/>
      <c r="F194" t="s">
        <v>549</v>
      </c>
      <c r="G194" s="86">
        <v>44015</v>
      </c>
      <c r="H194" t="s">
        <v>149</v>
      </c>
      <c r="I194" s="77">
        <v>7.67</v>
      </c>
      <c r="J194" t="s">
        <v>666</v>
      </c>
      <c r="K194" t="s">
        <v>102</v>
      </c>
      <c r="L194" s="78">
        <v>3.1E-2</v>
      </c>
      <c r="M194" s="78">
        <v>4.2000000000000003E-2</v>
      </c>
      <c r="N194" s="77">
        <v>2145.41</v>
      </c>
      <c r="O194" s="77">
        <v>100.16</v>
      </c>
      <c r="P194" s="77">
        <v>2.1488426559999998</v>
      </c>
      <c r="Q194" s="78">
        <v>2.9999999999999997E-4</v>
      </c>
      <c r="R194" s="78">
        <v>0</v>
      </c>
      <c r="W194" s="90"/>
    </row>
    <row r="195" spans="2:23">
      <c r="B195" t="s">
        <v>2841</v>
      </c>
      <c r="C195" t="s">
        <v>2066</v>
      </c>
      <c r="D195" s="98">
        <v>7980</v>
      </c>
      <c r="E195"/>
      <c r="F195" t="s">
        <v>549</v>
      </c>
      <c r="G195" s="86">
        <v>44108</v>
      </c>
      <c r="H195" t="s">
        <v>149</v>
      </c>
      <c r="I195" s="77">
        <v>7.59</v>
      </c>
      <c r="J195" t="s">
        <v>666</v>
      </c>
      <c r="K195" t="s">
        <v>102</v>
      </c>
      <c r="L195" s="78">
        <v>3.1E-2</v>
      </c>
      <c r="M195" s="78">
        <v>4.5499999999999999E-2</v>
      </c>
      <c r="N195" s="77">
        <v>3479.87</v>
      </c>
      <c r="O195" s="77">
        <v>97.49</v>
      </c>
      <c r="P195" s="77">
        <v>3.392525263</v>
      </c>
      <c r="Q195" s="78">
        <v>4.0000000000000002E-4</v>
      </c>
      <c r="R195" s="78">
        <v>1E-4</v>
      </c>
      <c r="W195" s="90"/>
    </row>
    <row r="196" spans="2:23">
      <c r="B196" t="s">
        <v>2841</v>
      </c>
      <c r="C196" t="s">
        <v>2066</v>
      </c>
      <c r="D196" s="98">
        <v>510443</v>
      </c>
      <c r="E196"/>
      <c r="F196" t="s">
        <v>549</v>
      </c>
      <c r="G196" s="86">
        <v>43194</v>
      </c>
      <c r="H196" t="s">
        <v>149</v>
      </c>
      <c r="I196" s="77">
        <v>7.66</v>
      </c>
      <c r="J196" t="s">
        <v>666</v>
      </c>
      <c r="K196" t="s">
        <v>102</v>
      </c>
      <c r="L196" s="78">
        <v>3.7900000000000003E-2</v>
      </c>
      <c r="M196" s="78">
        <v>3.7499999999999999E-2</v>
      </c>
      <c r="N196" s="77">
        <v>2455.8200000000002</v>
      </c>
      <c r="O196" s="77">
        <v>110.58</v>
      </c>
      <c r="P196" s="77">
        <v>2.7156457559999998</v>
      </c>
      <c r="Q196" s="78">
        <v>2.9999999999999997E-4</v>
      </c>
      <c r="R196" s="78">
        <v>1E-4</v>
      </c>
      <c r="W196" s="90"/>
    </row>
    <row r="197" spans="2:23">
      <c r="B197" t="s">
        <v>2841</v>
      </c>
      <c r="C197" t="s">
        <v>2066</v>
      </c>
      <c r="D197" s="98">
        <v>520411</v>
      </c>
      <c r="E197"/>
      <c r="F197" t="s">
        <v>549</v>
      </c>
      <c r="G197" s="86">
        <v>43285</v>
      </c>
      <c r="H197" t="s">
        <v>149</v>
      </c>
      <c r="I197" s="77">
        <v>7.62</v>
      </c>
      <c r="J197" t="s">
        <v>666</v>
      </c>
      <c r="K197" t="s">
        <v>102</v>
      </c>
      <c r="L197" s="78">
        <v>4.0099999999999997E-2</v>
      </c>
      <c r="M197" s="78">
        <v>3.7600000000000001E-2</v>
      </c>
      <c r="N197" s="77">
        <v>3276.23</v>
      </c>
      <c r="O197" s="77">
        <v>111.04</v>
      </c>
      <c r="P197" s="77">
        <v>3.6379257919999999</v>
      </c>
      <c r="Q197" s="78">
        <v>5.0000000000000001E-4</v>
      </c>
      <c r="R197" s="78">
        <v>1E-4</v>
      </c>
      <c r="W197" s="90"/>
    </row>
    <row r="198" spans="2:23">
      <c r="B198" t="s">
        <v>2841</v>
      </c>
      <c r="C198" t="s">
        <v>2066</v>
      </c>
      <c r="D198" s="98">
        <v>7192</v>
      </c>
      <c r="E198"/>
      <c r="F198" t="s">
        <v>549</v>
      </c>
      <c r="G198" s="86">
        <v>43742</v>
      </c>
      <c r="H198" t="s">
        <v>149</v>
      </c>
      <c r="I198" s="77">
        <v>7.58</v>
      </c>
      <c r="J198" t="s">
        <v>666</v>
      </c>
      <c r="K198" t="s">
        <v>102</v>
      </c>
      <c r="L198" s="78">
        <v>3.1E-2</v>
      </c>
      <c r="M198" s="78">
        <v>4.5900000000000003E-2</v>
      </c>
      <c r="N198" s="77">
        <v>12791.41</v>
      </c>
      <c r="O198" s="77">
        <v>96.49</v>
      </c>
      <c r="P198" s="77">
        <v>12.342431509000001</v>
      </c>
      <c r="Q198" s="78">
        <v>1.6000000000000001E-3</v>
      </c>
      <c r="R198" s="78">
        <v>2.0000000000000001E-4</v>
      </c>
      <c r="W198" s="90"/>
    </row>
    <row r="199" spans="2:23">
      <c r="B199" t="s">
        <v>2841</v>
      </c>
      <c r="C199" t="s">
        <v>2066</v>
      </c>
      <c r="D199" s="98">
        <v>525737</v>
      </c>
      <c r="E199"/>
      <c r="F199" t="s">
        <v>549</v>
      </c>
      <c r="G199" s="86">
        <v>43377</v>
      </c>
      <c r="H199" t="s">
        <v>149</v>
      </c>
      <c r="I199" s="77">
        <v>7.58</v>
      </c>
      <c r="J199" t="s">
        <v>666</v>
      </c>
      <c r="K199" t="s">
        <v>102</v>
      </c>
      <c r="L199" s="78">
        <v>3.9699999999999999E-2</v>
      </c>
      <c r="M199" s="78">
        <v>3.9399999999999998E-2</v>
      </c>
      <c r="N199" s="77">
        <v>6550.23</v>
      </c>
      <c r="O199" s="77">
        <v>109.03</v>
      </c>
      <c r="P199" s="77">
        <v>7.1417157690000002</v>
      </c>
      <c r="Q199" s="78">
        <v>8.9999999999999998E-4</v>
      </c>
      <c r="R199" s="78">
        <v>1E-4</v>
      </c>
      <c r="W199" s="90"/>
    </row>
    <row r="200" spans="2:23">
      <c r="B200" t="s">
        <v>2841</v>
      </c>
      <c r="C200" t="s">
        <v>2066</v>
      </c>
      <c r="D200" s="98">
        <v>475998</v>
      </c>
      <c r="E200"/>
      <c r="F200" t="s">
        <v>549</v>
      </c>
      <c r="G200" s="86">
        <v>42935</v>
      </c>
      <c r="H200" t="s">
        <v>149</v>
      </c>
      <c r="I200" s="77">
        <v>7.63</v>
      </c>
      <c r="J200" t="s">
        <v>666</v>
      </c>
      <c r="K200" t="s">
        <v>102</v>
      </c>
      <c r="L200" s="78">
        <v>4.0800000000000003E-2</v>
      </c>
      <c r="M200" s="78">
        <v>3.6600000000000001E-2</v>
      </c>
      <c r="N200" s="77">
        <v>10033.719999999999</v>
      </c>
      <c r="O200" s="77">
        <v>113.79</v>
      </c>
      <c r="P200" s="77">
        <v>11.417369988000001</v>
      </c>
      <c r="Q200" s="78">
        <v>1.4E-3</v>
      </c>
      <c r="R200" s="78">
        <v>2.0000000000000001E-4</v>
      </c>
      <c r="W200" s="90"/>
    </row>
    <row r="201" spans="2:23">
      <c r="B201" t="s">
        <v>2841</v>
      </c>
      <c r="C201" t="s">
        <v>2066</v>
      </c>
      <c r="D201" s="98">
        <v>485027</v>
      </c>
      <c r="E201"/>
      <c r="F201" t="s">
        <v>549</v>
      </c>
      <c r="G201" s="86">
        <v>43011</v>
      </c>
      <c r="H201" t="s">
        <v>149</v>
      </c>
      <c r="I201" s="77">
        <v>7.65</v>
      </c>
      <c r="J201" t="s">
        <v>666</v>
      </c>
      <c r="K201" t="s">
        <v>102</v>
      </c>
      <c r="L201" s="78">
        <v>3.9E-2</v>
      </c>
      <c r="M201" s="78">
        <v>3.6799999999999999E-2</v>
      </c>
      <c r="N201" s="77">
        <v>2142.11</v>
      </c>
      <c r="O201" s="77">
        <v>111.85</v>
      </c>
      <c r="P201" s="77">
        <v>2.3959500349999998</v>
      </c>
      <c r="Q201" s="78">
        <v>2.9999999999999997E-4</v>
      </c>
      <c r="R201" s="78">
        <v>0</v>
      </c>
      <c r="W201" s="90"/>
    </row>
    <row r="202" spans="2:23">
      <c r="B202" t="s">
        <v>2841</v>
      </c>
      <c r="C202" t="s">
        <v>2066</v>
      </c>
      <c r="D202" s="98">
        <v>494921</v>
      </c>
      <c r="E202"/>
      <c r="F202" t="s">
        <v>549</v>
      </c>
      <c r="G202" s="86">
        <v>43104</v>
      </c>
      <c r="H202" t="s">
        <v>149</v>
      </c>
      <c r="I202" s="77">
        <v>7.5</v>
      </c>
      <c r="J202" t="s">
        <v>666</v>
      </c>
      <c r="K202" t="s">
        <v>102</v>
      </c>
      <c r="L202" s="78">
        <v>3.8199999999999998E-2</v>
      </c>
      <c r="M202" s="78">
        <v>4.3700000000000003E-2</v>
      </c>
      <c r="N202" s="77">
        <v>3806.3</v>
      </c>
      <c r="O202" s="77">
        <v>105.57</v>
      </c>
      <c r="P202" s="77">
        <v>4.0183109100000003</v>
      </c>
      <c r="Q202" s="78">
        <v>5.0000000000000001E-4</v>
      </c>
      <c r="R202" s="78">
        <v>1E-4</v>
      </c>
      <c r="W202" s="90"/>
    </row>
    <row r="203" spans="2:23">
      <c r="B203" t="s">
        <v>2841</v>
      </c>
      <c r="C203" t="s">
        <v>2066</v>
      </c>
      <c r="D203" s="98">
        <v>6685</v>
      </c>
      <c r="E203"/>
      <c r="F203" t="s">
        <v>549</v>
      </c>
      <c r="G203" s="86">
        <v>43469</v>
      </c>
      <c r="H203" t="s">
        <v>149</v>
      </c>
      <c r="I203" s="77">
        <v>7.67</v>
      </c>
      <c r="J203" t="s">
        <v>666</v>
      </c>
      <c r="K203" t="s">
        <v>102</v>
      </c>
      <c r="L203" s="78">
        <v>4.1700000000000001E-2</v>
      </c>
      <c r="M203" s="78">
        <v>3.4299999999999997E-2</v>
      </c>
      <c r="N203" s="77">
        <v>4627.13</v>
      </c>
      <c r="O203" s="77">
        <v>114.81</v>
      </c>
      <c r="P203" s="77">
        <v>5.3124079530000001</v>
      </c>
      <c r="Q203" s="78">
        <v>6.9999999999999999E-4</v>
      </c>
      <c r="R203" s="78">
        <v>1E-4</v>
      </c>
      <c r="W203" s="90"/>
    </row>
    <row r="204" spans="2:23">
      <c r="B204" t="s">
        <v>2864</v>
      </c>
      <c r="C204" t="s">
        <v>2066</v>
      </c>
      <c r="D204" s="98">
        <v>4410</v>
      </c>
      <c r="E204"/>
      <c r="F204" t="s">
        <v>866</v>
      </c>
      <c r="G204" s="86">
        <v>42201</v>
      </c>
      <c r="H204" t="s">
        <v>967</v>
      </c>
      <c r="I204" s="77">
        <v>4.72</v>
      </c>
      <c r="J204" t="s">
        <v>345</v>
      </c>
      <c r="K204" t="s">
        <v>102</v>
      </c>
      <c r="L204" s="78">
        <v>4.2000000000000003E-2</v>
      </c>
      <c r="M204" s="78">
        <v>3.3000000000000002E-2</v>
      </c>
      <c r="N204" s="77">
        <v>2595</v>
      </c>
      <c r="O204" s="77">
        <v>117.46</v>
      </c>
      <c r="P204" s="77">
        <v>3.0480870000000002</v>
      </c>
      <c r="Q204" s="78">
        <v>4.0000000000000002E-4</v>
      </c>
      <c r="R204" s="78">
        <v>1E-4</v>
      </c>
      <c r="W204" s="90"/>
    </row>
    <row r="205" spans="2:23">
      <c r="B205" t="s">
        <v>2864</v>
      </c>
      <c r="C205" t="s">
        <v>2066</v>
      </c>
      <c r="D205" s="98">
        <v>29991704</v>
      </c>
      <c r="E205"/>
      <c r="F205" t="s">
        <v>866</v>
      </c>
      <c r="G205" s="86">
        <v>44227</v>
      </c>
      <c r="H205" t="s">
        <v>967</v>
      </c>
      <c r="I205" s="77">
        <v>5.1100000000000003</v>
      </c>
      <c r="J205" t="s">
        <v>345</v>
      </c>
      <c r="K205" t="s">
        <v>102</v>
      </c>
      <c r="L205" s="78">
        <v>0.06</v>
      </c>
      <c r="M205" s="78">
        <v>2.1600000000000001E-2</v>
      </c>
      <c r="N205" s="77">
        <v>37098.89</v>
      </c>
      <c r="O205" s="77">
        <v>140.91</v>
      </c>
      <c r="P205" s="77">
        <v>52.276045899000003</v>
      </c>
      <c r="Q205" s="78">
        <v>6.6E-3</v>
      </c>
      <c r="R205" s="78">
        <v>1E-3</v>
      </c>
    </row>
    <row r="206" spans="2:23">
      <c r="B206" t="s">
        <v>2884</v>
      </c>
      <c r="C206" t="s">
        <v>2066</v>
      </c>
      <c r="D206" s="98">
        <v>8924</v>
      </c>
      <c r="E206"/>
      <c r="F206" t="s">
        <v>549</v>
      </c>
      <c r="G206" s="86">
        <v>44592</v>
      </c>
      <c r="H206" t="s">
        <v>149</v>
      </c>
      <c r="I206" s="77">
        <v>11.34</v>
      </c>
      <c r="J206" t="s">
        <v>666</v>
      </c>
      <c r="K206" t="s">
        <v>102</v>
      </c>
      <c r="L206" s="78">
        <v>2.75E-2</v>
      </c>
      <c r="M206" s="78">
        <v>4.2599999999999999E-2</v>
      </c>
      <c r="N206" s="77">
        <v>4179.25</v>
      </c>
      <c r="O206" s="77">
        <v>85.75</v>
      </c>
      <c r="P206" s="77">
        <v>3.5837068749999998</v>
      </c>
      <c r="Q206" s="78">
        <v>5.0000000000000001E-4</v>
      </c>
      <c r="R206" s="78">
        <v>1E-4</v>
      </c>
      <c r="W206" s="90"/>
    </row>
    <row r="207" spans="2:23">
      <c r="B207" t="s">
        <v>2884</v>
      </c>
      <c r="C207" t="s">
        <v>2066</v>
      </c>
      <c r="D207" s="98">
        <v>9267</v>
      </c>
      <c r="E207"/>
      <c r="F207" t="s">
        <v>549</v>
      </c>
      <c r="G207" s="86">
        <v>44837</v>
      </c>
      <c r="H207" t="s">
        <v>149</v>
      </c>
      <c r="I207" s="77">
        <v>11.16</v>
      </c>
      <c r="J207" t="s">
        <v>666</v>
      </c>
      <c r="K207" t="s">
        <v>102</v>
      </c>
      <c r="L207" s="78">
        <v>3.9600000000000003E-2</v>
      </c>
      <c r="M207" s="78">
        <v>3.9100000000000003E-2</v>
      </c>
      <c r="N207" s="77">
        <v>3670.47</v>
      </c>
      <c r="O207" s="77">
        <v>99.22</v>
      </c>
      <c r="P207" s="77">
        <v>3.6418403339999998</v>
      </c>
      <c r="Q207" s="78">
        <v>5.0000000000000001E-4</v>
      </c>
      <c r="R207" s="78">
        <v>1E-4</v>
      </c>
      <c r="W207" s="90"/>
    </row>
    <row r="208" spans="2:23">
      <c r="B208" t="s">
        <v>2884</v>
      </c>
      <c r="C208" t="s">
        <v>2066</v>
      </c>
      <c r="D208" s="98">
        <v>9592</v>
      </c>
      <c r="E208"/>
      <c r="F208" t="s">
        <v>549</v>
      </c>
      <c r="G208" s="86">
        <v>45076</v>
      </c>
      <c r="H208" t="s">
        <v>149</v>
      </c>
      <c r="I208" s="77">
        <v>10.98</v>
      </c>
      <c r="J208" t="s">
        <v>666</v>
      </c>
      <c r="K208" t="s">
        <v>102</v>
      </c>
      <c r="L208" s="78">
        <v>4.4900000000000002E-2</v>
      </c>
      <c r="M208" s="78">
        <v>4.1500000000000002E-2</v>
      </c>
      <c r="N208" s="77">
        <v>4465.0600000000004</v>
      </c>
      <c r="O208" s="77">
        <v>99.71</v>
      </c>
      <c r="P208" s="77">
        <v>4.4521113259999998</v>
      </c>
      <c r="Q208" s="78">
        <v>5.9999999999999995E-4</v>
      </c>
      <c r="R208" s="78">
        <v>1E-4</v>
      </c>
      <c r="W208" s="90"/>
    </row>
    <row r="209" spans="2:23">
      <c r="B209" t="s">
        <v>2886</v>
      </c>
      <c r="C209" t="s">
        <v>2066</v>
      </c>
      <c r="D209" s="98">
        <v>392454</v>
      </c>
      <c r="E209"/>
      <c r="F209" t="s">
        <v>549</v>
      </c>
      <c r="G209" s="86">
        <v>42242</v>
      </c>
      <c r="H209" t="s">
        <v>149</v>
      </c>
      <c r="I209" s="77">
        <v>2.9</v>
      </c>
      <c r="J209" t="s">
        <v>112</v>
      </c>
      <c r="K209" t="s">
        <v>102</v>
      </c>
      <c r="L209" s="78">
        <v>2.3599999999999999E-2</v>
      </c>
      <c r="M209" s="78">
        <v>3.2399999999999998E-2</v>
      </c>
      <c r="N209" s="77">
        <v>21780.49</v>
      </c>
      <c r="O209" s="77">
        <v>109.22</v>
      </c>
      <c r="P209" s="77">
        <v>23.788651177999999</v>
      </c>
      <c r="Q209" s="78">
        <v>3.0000000000000001E-3</v>
      </c>
      <c r="R209" s="78">
        <v>5.0000000000000001E-4</v>
      </c>
      <c r="W209" s="90"/>
    </row>
    <row r="210" spans="2:23">
      <c r="B210" t="s">
        <v>2889</v>
      </c>
      <c r="C210" t="s">
        <v>2063</v>
      </c>
      <c r="D210" s="98">
        <v>71340</v>
      </c>
      <c r="E210"/>
      <c r="F210" t="s">
        <v>549</v>
      </c>
      <c r="G210" s="86">
        <v>43705</v>
      </c>
      <c r="H210" t="s">
        <v>149</v>
      </c>
      <c r="I210" s="77">
        <v>5.12</v>
      </c>
      <c r="J210" t="s">
        <v>666</v>
      </c>
      <c r="K210" t="s">
        <v>102</v>
      </c>
      <c r="L210" s="78">
        <v>0.04</v>
      </c>
      <c r="M210" s="78">
        <v>3.6700000000000003E-2</v>
      </c>
      <c r="N210" s="77">
        <v>1316.57</v>
      </c>
      <c r="O210" s="77">
        <v>113.79</v>
      </c>
      <c r="P210" s="77">
        <v>1.498125003</v>
      </c>
      <c r="Q210" s="78">
        <v>2.0000000000000001E-4</v>
      </c>
      <c r="R210" s="78">
        <v>0</v>
      </c>
      <c r="W210" s="90"/>
    </row>
    <row r="211" spans="2:23">
      <c r="B211" t="s">
        <v>2889</v>
      </c>
      <c r="C211" t="s">
        <v>2063</v>
      </c>
      <c r="D211" s="98">
        <v>487742</v>
      </c>
      <c r="E211"/>
      <c r="F211" t="s">
        <v>549</v>
      </c>
      <c r="G211" s="86">
        <v>43256</v>
      </c>
      <c r="H211" t="s">
        <v>149</v>
      </c>
      <c r="I211" s="77">
        <v>5.13</v>
      </c>
      <c r="J211" t="s">
        <v>666</v>
      </c>
      <c r="K211" t="s">
        <v>102</v>
      </c>
      <c r="L211" s="78">
        <v>0.04</v>
      </c>
      <c r="M211" s="78">
        <v>3.5999999999999997E-2</v>
      </c>
      <c r="N211" s="77">
        <v>21631.13</v>
      </c>
      <c r="O211" s="77">
        <v>115.43</v>
      </c>
      <c r="P211" s="77">
        <v>24.968813358999999</v>
      </c>
      <c r="Q211" s="78">
        <v>3.2000000000000002E-3</v>
      </c>
      <c r="R211" s="78">
        <v>5.0000000000000001E-4</v>
      </c>
      <c r="W211" s="90"/>
    </row>
    <row r="212" spans="2:23">
      <c r="B212" t="s">
        <v>2891</v>
      </c>
      <c r="C212" t="s">
        <v>2066</v>
      </c>
      <c r="D212" s="98">
        <v>4565</v>
      </c>
      <c r="E212"/>
      <c r="F212" t="s">
        <v>549</v>
      </c>
      <c r="G212" s="86">
        <v>42326</v>
      </c>
      <c r="H212" t="s">
        <v>149</v>
      </c>
      <c r="I212" s="77">
        <v>6.31</v>
      </c>
      <c r="J212" t="s">
        <v>666</v>
      </c>
      <c r="K212" t="s">
        <v>102</v>
      </c>
      <c r="L212" s="78">
        <v>8.0500000000000002E-2</v>
      </c>
      <c r="M212" s="78">
        <v>7.4300000000000005E-2</v>
      </c>
      <c r="N212" s="77">
        <v>4324.01</v>
      </c>
      <c r="O212" s="77">
        <v>107.02</v>
      </c>
      <c r="P212" s="77">
        <v>4.6275555019999999</v>
      </c>
      <c r="Q212" s="78">
        <v>5.9999999999999995E-4</v>
      </c>
      <c r="R212" s="78">
        <v>1E-4</v>
      </c>
      <c r="W212" s="90"/>
    </row>
    <row r="213" spans="2:23">
      <c r="B213" t="s">
        <v>2891</v>
      </c>
      <c r="C213" t="s">
        <v>2066</v>
      </c>
      <c r="D213" s="98">
        <v>8380</v>
      </c>
      <c r="E213"/>
      <c r="F213" t="s">
        <v>549</v>
      </c>
      <c r="G213" s="86">
        <v>44294</v>
      </c>
      <c r="H213" t="s">
        <v>149</v>
      </c>
      <c r="I213" s="77">
        <v>7.68</v>
      </c>
      <c r="J213" t="s">
        <v>666</v>
      </c>
      <c r="K213" t="s">
        <v>102</v>
      </c>
      <c r="L213" s="78">
        <v>0.03</v>
      </c>
      <c r="M213" s="78">
        <v>4.2999999999999997E-2</v>
      </c>
      <c r="N213" s="77">
        <v>12066.16</v>
      </c>
      <c r="O213" s="77">
        <v>101.76</v>
      </c>
      <c r="P213" s="77">
        <v>12.278524416</v>
      </c>
      <c r="Q213" s="78">
        <v>1.6000000000000001E-3</v>
      </c>
      <c r="R213" s="78">
        <v>2.0000000000000001E-4</v>
      </c>
      <c r="W213" s="90"/>
    </row>
    <row r="214" spans="2:23">
      <c r="B214" t="s">
        <v>2891</v>
      </c>
      <c r="C214" t="s">
        <v>2066</v>
      </c>
      <c r="D214" s="98">
        <v>439968</v>
      </c>
      <c r="E214"/>
      <c r="F214" t="s">
        <v>549</v>
      </c>
      <c r="G214" s="86">
        <v>42606</v>
      </c>
      <c r="H214" t="s">
        <v>149</v>
      </c>
      <c r="I214" s="77">
        <v>6.31</v>
      </c>
      <c r="J214" t="s">
        <v>666</v>
      </c>
      <c r="K214" t="s">
        <v>102</v>
      </c>
      <c r="L214" s="78">
        <v>8.0500000000000002E-2</v>
      </c>
      <c r="M214" s="78">
        <v>7.4300000000000005E-2</v>
      </c>
      <c r="N214" s="77">
        <v>18188.009999999998</v>
      </c>
      <c r="O214" s="77">
        <v>107.02</v>
      </c>
      <c r="P214" s="77">
        <v>19.464808302000002</v>
      </c>
      <c r="Q214" s="78">
        <v>2.5000000000000001E-3</v>
      </c>
      <c r="R214" s="78">
        <v>4.0000000000000002E-4</v>
      </c>
      <c r="W214" s="90"/>
    </row>
    <row r="215" spans="2:23">
      <c r="B215" t="s">
        <v>2891</v>
      </c>
      <c r="C215" t="s">
        <v>2066</v>
      </c>
      <c r="D215" s="98">
        <v>445945</v>
      </c>
      <c r="E215"/>
      <c r="F215" t="s">
        <v>549</v>
      </c>
      <c r="G215" s="86">
        <v>42648</v>
      </c>
      <c r="H215" t="s">
        <v>149</v>
      </c>
      <c r="I215" s="77">
        <v>6.31</v>
      </c>
      <c r="J215" t="s">
        <v>666</v>
      </c>
      <c r="K215" t="s">
        <v>102</v>
      </c>
      <c r="L215" s="78">
        <v>8.0500000000000002E-2</v>
      </c>
      <c r="M215" s="78">
        <v>7.4300000000000005E-2</v>
      </c>
      <c r="N215" s="77">
        <v>16683.96</v>
      </c>
      <c r="O215" s="77">
        <v>107.02</v>
      </c>
      <c r="P215" s="77">
        <v>17.855173992000001</v>
      </c>
      <c r="Q215" s="78">
        <v>2.3E-3</v>
      </c>
      <c r="R215" s="78">
        <v>2.9999999999999997E-4</v>
      </c>
      <c r="W215" s="90"/>
    </row>
    <row r="216" spans="2:23">
      <c r="B216" t="s">
        <v>2891</v>
      </c>
      <c r="C216" t="s">
        <v>2066</v>
      </c>
      <c r="D216" s="98">
        <v>455056</v>
      </c>
      <c r="E216"/>
      <c r="F216" t="s">
        <v>549</v>
      </c>
      <c r="G216" s="86">
        <v>42718</v>
      </c>
      <c r="H216" t="s">
        <v>149</v>
      </c>
      <c r="I216" s="77">
        <v>6.31</v>
      </c>
      <c r="J216" t="s">
        <v>666</v>
      </c>
      <c r="K216" t="s">
        <v>102</v>
      </c>
      <c r="L216" s="78">
        <v>8.0500000000000002E-2</v>
      </c>
      <c r="M216" s="78">
        <v>7.4300000000000005E-2</v>
      </c>
      <c r="N216" s="77">
        <v>11656.66</v>
      </c>
      <c r="O216" s="77">
        <v>107.02</v>
      </c>
      <c r="P216" s="77">
        <v>12.474957531999999</v>
      </c>
      <c r="Q216" s="78">
        <v>1.6000000000000001E-3</v>
      </c>
      <c r="R216" s="78">
        <v>2.0000000000000001E-4</v>
      </c>
      <c r="W216" s="90"/>
    </row>
    <row r="217" spans="2:23">
      <c r="B217" t="s">
        <v>2891</v>
      </c>
      <c r="C217" t="s">
        <v>2066</v>
      </c>
      <c r="D217" s="98">
        <v>472012</v>
      </c>
      <c r="E217"/>
      <c r="F217" t="s">
        <v>549</v>
      </c>
      <c r="G217" s="86">
        <v>42900</v>
      </c>
      <c r="H217" t="s">
        <v>149</v>
      </c>
      <c r="I217" s="77">
        <v>6.31</v>
      </c>
      <c r="J217" t="s">
        <v>666</v>
      </c>
      <c r="K217" t="s">
        <v>102</v>
      </c>
      <c r="L217" s="78">
        <v>8.0500000000000002E-2</v>
      </c>
      <c r="M217" s="78">
        <v>7.4300000000000005E-2</v>
      </c>
      <c r="N217" s="77">
        <v>13807.76</v>
      </c>
      <c r="O217" s="77">
        <v>107.02</v>
      </c>
      <c r="P217" s="77">
        <v>14.777064751999999</v>
      </c>
      <c r="Q217" s="78">
        <v>1.9E-3</v>
      </c>
      <c r="R217" s="78">
        <v>2.9999999999999997E-4</v>
      </c>
      <c r="W217" s="90"/>
    </row>
    <row r="218" spans="2:23">
      <c r="B218" t="s">
        <v>2891</v>
      </c>
      <c r="C218" t="s">
        <v>2066</v>
      </c>
      <c r="D218" s="98">
        <v>490961</v>
      </c>
      <c r="E218"/>
      <c r="F218" t="s">
        <v>549</v>
      </c>
      <c r="G218" s="86">
        <v>43075</v>
      </c>
      <c r="H218" t="s">
        <v>149</v>
      </c>
      <c r="I218" s="77">
        <v>6.31</v>
      </c>
      <c r="J218" t="s">
        <v>666</v>
      </c>
      <c r="K218" t="s">
        <v>102</v>
      </c>
      <c r="L218" s="78">
        <v>8.0500000000000002E-2</v>
      </c>
      <c r="M218" s="78">
        <v>7.4300000000000005E-2</v>
      </c>
      <c r="N218" s="77">
        <v>8567.7900000000009</v>
      </c>
      <c r="O218" s="77">
        <v>107.02</v>
      </c>
      <c r="P218" s="77">
        <v>9.1692488579999996</v>
      </c>
      <c r="Q218" s="78">
        <v>1.1999999999999999E-3</v>
      </c>
      <c r="R218" s="78">
        <v>2.0000000000000001E-4</v>
      </c>
      <c r="W218" s="90"/>
    </row>
    <row r="219" spans="2:23">
      <c r="B219" t="s">
        <v>2891</v>
      </c>
      <c r="C219" t="s">
        <v>2066</v>
      </c>
      <c r="D219" s="98">
        <v>520889</v>
      </c>
      <c r="E219"/>
      <c r="F219" t="s">
        <v>549</v>
      </c>
      <c r="G219" s="86">
        <v>43292</v>
      </c>
      <c r="H219" t="s">
        <v>149</v>
      </c>
      <c r="I219" s="77">
        <v>6.31</v>
      </c>
      <c r="J219" t="s">
        <v>666</v>
      </c>
      <c r="K219" t="s">
        <v>102</v>
      </c>
      <c r="L219" s="78">
        <v>8.0500000000000002E-2</v>
      </c>
      <c r="M219" s="78">
        <v>7.4300000000000005E-2</v>
      </c>
      <c r="N219" s="77">
        <v>23362.43</v>
      </c>
      <c r="O219" s="77">
        <v>107.02</v>
      </c>
      <c r="P219" s="77">
        <v>25.002472586</v>
      </c>
      <c r="Q219" s="78">
        <v>3.2000000000000002E-3</v>
      </c>
      <c r="R219" s="78">
        <v>5.0000000000000001E-4</v>
      </c>
      <c r="W219" s="90"/>
    </row>
    <row r="220" spans="2:23">
      <c r="B220" t="s">
        <v>2890</v>
      </c>
      <c r="C220" t="s">
        <v>2063</v>
      </c>
      <c r="D220" s="98">
        <v>414968</v>
      </c>
      <c r="E220"/>
      <c r="F220" t="s">
        <v>549</v>
      </c>
      <c r="G220" s="86">
        <v>42432</v>
      </c>
      <c r="H220" t="s">
        <v>149</v>
      </c>
      <c r="I220" s="77">
        <v>4.25</v>
      </c>
      <c r="J220" t="s">
        <v>666</v>
      </c>
      <c r="K220" t="s">
        <v>102</v>
      </c>
      <c r="L220" s="78">
        <v>2.5399999999999999E-2</v>
      </c>
      <c r="M220" s="78">
        <v>2.3800000000000002E-2</v>
      </c>
      <c r="N220" s="77">
        <v>13449.53</v>
      </c>
      <c r="O220" s="77">
        <v>115.22</v>
      </c>
      <c r="P220" s="77">
        <v>15.496548466</v>
      </c>
      <c r="Q220" s="78">
        <v>2E-3</v>
      </c>
      <c r="R220" s="78">
        <v>2.9999999999999997E-4</v>
      </c>
      <c r="W220" s="90"/>
    </row>
    <row r="221" spans="2:23">
      <c r="B221" t="s">
        <v>2842</v>
      </c>
      <c r="C221" t="s">
        <v>2066</v>
      </c>
      <c r="D221" s="98">
        <v>8503</v>
      </c>
      <c r="E221"/>
      <c r="F221" t="s">
        <v>542</v>
      </c>
      <c r="G221" s="86">
        <v>44376</v>
      </c>
      <c r="H221" t="s">
        <v>206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7.8299999999999995E-2</v>
      </c>
      <c r="N221" s="77">
        <v>294692.51</v>
      </c>
      <c r="O221" s="77">
        <v>100.87</v>
      </c>
      <c r="P221" s="77">
        <v>297.256334837</v>
      </c>
      <c r="Q221" s="78">
        <v>3.7699999999999997E-2</v>
      </c>
      <c r="R221" s="78">
        <v>5.7000000000000002E-3</v>
      </c>
      <c r="W221" s="90"/>
    </row>
    <row r="222" spans="2:23">
      <c r="B222" t="s">
        <v>2842</v>
      </c>
      <c r="C222" t="s">
        <v>2066</v>
      </c>
      <c r="D222" s="98">
        <v>8610</v>
      </c>
      <c r="E222"/>
      <c r="F222" t="s">
        <v>542</v>
      </c>
      <c r="G222" s="86">
        <v>44431</v>
      </c>
      <c r="H222" t="s">
        <v>206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7.8100000000000003E-2</v>
      </c>
      <c r="N222" s="77">
        <v>50866.09</v>
      </c>
      <c r="O222" s="77">
        <v>100.93</v>
      </c>
      <c r="P222" s="77">
        <v>51.339144636999997</v>
      </c>
      <c r="Q222" s="78">
        <v>6.4999999999999997E-3</v>
      </c>
      <c r="R222" s="78">
        <v>1E-3</v>
      </c>
      <c r="W222" s="90"/>
    </row>
    <row r="223" spans="2:23">
      <c r="B223" t="s">
        <v>2842</v>
      </c>
      <c r="C223" t="s">
        <v>2066</v>
      </c>
      <c r="D223" s="98">
        <v>9284</v>
      </c>
      <c r="E223"/>
      <c r="F223" t="s">
        <v>542</v>
      </c>
      <c r="G223" s="86">
        <v>44859</v>
      </c>
      <c r="H223" t="s">
        <v>206</v>
      </c>
      <c r="I223" s="77">
        <v>4.5</v>
      </c>
      <c r="J223" t="s">
        <v>127</v>
      </c>
      <c r="K223" t="s">
        <v>102</v>
      </c>
      <c r="L223" s="78">
        <v>7.3999999999999996E-2</v>
      </c>
      <c r="M223" s="78">
        <v>7.1999999999999995E-2</v>
      </c>
      <c r="N223" s="77">
        <v>154817.07</v>
      </c>
      <c r="O223" s="77">
        <v>103.55</v>
      </c>
      <c r="P223" s="77">
        <v>160.31307598500001</v>
      </c>
      <c r="Q223" s="78">
        <v>2.0299999999999999E-2</v>
      </c>
      <c r="R223" s="78">
        <v>3.0999999999999999E-3</v>
      </c>
      <c r="W223" s="90"/>
    </row>
    <row r="224" spans="2:23">
      <c r="B224" t="s">
        <v>2892</v>
      </c>
      <c r="C224" t="s">
        <v>2066</v>
      </c>
      <c r="D224" s="98">
        <v>429027</v>
      </c>
      <c r="E224"/>
      <c r="F224" t="s">
        <v>542</v>
      </c>
      <c r="G224" s="86">
        <v>42516</v>
      </c>
      <c r="H224" t="s">
        <v>206</v>
      </c>
      <c r="I224" s="77">
        <v>3.45</v>
      </c>
      <c r="J224" t="s">
        <v>325</v>
      </c>
      <c r="K224" t="s">
        <v>102</v>
      </c>
      <c r="L224" s="78">
        <v>2.3300000000000001E-2</v>
      </c>
      <c r="M224" s="78">
        <v>3.4700000000000002E-2</v>
      </c>
      <c r="N224" s="77">
        <v>16662.419999999998</v>
      </c>
      <c r="O224" s="77">
        <v>109.71</v>
      </c>
      <c r="P224" s="77">
        <v>18.280340981999998</v>
      </c>
      <c r="Q224" s="78">
        <v>2.3E-3</v>
      </c>
      <c r="R224" s="78">
        <v>2.9999999999999997E-4</v>
      </c>
      <c r="W224" s="90"/>
    </row>
    <row r="225" spans="2:23">
      <c r="B225" t="s">
        <v>2879</v>
      </c>
      <c r="C225" t="s">
        <v>2063</v>
      </c>
      <c r="D225" s="98">
        <v>482153</v>
      </c>
      <c r="E225"/>
      <c r="F225" t="s">
        <v>866</v>
      </c>
      <c r="G225" s="86">
        <v>42978</v>
      </c>
      <c r="H225" t="s">
        <v>967</v>
      </c>
      <c r="I225" s="77">
        <v>0.81</v>
      </c>
      <c r="J225" t="s">
        <v>127</v>
      </c>
      <c r="K225" t="s">
        <v>102</v>
      </c>
      <c r="L225" s="78">
        <v>2.76E-2</v>
      </c>
      <c r="M225" s="78">
        <v>6.3E-2</v>
      </c>
      <c r="N225" s="77">
        <v>9506.25</v>
      </c>
      <c r="O225" s="77">
        <v>97.49</v>
      </c>
      <c r="P225" s="77">
        <v>9.2676431249999993</v>
      </c>
      <c r="Q225" s="78">
        <v>1.1999999999999999E-3</v>
      </c>
      <c r="R225" s="78">
        <v>2.0000000000000001E-4</v>
      </c>
      <c r="W225" s="90"/>
    </row>
    <row r="226" spans="2:23">
      <c r="B226" t="s">
        <v>2844</v>
      </c>
      <c r="C226" t="s">
        <v>2066</v>
      </c>
      <c r="D226" s="98">
        <v>9120</v>
      </c>
      <c r="E226"/>
      <c r="F226" t="s">
        <v>549</v>
      </c>
      <c r="G226" s="86">
        <v>44728</v>
      </c>
      <c r="H226" t="s">
        <v>149</v>
      </c>
      <c r="I226" s="77">
        <v>9.68</v>
      </c>
      <c r="J226" t="s">
        <v>666</v>
      </c>
      <c r="K226" t="s">
        <v>102</v>
      </c>
      <c r="L226" s="78">
        <v>2.63E-2</v>
      </c>
      <c r="M226" s="78">
        <v>3.2000000000000001E-2</v>
      </c>
      <c r="N226" s="77">
        <v>4403.3500000000004</v>
      </c>
      <c r="O226" s="77">
        <v>100.03</v>
      </c>
      <c r="P226" s="77">
        <v>4.404671005</v>
      </c>
      <c r="Q226" s="78">
        <v>5.9999999999999995E-4</v>
      </c>
      <c r="R226" s="78">
        <v>1E-4</v>
      </c>
      <c r="W226" s="90"/>
    </row>
    <row r="227" spans="2:23">
      <c r="B227" t="s">
        <v>2844</v>
      </c>
      <c r="C227" t="s">
        <v>2066</v>
      </c>
      <c r="D227" s="98">
        <v>93941</v>
      </c>
      <c r="E227"/>
      <c r="F227" t="s">
        <v>549</v>
      </c>
      <c r="G227" s="86">
        <v>44923</v>
      </c>
      <c r="H227" t="s">
        <v>149</v>
      </c>
      <c r="I227" s="77">
        <v>9.41</v>
      </c>
      <c r="J227" t="s">
        <v>666</v>
      </c>
      <c r="K227" t="s">
        <v>102</v>
      </c>
      <c r="L227" s="78">
        <v>3.0800000000000001E-2</v>
      </c>
      <c r="M227" s="78">
        <v>3.6600000000000001E-2</v>
      </c>
      <c r="N227" s="77">
        <v>1433.05</v>
      </c>
      <c r="O227" s="77">
        <v>98.08</v>
      </c>
      <c r="P227" s="77">
        <v>1.40553544</v>
      </c>
      <c r="Q227" s="78">
        <v>2.0000000000000001E-4</v>
      </c>
      <c r="R227" s="78">
        <v>0</v>
      </c>
      <c r="W227" s="90"/>
    </row>
    <row r="228" spans="2:23">
      <c r="B228" t="s">
        <v>2894</v>
      </c>
      <c r="C228" t="s">
        <v>2063</v>
      </c>
      <c r="D228" s="98">
        <v>7355</v>
      </c>
      <c r="E228"/>
      <c r="F228" t="s">
        <v>866</v>
      </c>
      <c r="G228" s="86">
        <v>43842</v>
      </c>
      <c r="H228" t="s">
        <v>967</v>
      </c>
      <c r="I228" s="77">
        <v>0.16</v>
      </c>
      <c r="J228" t="s">
        <v>127</v>
      </c>
      <c r="K228" t="s">
        <v>102</v>
      </c>
      <c r="L228" s="78">
        <v>2.0799999999999999E-2</v>
      </c>
      <c r="M228" s="78">
        <v>6.4699999999999994E-2</v>
      </c>
      <c r="N228" s="77">
        <v>5631.47</v>
      </c>
      <c r="O228" s="77">
        <v>99.76</v>
      </c>
      <c r="P228" s="77">
        <v>5.6179544720000001</v>
      </c>
      <c r="Q228" s="78">
        <v>6.9999999999999999E-4</v>
      </c>
      <c r="R228" s="78">
        <v>1E-4</v>
      </c>
      <c r="W228" s="90"/>
    </row>
    <row r="229" spans="2:23">
      <c r="B229" t="s">
        <v>2881</v>
      </c>
      <c r="C229" t="s">
        <v>2066</v>
      </c>
      <c r="D229" s="98">
        <v>539177</v>
      </c>
      <c r="E229"/>
      <c r="F229" t="s">
        <v>549</v>
      </c>
      <c r="G229" s="86">
        <v>45015</v>
      </c>
      <c r="H229" t="s">
        <v>149</v>
      </c>
      <c r="I229" s="77">
        <v>5.22</v>
      </c>
      <c r="J229" t="s">
        <v>325</v>
      </c>
      <c r="K229" t="s">
        <v>102</v>
      </c>
      <c r="L229" s="78">
        <v>4.5499999999999999E-2</v>
      </c>
      <c r="M229" s="78">
        <v>3.8699999999999998E-2</v>
      </c>
      <c r="N229" s="77">
        <v>33850.129999999997</v>
      </c>
      <c r="O229" s="77">
        <v>106.04</v>
      </c>
      <c r="P229" s="77">
        <v>35.894677852000001</v>
      </c>
      <c r="Q229" s="78">
        <v>4.4999999999999997E-3</v>
      </c>
      <c r="R229" s="78">
        <v>6.9999999999999999E-4</v>
      </c>
      <c r="W229" s="90"/>
    </row>
    <row r="230" spans="2:23">
      <c r="B230" t="s">
        <v>2844</v>
      </c>
      <c r="C230" t="s">
        <v>2066</v>
      </c>
      <c r="D230" s="98">
        <v>8047</v>
      </c>
      <c r="E230"/>
      <c r="F230" t="s">
        <v>549</v>
      </c>
      <c r="G230" s="86">
        <v>44143</v>
      </c>
      <c r="H230" t="s">
        <v>149</v>
      </c>
      <c r="I230" s="77">
        <v>6.83</v>
      </c>
      <c r="J230" t="s">
        <v>666</v>
      </c>
      <c r="K230" t="s">
        <v>102</v>
      </c>
      <c r="L230" s="78">
        <v>2.52E-2</v>
      </c>
      <c r="M230" s="78">
        <v>3.2899999999999999E-2</v>
      </c>
      <c r="N230" s="77">
        <v>10028.33</v>
      </c>
      <c r="O230" s="77">
        <v>105.98</v>
      </c>
      <c r="P230" s="77">
        <v>10.628024134</v>
      </c>
      <c r="Q230" s="78">
        <v>1.2999999999999999E-3</v>
      </c>
      <c r="R230" s="78">
        <v>2.0000000000000001E-4</v>
      </c>
      <c r="W230" s="90"/>
    </row>
    <row r="231" spans="2:23">
      <c r="B231" t="s">
        <v>2844</v>
      </c>
      <c r="C231" t="s">
        <v>2066</v>
      </c>
      <c r="D231" s="98">
        <v>7265</v>
      </c>
      <c r="E231"/>
      <c r="F231" t="s">
        <v>549</v>
      </c>
      <c r="G231" s="86">
        <v>43779</v>
      </c>
      <c r="H231" t="s">
        <v>149</v>
      </c>
      <c r="I231" s="77">
        <v>7.13</v>
      </c>
      <c r="J231" t="s">
        <v>666</v>
      </c>
      <c r="K231" t="s">
        <v>102</v>
      </c>
      <c r="L231" s="78">
        <v>2.53E-2</v>
      </c>
      <c r="M231" s="78">
        <v>3.6299999999999999E-2</v>
      </c>
      <c r="N231" s="77">
        <v>3188.82</v>
      </c>
      <c r="O231" s="77">
        <v>102.55</v>
      </c>
      <c r="P231" s="77">
        <v>3.2701349099999999</v>
      </c>
      <c r="Q231" s="78">
        <v>4.0000000000000002E-4</v>
      </c>
      <c r="R231" s="78">
        <v>1E-4</v>
      </c>
      <c r="W231" s="90"/>
    </row>
    <row r="232" spans="2:23">
      <c r="B232" t="s">
        <v>2844</v>
      </c>
      <c r="C232" t="s">
        <v>2066</v>
      </c>
      <c r="D232" s="98">
        <v>7342</v>
      </c>
      <c r="E232"/>
      <c r="F232" t="s">
        <v>549</v>
      </c>
      <c r="G232" s="86">
        <v>43835</v>
      </c>
      <c r="H232" t="s">
        <v>149</v>
      </c>
      <c r="I232" s="77">
        <v>7.13</v>
      </c>
      <c r="J232" t="s">
        <v>666</v>
      </c>
      <c r="K232" t="s">
        <v>102</v>
      </c>
      <c r="L232" s="78">
        <v>2.52E-2</v>
      </c>
      <c r="M232" s="78">
        <v>3.6700000000000003E-2</v>
      </c>
      <c r="N232" s="77">
        <v>1775.72</v>
      </c>
      <c r="O232" s="77">
        <v>102.27</v>
      </c>
      <c r="P232" s="77">
        <v>1.8160288440000001</v>
      </c>
      <c r="Q232" s="78">
        <v>2.0000000000000001E-4</v>
      </c>
      <c r="R232" s="78">
        <v>0</v>
      </c>
      <c r="W232" s="90"/>
    </row>
    <row r="233" spans="2:23">
      <c r="B233" t="s">
        <v>2844</v>
      </c>
      <c r="C233" t="s">
        <v>2066</v>
      </c>
      <c r="D233" s="98">
        <v>501113</v>
      </c>
      <c r="E233"/>
      <c r="F233" t="s">
        <v>549</v>
      </c>
      <c r="G233" s="86">
        <v>43138</v>
      </c>
      <c r="H233" t="s">
        <v>149</v>
      </c>
      <c r="I233" s="77">
        <v>7.11</v>
      </c>
      <c r="J233" t="s">
        <v>666</v>
      </c>
      <c r="K233" t="s">
        <v>102</v>
      </c>
      <c r="L233" s="78">
        <v>2.6200000000000001E-2</v>
      </c>
      <c r="M233" s="78">
        <v>3.6700000000000003E-2</v>
      </c>
      <c r="N233" s="77">
        <v>6576.56</v>
      </c>
      <c r="O233" s="77">
        <v>104.47</v>
      </c>
      <c r="P233" s="77">
        <v>6.8705322320000004</v>
      </c>
      <c r="Q233" s="78">
        <v>8.9999999999999998E-4</v>
      </c>
      <c r="R233" s="78">
        <v>1E-4</v>
      </c>
      <c r="W233" s="90"/>
    </row>
    <row r="234" spans="2:23">
      <c r="B234" t="s">
        <v>2844</v>
      </c>
      <c r="C234" t="s">
        <v>2066</v>
      </c>
      <c r="D234" s="98">
        <v>514296</v>
      </c>
      <c r="E234"/>
      <c r="F234" t="s">
        <v>549</v>
      </c>
      <c r="G234" s="86">
        <v>43227</v>
      </c>
      <c r="H234" t="s">
        <v>149</v>
      </c>
      <c r="I234" s="77">
        <v>7.17</v>
      </c>
      <c r="J234" t="s">
        <v>666</v>
      </c>
      <c r="K234" t="s">
        <v>102</v>
      </c>
      <c r="L234" s="78">
        <v>2.7799999999999998E-2</v>
      </c>
      <c r="M234" s="78">
        <v>3.2500000000000001E-2</v>
      </c>
      <c r="N234" s="77">
        <v>1048.8699999999999</v>
      </c>
      <c r="O234" s="77">
        <v>108.81</v>
      </c>
      <c r="P234" s="77">
        <v>1.1412754469999999</v>
      </c>
      <c r="Q234" s="78">
        <v>1E-4</v>
      </c>
      <c r="R234" s="78">
        <v>0</v>
      </c>
      <c r="W234" s="90"/>
    </row>
    <row r="235" spans="2:23">
      <c r="B235" t="s">
        <v>2844</v>
      </c>
      <c r="C235" t="s">
        <v>2066</v>
      </c>
      <c r="D235" s="98">
        <v>520294</v>
      </c>
      <c r="E235"/>
      <c r="F235" t="s">
        <v>549</v>
      </c>
      <c r="G235" s="86">
        <v>43279</v>
      </c>
      <c r="H235" t="s">
        <v>149</v>
      </c>
      <c r="I235" s="77">
        <v>7.18</v>
      </c>
      <c r="J235" t="s">
        <v>666</v>
      </c>
      <c r="K235" t="s">
        <v>102</v>
      </c>
      <c r="L235" s="78">
        <v>2.7799999999999998E-2</v>
      </c>
      <c r="M235" s="78">
        <v>3.1600000000000003E-2</v>
      </c>
      <c r="N235" s="77">
        <v>1226.68</v>
      </c>
      <c r="O235" s="77">
        <v>108.57</v>
      </c>
      <c r="P235" s="77">
        <v>1.3318064759999999</v>
      </c>
      <c r="Q235" s="78">
        <v>2.0000000000000001E-4</v>
      </c>
      <c r="R235" s="78">
        <v>0</v>
      </c>
      <c r="W235" s="90"/>
    </row>
    <row r="236" spans="2:23">
      <c r="B236" t="s">
        <v>2844</v>
      </c>
      <c r="C236" t="s">
        <v>2066</v>
      </c>
      <c r="D236" s="98">
        <v>6471</v>
      </c>
      <c r="E236"/>
      <c r="F236" t="s">
        <v>549</v>
      </c>
      <c r="G236" s="86">
        <v>43321</v>
      </c>
      <c r="H236" t="s">
        <v>149</v>
      </c>
      <c r="I236" s="77">
        <v>7.18</v>
      </c>
      <c r="J236" t="s">
        <v>666</v>
      </c>
      <c r="K236" t="s">
        <v>102</v>
      </c>
      <c r="L236" s="78">
        <v>2.8500000000000001E-2</v>
      </c>
      <c r="M236" s="78">
        <v>3.1199999999999999E-2</v>
      </c>
      <c r="N236" s="77">
        <v>6871.7</v>
      </c>
      <c r="O236" s="77">
        <v>109.3</v>
      </c>
      <c r="P236" s="77">
        <v>7.5107680999999999</v>
      </c>
      <c r="Q236" s="78">
        <v>1E-3</v>
      </c>
      <c r="R236" s="78">
        <v>1E-4</v>
      </c>
      <c r="W236" s="90"/>
    </row>
    <row r="237" spans="2:23">
      <c r="B237" t="s">
        <v>2844</v>
      </c>
      <c r="C237" t="s">
        <v>2066</v>
      </c>
      <c r="D237" s="98">
        <v>529736</v>
      </c>
      <c r="E237"/>
      <c r="F237" t="s">
        <v>549</v>
      </c>
      <c r="G237" s="86">
        <v>43417</v>
      </c>
      <c r="H237" t="s">
        <v>149</v>
      </c>
      <c r="I237" s="77">
        <v>7.13</v>
      </c>
      <c r="J237" t="s">
        <v>666</v>
      </c>
      <c r="K237" t="s">
        <v>102</v>
      </c>
      <c r="L237" s="78">
        <v>3.0800000000000001E-2</v>
      </c>
      <c r="M237" s="78">
        <v>3.2199999999999999E-2</v>
      </c>
      <c r="N237" s="77">
        <v>7823.75</v>
      </c>
      <c r="O237" s="77">
        <v>110.12</v>
      </c>
      <c r="P237" s="77">
        <v>8.6155135000000005</v>
      </c>
      <c r="Q237" s="78">
        <v>1.1000000000000001E-3</v>
      </c>
      <c r="R237" s="78">
        <v>2.0000000000000001E-4</v>
      </c>
      <c r="W237" s="90"/>
    </row>
    <row r="238" spans="2:23">
      <c r="B238" t="s">
        <v>2844</v>
      </c>
      <c r="C238" t="s">
        <v>2066</v>
      </c>
      <c r="D238" s="98">
        <v>6720</v>
      </c>
      <c r="E238"/>
      <c r="F238" t="s">
        <v>549</v>
      </c>
      <c r="G238" s="86">
        <v>43485</v>
      </c>
      <c r="H238" t="s">
        <v>149</v>
      </c>
      <c r="I238" s="77">
        <v>7.16</v>
      </c>
      <c r="J238" t="s">
        <v>666</v>
      </c>
      <c r="K238" t="s">
        <v>102</v>
      </c>
      <c r="L238" s="78">
        <v>3.0200000000000001E-2</v>
      </c>
      <c r="M238" s="78">
        <v>3.0599999999999999E-2</v>
      </c>
      <c r="N238" s="77">
        <v>9886.86</v>
      </c>
      <c r="O238" s="77">
        <v>111.13</v>
      </c>
      <c r="P238" s="77">
        <v>10.987267517999999</v>
      </c>
      <c r="Q238" s="78">
        <v>1.4E-3</v>
      </c>
      <c r="R238" s="78">
        <v>2.0000000000000001E-4</v>
      </c>
      <c r="W238" s="90"/>
    </row>
    <row r="239" spans="2:23">
      <c r="B239" t="s">
        <v>2844</v>
      </c>
      <c r="C239" t="s">
        <v>2066</v>
      </c>
      <c r="D239" s="98">
        <v>6818</v>
      </c>
      <c r="E239"/>
      <c r="F239" t="s">
        <v>549</v>
      </c>
      <c r="G239" s="86">
        <v>43541</v>
      </c>
      <c r="H239" t="s">
        <v>149</v>
      </c>
      <c r="I239" s="77">
        <v>7.19</v>
      </c>
      <c r="J239" t="s">
        <v>666</v>
      </c>
      <c r="K239" t="s">
        <v>102</v>
      </c>
      <c r="L239" s="78">
        <v>2.7300000000000001E-2</v>
      </c>
      <c r="M239" s="78">
        <v>3.1600000000000003E-2</v>
      </c>
      <c r="N239" s="77">
        <v>849.03</v>
      </c>
      <c r="O239" s="77">
        <v>108.13</v>
      </c>
      <c r="P239" s="77">
        <v>0.91805613900000005</v>
      </c>
      <c r="Q239" s="78">
        <v>1E-4</v>
      </c>
      <c r="R239" s="78">
        <v>0</v>
      </c>
      <c r="W239" s="90"/>
    </row>
    <row r="240" spans="2:23">
      <c r="B240" t="s">
        <v>2844</v>
      </c>
      <c r="C240" t="s">
        <v>2066</v>
      </c>
      <c r="D240" s="98">
        <v>6925</v>
      </c>
      <c r="E240"/>
      <c r="F240" t="s">
        <v>549</v>
      </c>
      <c r="G240" s="86">
        <v>43613</v>
      </c>
      <c r="H240" t="s">
        <v>149</v>
      </c>
      <c r="I240" s="77">
        <v>7.2</v>
      </c>
      <c r="J240" t="s">
        <v>666</v>
      </c>
      <c r="K240" t="s">
        <v>102</v>
      </c>
      <c r="L240" s="78">
        <v>2.52E-2</v>
      </c>
      <c r="M240" s="78">
        <v>3.27E-2</v>
      </c>
      <c r="N240" s="77">
        <v>2609.48</v>
      </c>
      <c r="O240" s="77">
        <v>104.93</v>
      </c>
      <c r="P240" s="77">
        <v>2.7381273639999999</v>
      </c>
      <c r="Q240" s="78">
        <v>2.9999999999999997E-4</v>
      </c>
      <c r="R240" s="78">
        <v>1E-4</v>
      </c>
      <c r="W240" s="90"/>
    </row>
    <row r="241" spans="2:23">
      <c r="B241" t="s">
        <v>2844</v>
      </c>
      <c r="C241" t="s">
        <v>2066</v>
      </c>
      <c r="D241" s="98">
        <v>70481</v>
      </c>
      <c r="E241"/>
      <c r="F241" t="s">
        <v>549</v>
      </c>
      <c r="G241" s="86">
        <v>43657</v>
      </c>
      <c r="H241" t="s">
        <v>149</v>
      </c>
      <c r="I241" s="77">
        <v>7.12</v>
      </c>
      <c r="J241" t="s">
        <v>666</v>
      </c>
      <c r="K241" t="s">
        <v>102</v>
      </c>
      <c r="L241" s="78">
        <v>2.52E-2</v>
      </c>
      <c r="M241" s="78">
        <v>3.6700000000000003E-2</v>
      </c>
      <c r="N241" s="77">
        <v>2574.5300000000002</v>
      </c>
      <c r="O241" s="77">
        <v>101.34</v>
      </c>
      <c r="P241" s="77">
        <v>2.6090287019999998</v>
      </c>
      <c r="Q241" s="78">
        <v>2.9999999999999997E-4</v>
      </c>
      <c r="R241" s="78">
        <v>0</v>
      </c>
      <c r="W241" s="90"/>
    </row>
    <row r="242" spans="2:23">
      <c r="B242" t="s">
        <v>2837</v>
      </c>
      <c r="C242" t="s">
        <v>2063</v>
      </c>
      <c r="D242" s="98">
        <v>75611</v>
      </c>
      <c r="E242"/>
      <c r="F242" t="s">
        <v>611</v>
      </c>
      <c r="G242" s="86">
        <v>43920</v>
      </c>
      <c r="H242" t="s">
        <v>149</v>
      </c>
      <c r="I242" s="77">
        <v>4.18</v>
      </c>
      <c r="J242" t="s">
        <v>132</v>
      </c>
      <c r="K242" t="s">
        <v>102</v>
      </c>
      <c r="L242" s="78">
        <v>4.8899999999999999E-2</v>
      </c>
      <c r="M242" s="78">
        <v>5.8700000000000002E-2</v>
      </c>
      <c r="N242" s="77">
        <v>52355.22</v>
      </c>
      <c r="O242" s="77">
        <v>97.45</v>
      </c>
      <c r="P242" s="77">
        <v>51.020161889999997</v>
      </c>
      <c r="Q242" s="78">
        <v>6.4999999999999997E-3</v>
      </c>
      <c r="R242" s="78">
        <v>1E-3</v>
      </c>
      <c r="W242" s="90"/>
    </row>
    <row r="243" spans="2:23">
      <c r="B243" t="s">
        <v>2837</v>
      </c>
      <c r="C243" t="s">
        <v>2063</v>
      </c>
      <c r="D243" s="98">
        <v>8991</v>
      </c>
      <c r="E243"/>
      <c r="F243" t="s">
        <v>611</v>
      </c>
      <c r="G243" s="86">
        <v>44636</v>
      </c>
      <c r="H243" t="s">
        <v>149</v>
      </c>
      <c r="I243" s="77">
        <v>4.49</v>
      </c>
      <c r="J243" t="s">
        <v>132</v>
      </c>
      <c r="K243" t="s">
        <v>102</v>
      </c>
      <c r="L243" s="78">
        <v>4.2799999999999998E-2</v>
      </c>
      <c r="M243" s="78">
        <v>7.5800000000000006E-2</v>
      </c>
      <c r="N243" s="77">
        <v>47681.42</v>
      </c>
      <c r="O243" s="77">
        <v>87.77</v>
      </c>
      <c r="P243" s="77">
        <v>41.849982334000003</v>
      </c>
      <c r="Q243" s="78">
        <v>5.3E-3</v>
      </c>
      <c r="R243" s="78">
        <v>8.0000000000000004E-4</v>
      </c>
      <c r="W243" s="90"/>
    </row>
    <row r="244" spans="2:23">
      <c r="B244" t="s">
        <v>2837</v>
      </c>
      <c r="C244" t="s">
        <v>2063</v>
      </c>
      <c r="D244" s="98">
        <v>9112</v>
      </c>
      <c r="E244"/>
      <c r="F244" t="s">
        <v>611</v>
      </c>
      <c r="G244" s="86">
        <v>44722</v>
      </c>
      <c r="H244" t="s">
        <v>149</v>
      </c>
      <c r="I244" s="77">
        <v>4.4400000000000004</v>
      </c>
      <c r="J244" t="s">
        <v>132</v>
      </c>
      <c r="K244" t="s">
        <v>102</v>
      </c>
      <c r="L244" s="78">
        <v>5.28E-2</v>
      </c>
      <c r="M244" s="78">
        <v>7.0999999999999994E-2</v>
      </c>
      <c r="N244" s="77">
        <v>76345.279999999999</v>
      </c>
      <c r="O244" s="77">
        <v>93.99</v>
      </c>
      <c r="P244" s="77">
        <v>71.756928672000001</v>
      </c>
      <c r="Q244" s="78">
        <v>9.1000000000000004E-3</v>
      </c>
      <c r="R244" s="78">
        <v>1.4E-3</v>
      </c>
      <c r="W244" s="90"/>
    </row>
    <row r="245" spans="2:23">
      <c r="B245" t="s">
        <v>2837</v>
      </c>
      <c r="C245" t="s">
        <v>2063</v>
      </c>
      <c r="D245" s="98">
        <v>9247</v>
      </c>
      <c r="E245"/>
      <c r="F245" t="s">
        <v>611</v>
      </c>
      <c r="G245" s="86">
        <v>44816</v>
      </c>
      <c r="H245" t="s">
        <v>149</v>
      </c>
      <c r="I245" s="77">
        <v>4.37</v>
      </c>
      <c r="J245" t="s">
        <v>132</v>
      </c>
      <c r="K245" t="s">
        <v>102</v>
      </c>
      <c r="L245" s="78">
        <v>5.6000000000000001E-2</v>
      </c>
      <c r="M245" s="78">
        <v>8.2199999999999995E-2</v>
      </c>
      <c r="N245" s="77">
        <v>94408.87</v>
      </c>
      <c r="O245" s="77">
        <v>91.23</v>
      </c>
      <c r="P245" s="77">
        <v>86.129212100999993</v>
      </c>
      <c r="Q245" s="78">
        <v>1.09E-2</v>
      </c>
      <c r="R245" s="78">
        <v>1.6000000000000001E-3</v>
      </c>
      <c r="W245" s="90"/>
    </row>
    <row r="246" spans="2:23">
      <c r="B246" t="s">
        <v>2837</v>
      </c>
      <c r="C246" t="s">
        <v>2063</v>
      </c>
      <c r="D246" s="98">
        <v>9486</v>
      </c>
      <c r="E246"/>
      <c r="F246" t="s">
        <v>611</v>
      </c>
      <c r="G246" s="86">
        <v>44976</v>
      </c>
      <c r="H246" t="s">
        <v>149</v>
      </c>
      <c r="I246" s="77">
        <v>4.3899999999999997</v>
      </c>
      <c r="J246" t="s">
        <v>132</v>
      </c>
      <c r="K246" t="s">
        <v>102</v>
      </c>
      <c r="L246" s="78">
        <v>6.2E-2</v>
      </c>
      <c r="M246" s="78">
        <v>6.7599999999999993E-2</v>
      </c>
      <c r="N246" s="77">
        <v>92351.039999999994</v>
      </c>
      <c r="O246" s="77">
        <v>99.54</v>
      </c>
      <c r="P246" s="77">
        <v>91.926225216000006</v>
      </c>
      <c r="Q246" s="78">
        <v>1.1599999999999999E-2</v>
      </c>
      <c r="R246" s="78">
        <v>1.8E-3</v>
      </c>
      <c r="W246" s="90"/>
    </row>
    <row r="247" spans="2:23">
      <c r="B247" t="s">
        <v>2837</v>
      </c>
      <c r="C247" t="s">
        <v>2063</v>
      </c>
      <c r="D247" s="98">
        <v>9567</v>
      </c>
      <c r="E247"/>
      <c r="F247" t="s">
        <v>611</v>
      </c>
      <c r="G247" s="86">
        <v>45056</v>
      </c>
      <c r="H247" t="s">
        <v>149</v>
      </c>
      <c r="I247" s="77">
        <v>4.38</v>
      </c>
      <c r="J247" t="s">
        <v>132</v>
      </c>
      <c r="K247" t="s">
        <v>102</v>
      </c>
      <c r="L247" s="78">
        <v>6.3399999999999998E-2</v>
      </c>
      <c r="M247" s="78">
        <v>6.7799999999999999E-2</v>
      </c>
      <c r="N247" s="77">
        <v>100250.32</v>
      </c>
      <c r="O247" s="77">
        <v>100.08</v>
      </c>
      <c r="P247" s="77">
        <v>100.330520256</v>
      </c>
      <c r="Q247" s="78">
        <v>1.2699999999999999E-2</v>
      </c>
      <c r="R247" s="78">
        <v>1.9E-3</v>
      </c>
      <c r="W247" s="90"/>
    </row>
    <row r="248" spans="2:23">
      <c r="B248" t="s">
        <v>2837</v>
      </c>
      <c r="C248" t="s">
        <v>2063</v>
      </c>
      <c r="D248" s="98">
        <v>7894</v>
      </c>
      <c r="E248"/>
      <c r="F248" t="s">
        <v>611</v>
      </c>
      <c r="G248" s="86">
        <v>44068</v>
      </c>
      <c r="H248" t="s">
        <v>149</v>
      </c>
      <c r="I248" s="77">
        <v>4.13</v>
      </c>
      <c r="J248" t="s">
        <v>132</v>
      </c>
      <c r="K248" t="s">
        <v>102</v>
      </c>
      <c r="L248" s="78">
        <v>4.5100000000000001E-2</v>
      </c>
      <c r="M248" s="78">
        <v>6.8900000000000003E-2</v>
      </c>
      <c r="N248" s="77">
        <v>64885.02</v>
      </c>
      <c r="O248" s="77">
        <v>92.06</v>
      </c>
      <c r="P248" s="77">
        <v>59.733149412000003</v>
      </c>
      <c r="Q248" s="78">
        <v>7.6E-3</v>
      </c>
      <c r="R248" s="78">
        <v>1.1000000000000001E-3</v>
      </c>
      <c r="W248" s="90"/>
    </row>
    <row r="249" spans="2:23">
      <c r="B249" t="s">
        <v>2837</v>
      </c>
      <c r="C249" t="s">
        <v>2063</v>
      </c>
      <c r="D249" s="98">
        <v>80760</v>
      </c>
      <c r="E249"/>
      <c r="F249" t="s">
        <v>611</v>
      </c>
      <c r="G249" s="86">
        <v>44160</v>
      </c>
      <c r="H249" t="s">
        <v>149</v>
      </c>
      <c r="I249" s="77">
        <v>3.99</v>
      </c>
      <c r="J249" t="s">
        <v>132</v>
      </c>
      <c r="K249" t="s">
        <v>102</v>
      </c>
      <c r="L249" s="78">
        <v>4.5499999999999999E-2</v>
      </c>
      <c r="M249" s="78">
        <v>9.2899999999999996E-2</v>
      </c>
      <c r="N249" s="77">
        <v>59593.95</v>
      </c>
      <c r="O249" s="77">
        <v>84.27</v>
      </c>
      <c r="P249" s="77">
        <v>50.219821664999998</v>
      </c>
      <c r="Q249" s="78">
        <v>6.4000000000000003E-3</v>
      </c>
      <c r="R249" s="78">
        <v>1E-3</v>
      </c>
      <c r="W249" s="90"/>
    </row>
    <row r="250" spans="2:23">
      <c r="B250" t="s">
        <v>2837</v>
      </c>
      <c r="C250" t="s">
        <v>2063</v>
      </c>
      <c r="D250" s="98">
        <v>9311</v>
      </c>
      <c r="E250"/>
      <c r="F250" t="s">
        <v>611</v>
      </c>
      <c r="G250" s="86">
        <v>44880</v>
      </c>
      <c r="H250" t="s">
        <v>149</v>
      </c>
      <c r="I250" s="77">
        <v>3.81</v>
      </c>
      <c r="J250" t="s">
        <v>132</v>
      </c>
      <c r="K250" t="s">
        <v>102</v>
      </c>
      <c r="L250" s="78">
        <v>7.2700000000000001E-2</v>
      </c>
      <c r="M250" s="78">
        <v>9.9000000000000005E-2</v>
      </c>
      <c r="N250" s="77">
        <v>52845.7</v>
      </c>
      <c r="O250" s="77">
        <v>93.02</v>
      </c>
      <c r="P250" s="77">
        <v>49.157070140000002</v>
      </c>
      <c r="Q250" s="78">
        <v>6.1999999999999998E-3</v>
      </c>
      <c r="R250" s="78">
        <v>8.9999999999999998E-4</v>
      </c>
      <c r="W250" s="90"/>
    </row>
    <row r="251" spans="2:23">
      <c r="B251" t="s">
        <v>2895</v>
      </c>
      <c r="C251" t="s">
        <v>2063</v>
      </c>
      <c r="D251" s="98">
        <v>8811</v>
      </c>
      <c r="E251"/>
      <c r="F251" t="s">
        <v>869</v>
      </c>
      <c r="G251" s="86">
        <v>44550</v>
      </c>
      <c r="H251" t="s">
        <v>967</v>
      </c>
      <c r="I251" s="77">
        <v>4.88</v>
      </c>
      <c r="J251" t="s">
        <v>345</v>
      </c>
      <c r="K251" t="s">
        <v>102</v>
      </c>
      <c r="L251" s="78">
        <v>7.85E-2</v>
      </c>
      <c r="M251" s="78">
        <v>7.8899999999999998E-2</v>
      </c>
      <c r="N251" s="77">
        <v>80113.33</v>
      </c>
      <c r="O251" s="77">
        <v>102.61</v>
      </c>
      <c r="P251" s="77">
        <v>82.204287913000002</v>
      </c>
      <c r="Q251" s="78">
        <v>1.04E-2</v>
      </c>
      <c r="R251" s="78">
        <v>1.6000000000000001E-3</v>
      </c>
      <c r="W251" s="90"/>
    </row>
    <row r="252" spans="2:23">
      <c r="B252" t="s">
        <v>2896</v>
      </c>
      <c r="C252" t="s">
        <v>2066</v>
      </c>
      <c r="D252" s="98">
        <v>455954</v>
      </c>
      <c r="E252"/>
      <c r="F252" t="s">
        <v>869</v>
      </c>
      <c r="G252" s="86">
        <v>42732</v>
      </c>
      <c r="H252" t="s">
        <v>967</v>
      </c>
      <c r="I252" s="77">
        <v>2.0099999999999998</v>
      </c>
      <c r="J252" t="s">
        <v>127</v>
      </c>
      <c r="K252" t="s">
        <v>102</v>
      </c>
      <c r="L252" s="78">
        <v>2.1600000000000001E-2</v>
      </c>
      <c r="M252" s="78">
        <v>3.0300000000000001E-2</v>
      </c>
      <c r="N252" s="77">
        <v>10497.78</v>
      </c>
      <c r="O252" s="77">
        <v>110.78</v>
      </c>
      <c r="P252" s="77">
        <v>11.629440684</v>
      </c>
      <c r="Q252" s="78">
        <v>1.5E-3</v>
      </c>
      <c r="R252" s="78">
        <v>2.0000000000000001E-4</v>
      </c>
      <c r="W252" s="90"/>
    </row>
    <row r="253" spans="2:23">
      <c r="B253" t="s">
        <v>2846</v>
      </c>
      <c r="C253" t="s">
        <v>2066</v>
      </c>
      <c r="D253" s="98">
        <v>9700</v>
      </c>
      <c r="E253"/>
      <c r="F253" t="s">
        <v>611</v>
      </c>
      <c r="G253" s="86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7225.44</v>
      </c>
      <c r="O253" s="77">
        <v>99.58</v>
      </c>
      <c r="P253" s="77">
        <v>7.1950931520000001</v>
      </c>
      <c r="Q253" s="78">
        <v>8.9999999999999998E-4</v>
      </c>
      <c r="R253" s="78">
        <v>1E-4</v>
      </c>
      <c r="W253" s="90"/>
    </row>
    <row r="254" spans="2:23">
      <c r="B254" t="s">
        <v>2846</v>
      </c>
      <c r="C254" t="s">
        <v>2066</v>
      </c>
      <c r="D254" s="98">
        <v>9738</v>
      </c>
      <c r="E254"/>
      <c r="F254" t="s">
        <v>611</v>
      </c>
      <c r="G254" s="86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2763.96</v>
      </c>
      <c r="O254" s="77">
        <v>99.85</v>
      </c>
      <c r="P254" s="77">
        <v>2.7598140600000001</v>
      </c>
      <c r="Q254" s="78">
        <v>2.9999999999999997E-4</v>
      </c>
      <c r="R254" s="78">
        <v>1E-4</v>
      </c>
      <c r="W254" s="90"/>
    </row>
    <row r="255" spans="2:23">
      <c r="B255" t="s">
        <v>2846</v>
      </c>
      <c r="C255" t="s">
        <v>2066</v>
      </c>
      <c r="D255" s="98">
        <v>9739</v>
      </c>
      <c r="E255"/>
      <c r="F255" t="s">
        <v>611</v>
      </c>
      <c r="G255" s="86">
        <v>45169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7.2499999999999995E-2</v>
      </c>
      <c r="N255" s="77">
        <v>17921.11</v>
      </c>
      <c r="O255" s="77">
        <v>99.79</v>
      </c>
      <c r="P255" s="77">
        <v>17.883475668999999</v>
      </c>
      <c r="Q255" s="78">
        <v>2.3E-3</v>
      </c>
      <c r="R255" s="78">
        <v>2.9999999999999997E-4</v>
      </c>
      <c r="W255" s="90"/>
    </row>
    <row r="256" spans="2:23">
      <c r="B256" t="s">
        <v>2846</v>
      </c>
      <c r="C256" t="s">
        <v>2066</v>
      </c>
      <c r="D256" s="98">
        <v>9791</v>
      </c>
      <c r="E256"/>
      <c r="F256" t="s">
        <v>611</v>
      </c>
      <c r="G256" s="86">
        <v>45195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7.2400000000000006E-2</v>
      </c>
      <c r="N256" s="77">
        <v>9448.67</v>
      </c>
      <c r="O256" s="77">
        <v>99.8</v>
      </c>
      <c r="P256" s="77">
        <v>9.4297726599999994</v>
      </c>
      <c r="Q256" s="78">
        <v>1.1999999999999999E-3</v>
      </c>
      <c r="R256" s="78">
        <v>2.0000000000000001E-4</v>
      </c>
      <c r="W256" s="90"/>
    </row>
    <row r="257" spans="2:23">
      <c r="B257" t="s">
        <v>2846</v>
      </c>
      <c r="C257" t="s">
        <v>2066</v>
      </c>
      <c r="D257" s="98">
        <v>9790</v>
      </c>
      <c r="E257"/>
      <c r="F257" t="s">
        <v>611</v>
      </c>
      <c r="G257" s="86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6.7500000000000004E-2</v>
      </c>
      <c r="M257" s="78">
        <v>7.1599999999999997E-2</v>
      </c>
      <c r="N257" s="77">
        <v>5315.14</v>
      </c>
      <c r="O257" s="77">
        <v>99.58</v>
      </c>
      <c r="P257" s="77">
        <v>5.2928164119999996</v>
      </c>
      <c r="Q257" s="78">
        <v>6.9999999999999999E-4</v>
      </c>
      <c r="R257" s="78">
        <v>1E-4</v>
      </c>
      <c r="W257" s="90"/>
    </row>
    <row r="258" spans="2:23">
      <c r="B258" t="s">
        <v>2846</v>
      </c>
      <c r="C258" t="s">
        <v>2066</v>
      </c>
      <c r="D258" s="98">
        <v>9199</v>
      </c>
      <c r="E258"/>
      <c r="F258" t="s">
        <v>611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8.3500000000000005E-2</v>
      </c>
      <c r="M258" s="78">
        <v>7.1599999999999997E-2</v>
      </c>
      <c r="N258" s="77">
        <v>27075.93</v>
      </c>
      <c r="O258" s="77">
        <v>99.58</v>
      </c>
      <c r="P258" s="77">
        <v>26.962211094000001</v>
      </c>
      <c r="Q258" s="78">
        <v>3.3999999999999998E-3</v>
      </c>
      <c r="R258" s="78">
        <v>5.0000000000000001E-4</v>
      </c>
      <c r="W258" s="90"/>
    </row>
    <row r="259" spans="2:23">
      <c r="B259" t="s">
        <v>2846</v>
      </c>
      <c r="C259" t="s">
        <v>2066</v>
      </c>
      <c r="D259" s="98">
        <v>8814</v>
      </c>
      <c r="E259"/>
      <c r="F259" t="s">
        <v>611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7.5300000000000006E-2</v>
      </c>
      <c r="M259" s="78">
        <v>7.1599999999999997E-2</v>
      </c>
      <c r="N259" s="77">
        <v>12859.87</v>
      </c>
      <c r="O259" s="77">
        <v>99.58</v>
      </c>
      <c r="P259" s="77">
        <v>12.805858546</v>
      </c>
      <c r="Q259" s="78">
        <v>1.6000000000000001E-3</v>
      </c>
      <c r="R259" s="78">
        <v>2.0000000000000001E-4</v>
      </c>
      <c r="W259" s="90"/>
    </row>
    <row r="260" spans="2:23">
      <c r="B260" t="s">
        <v>2846</v>
      </c>
      <c r="C260" t="s">
        <v>2066</v>
      </c>
      <c r="D260" s="98">
        <v>8776</v>
      </c>
      <c r="E260"/>
      <c r="F260" t="s">
        <v>611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7.1499999999999994E-2</v>
      </c>
      <c r="M260" s="78">
        <v>7.1599999999999997E-2</v>
      </c>
      <c r="N260" s="77">
        <v>47300.6</v>
      </c>
      <c r="O260" s="77">
        <v>99.58</v>
      </c>
      <c r="P260" s="77">
        <v>47.101937479999997</v>
      </c>
      <c r="Q260" s="78">
        <v>6.0000000000000001E-3</v>
      </c>
      <c r="R260" s="78">
        <v>8.9999999999999998E-4</v>
      </c>
      <c r="W260" s="90"/>
    </row>
    <row r="261" spans="2:23">
      <c r="B261" t="s">
        <v>2846</v>
      </c>
      <c r="C261" t="s">
        <v>2066</v>
      </c>
      <c r="D261" s="98">
        <v>90031</v>
      </c>
      <c r="E261"/>
      <c r="F261" t="s">
        <v>611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7.7499999999999999E-2</v>
      </c>
      <c r="M261" s="78">
        <v>7.1599999999999997E-2</v>
      </c>
      <c r="N261" s="77">
        <v>18479.53</v>
      </c>
      <c r="O261" s="77">
        <v>99.58</v>
      </c>
      <c r="P261" s="77">
        <v>18.401915974000001</v>
      </c>
      <c r="Q261" s="78">
        <v>2.3E-3</v>
      </c>
      <c r="R261" s="78">
        <v>4.0000000000000002E-4</v>
      </c>
      <c r="W261" s="90"/>
    </row>
    <row r="262" spans="2:23">
      <c r="B262" t="s">
        <v>2846</v>
      </c>
      <c r="C262" t="s">
        <v>2066</v>
      </c>
      <c r="D262" s="98">
        <v>9096</v>
      </c>
      <c r="E262"/>
      <c r="F262" t="s">
        <v>611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18708.38</v>
      </c>
      <c r="O262" s="77">
        <v>99.58</v>
      </c>
      <c r="P262" s="77">
        <v>18.629804803999999</v>
      </c>
      <c r="Q262" s="78">
        <v>2.3999999999999998E-3</v>
      </c>
      <c r="R262" s="78">
        <v>4.0000000000000002E-4</v>
      </c>
      <c r="W262" s="90"/>
    </row>
    <row r="263" spans="2:23">
      <c r="B263" t="s">
        <v>2846</v>
      </c>
      <c r="C263" t="s">
        <v>2066</v>
      </c>
      <c r="D263" s="98">
        <v>9127</v>
      </c>
      <c r="E263"/>
      <c r="F263" t="s">
        <v>611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10973.96</v>
      </c>
      <c r="O263" s="77">
        <v>99.58</v>
      </c>
      <c r="P263" s="77">
        <v>10.927869368</v>
      </c>
      <c r="Q263" s="78">
        <v>1.4E-3</v>
      </c>
      <c r="R263" s="78">
        <v>2.0000000000000001E-4</v>
      </c>
      <c r="W263" s="90"/>
    </row>
    <row r="264" spans="2:23">
      <c r="B264" t="s">
        <v>2846</v>
      </c>
      <c r="C264" t="s">
        <v>2066</v>
      </c>
      <c r="D264" s="98">
        <v>9255</v>
      </c>
      <c r="E264"/>
      <c r="F264" t="s">
        <v>611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17499.439999999999</v>
      </c>
      <c r="O264" s="77">
        <v>99.58</v>
      </c>
      <c r="P264" s="77">
        <v>17.425942352</v>
      </c>
      <c r="Q264" s="78">
        <v>2.2000000000000001E-3</v>
      </c>
      <c r="R264" s="78">
        <v>2.9999999999999997E-4</v>
      </c>
      <c r="W264" s="90"/>
    </row>
    <row r="265" spans="2:23">
      <c r="B265" t="s">
        <v>2846</v>
      </c>
      <c r="C265" t="s">
        <v>2066</v>
      </c>
      <c r="D265" s="98">
        <v>9287</v>
      </c>
      <c r="E265"/>
      <c r="F265" t="s">
        <v>611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9452.7199999999993</v>
      </c>
      <c r="O265" s="77">
        <v>99.58</v>
      </c>
      <c r="P265" s="77">
        <v>9.4130185760000007</v>
      </c>
      <c r="Q265" s="78">
        <v>1.1999999999999999E-3</v>
      </c>
      <c r="R265" s="78">
        <v>2.0000000000000001E-4</v>
      </c>
      <c r="W265" s="90"/>
    </row>
    <row r="266" spans="2:23">
      <c r="B266" t="s">
        <v>2846</v>
      </c>
      <c r="C266" t="s">
        <v>2066</v>
      </c>
      <c r="D266" s="98">
        <v>9339</v>
      </c>
      <c r="E266"/>
      <c r="F266" t="s">
        <v>611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13108.11</v>
      </c>
      <c r="O266" s="77">
        <v>99.58</v>
      </c>
      <c r="P266" s="77">
        <v>13.053055938</v>
      </c>
      <c r="Q266" s="78">
        <v>1.6999999999999999E-3</v>
      </c>
      <c r="R266" s="78">
        <v>2.0000000000000001E-4</v>
      </c>
      <c r="W266" s="90"/>
    </row>
    <row r="267" spans="2:23">
      <c r="B267" t="s">
        <v>2846</v>
      </c>
      <c r="C267" t="s">
        <v>2066</v>
      </c>
      <c r="D267" s="98">
        <v>93881</v>
      </c>
      <c r="E267"/>
      <c r="F267" t="s">
        <v>611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24541.1</v>
      </c>
      <c r="O267" s="77">
        <v>99.58</v>
      </c>
      <c r="P267" s="77">
        <v>24.438027380000001</v>
      </c>
      <c r="Q267" s="78">
        <v>3.0999999999999999E-3</v>
      </c>
      <c r="R267" s="78">
        <v>5.0000000000000001E-4</v>
      </c>
      <c r="W267" s="90"/>
    </row>
    <row r="268" spans="2:23">
      <c r="B268" t="s">
        <v>2846</v>
      </c>
      <c r="C268" t="s">
        <v>2066</v>
      </c>
      <c r="D268" s="98">
        <v>9455</v>
      </c>
      <c r="E268"/>
      <c r="F268" t="s">
        <v>611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17835.14</v>
      </c>
      <c r="O268" s="77">
        <v>99.58</v>
      </c>
      <c r="P268" s="77">
        <v>17.760232412000001</v>
      </c>
      <c r="Q268" s="78">
        <v>2.3E-3</v>
      </c>
      <c r="R268" s="78">
        <v>2.9999999999999997E-4</v>
      </c>
      <c r="W268" s="90"/>
    </row>
    <row r="269" spans="2:23">
      <c r="B269" t="s">
        <v>2846</v>
      </c>
      <c r="C269" t="s">
        <v>2066</v>
      </c>
      <c r="D269" s="98">
        <v>9553</v>
      </c>
      <c r="E269"/>
      <c r="F269" t="s">
        <v>611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12516.61</v>
      </c>
      <c r="O269" s="77">
        <v>99.58</v>
      </c>
      <c r="P269" s="77">
        <v>12.464040238000001</v>
      </c>
      <c r="Q269" s="78">
        <v>1.6000000000000001E-3</v>
      </c>
      <c r="R269" s="78">
        <v>2.0000000000000001E-4</v>
      </c>
      <c r="W269" s="90"/>
    </row>
    <row r="270" spans="2:23">
      <c r="B270" t="s">
        <v>2846</v>
      </c>
      <c r="C270" t="s">
        <v>2066</v>
      </c>
      <c r="D270" s="98">
        <v>95930</v>
      </c>
      <c r="E270"/>
      <c r="F270" t="s">
        <v>611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18961.27</v>
      </c>
      <c r="O270" s="77">
        <v>99.58</v>
      </c>
      <c r="P270" s="77">
        <v>18.881632666000002</v>
      </c>
      <c r="Q270" s="78">
        <v>2.3999999999999998E-3</v>
      </c>
      <c r="R270" s="78">
        <v>4.0000000000000002E-4</v>
      </c>
      <c r="W270" s="90"/>
    </row>
    <row r="271" spans="2:23">
      <c r="B271" t="s">
        <v>2846</v>
      </c>
      <c r="C271" t="s">
        <v>2066</v>
      </c>
      <c r="D271" s="98">
        <v>9632</v>
      </c>
      <c r="E271"/>
      <c r="F271" t="s">
        <v>611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6.7500000000000004E-2</v>
      </c>
      <c r="M271" s="78">
        <v>7.1599999999999997E-2</v>
      </c>
      <c r="N271" s="77">
        <v>15282.17</v>
      </c>
      <c r="O271" s="77">
        <v>99.58</v>
      </c>
      <c r="P271" s="77">
        <v>15.217984886</v>
      </c>
      <c r="Q271" s="78">
        <v>1.9E-3</v>
      </c>
      <c r="R271" s="78">
        <v>2.9999999999999997E-4</v>
      </c>
      <c r="W271" s="90"/>
    </row>
    <row r="272" spans="2:23">
      <c r="B272" s="83" t="s">
        <v>2897</v>
      </c>
      <c r="C272" t="s">
        <v>2063</v>
      </c>
      <c r="D272" s="98">
        <v>4647</v>
      </c>
      <c r="E272"/>
      <c r="F272" t="s">
        <v>643</v>
      </c>
      <c r="G272" s="86">
        <v>42372</v>
      </c>
      <c r="H272" t="s">
        <v>149</v>
      </c>
      <c r="I272" s="77">
        <v>9.6199999999999992</v>
      </c>
      <c r="J272" t="s">
        <v>127</v>
      </c>
      <c r="K272" t="s">
        <v>102</v>
      </c>
      <c r="L272" s="78">
        <v>6.7000000000000004E-2</v>
      </c>
      <c r="M272" s="78">
        <v>3.4000000000000002E-2</v>
      </c>
      <c r="N272" s="77">
        <v>15324.72</v>
      </c>
      <c r="O272" s="77">
        <v>153.57</v>
      </c>
      <c r="P272" s="77">
        <v>23.534172504000001</v>
      </c>
      <c r="Q272" s="78">
        <v>3.0000000000000001E-3</v>
      </c>
      <c r="R272" s="78">
        <v>4.0000000000000002E-4</v>
      </c>
      <c r="W272" s="90"/>
    </row>
    <row r="273" spans="2:23">
      <c r="B273" t="s">
        <v>2843</v>
      </c>
      <c r="C273" t="s">
        <v>2066</v>
      </c>
      <c r="D273" s="98">
        <v>9280</v>
      </c>
      <c r="E273"/>
      <c r="F273" t="s">
        <v>643</v>
      </c>
      <c r="G273" s="86">
        <v>44858</v>
      </c>
      <c r="H273" t="s">
        <v>149</v>
      </c>
      <c r="I273" s="77">
        <v>5.65</v>
      </c>
      <c r="J273" t="s">
        <v>666</v>
      </c>
      <c r="K273" t="s">
        <v>102</v>
      </c>
      <c r="L273" s="78">
        <v>3.49E-2</v>
      </c>
      <c r="M273" s="78">
        <v>4.5400000000000003E-2</v>
      </c>
      <c r="N273" s="77">
        <v>1552.28</v>
      </c>
      <c r="O273" s="77">
        <v>98.34</v>
      </c>
      <c r="P273" s="77">
        <v>1.526512152</v>
      </c>
      <c r="Q273" s="78">
        <v>2.0000000000000001E-4</v>
      </c>
      <c r="R273" s="78">
        <v>0</v>
      </c>
      <c r="W273" s="90"/>
    </row>
    <row r="274" spans="2:23">
      <c r="B274" t="s">
        <v>2843</v>
      </c>
      <c r="C274" t="s">
        <v>2066</v>
      </c>
      <c r="D274" s="98">
        <v>9281</v>
      </c>
      <c r="E274"/>
      <c r="F274" t="s">
        <v>643</v>
      </c>
      <c r="G274" s="86">
        <v>44858</v>
      </c>
      <c r="H274" t="s">
        <v>149</v>
      </c>
      <c r="I274" s="77">
        <v>5.68</v>
      </c>
      <c r="J274" t="s">
        <v>666</v>
      </c>
      <c r="K274" t="s">
        <v>102</v>
      </c>
      <c r="L274" s="78">
        <v>3.49E-2</v>
      </c>
      <c r="M274" s="78">
        <v>4.53E-2</v>
      </c>
      <c r="N274" s="77">
        <v>1285.21</v>
      </c>
      <c r="O274" s="77">
        <v>98.33</v>
      </c>
      <c r="P274" s="77">
        <v>1.263746993</v>
      </c>
      <c r="Q274" s="78">
        <v>2.0000000000000001E-4</v>
      </c>
      <c r="R274" s="78">
        <v>0</v>
      </c>
      <c r="W274" s="90"/>
    </row>
    <row r="275" spans="2:23">
      <c r="B275" t="s">
        <v>2843</v>
      </c>
      <c r="C275" t="s">
        <v>2066</v>
      </c>
      <c r="D275" s="98">
        <v>9277</v>
      </c>
      <c r="E275"/>
      <c r="F275" t="s">
        <v>643</v>
      </c>
      <c r="G275" s="86">
        <v>44858</v>
      </c>
      <c r="H275" t="s">
        <v>149</v>
      </c>
      <c r="I275" s="77">
        <v>5.57</v>
      </c>
      <c r="J275" t="s">
        <v>666</v>
      </c>
      <c r="K275" t="s">
        <v>102</v>
      </c>
      <c r="L275" s="78">
        <v>3.49E-2</v>
      </c>
      <c r="M275" s="78">
        <v>4.5499999999999999E-2</v>
      </c>
      <c r="N275" s="77">
        <v>1607.37</v>
      </c>
      <c r="O275" s="77">
        <v>98.35</v>
      </c>
      <c r="P275" s="77">
        <v>1.5808483950000001</v>
      </c>
      <c r="Q275" s="78">
        <v>2.0000000000000001E-4</v>
      </c>
      <c r="R275" s="78">
        <v>0</v>
      </c>
      <c r="W275" s="90"/>
    </row>
    <row r="276" spans="2:23">
      <c r="B276" t="s">
        <v>2843</v>
      </c>
      <c r="C276" t="s">
        <v>2066</v>
      </c>
      <c r="D276" s="98">
        <v>9278</v>
      </c>
      <c r="E276"/>
      <c r="F276" t="s">
        <v>643</v>
      </c>
      <c r="G276" s="86">
        <v>44858</v>
      </c>
      <c r="H276" t="s">
        <v>149</v>
      </c>
      <c r="I276" s="77">
        <v>5.6</v>
      </c>
      <c r="J276" t="s">
        <v>666</v>
      </c>
      <c r="K276" t="s">
        <v>102</v>
      </c>
      <c r="L276" s="78">
        <v>3.49E-2</v>
      </c>
      <c r="M276" s="78">
        <v>4.5400000000000003E-2</v>
      </c>
      <c r="N276" s="77">
        <v>1955.8</v>
      </c>
      <c r="O276" s="77">
        <v>98.35</v>
      </c>
      <c r="P276" s="77">
        <v>1.9235293</v>
      </c>
      <c r="Q276" s="78">
        <v>2.0000000000000001E-4</v>
      </c>
      <c r="R276" s="78">
        <v>0</v>
      </c>
      <c r="W276" s="90"/>
    </row>
    <row r="277" spans="2:23">
      <c r="B277" t="s">
        <v>2843</v>
      </c>
      <c r="C277" t="s">
        <v>2066</v>
      </c>
      <c r="D277" s="98">
        <v>9279</v>
      </c>
      <c r="E277"/>
      <c r="F277" t="s">
        <v>643</v>
      </c>
      <c r="G277" s="86">
        <v>44858</v>
      </c>
      <c r="H277" t="s">
        <v>149</v>
      </c>
      <c r="I277" s="77">
        <v>5.77</v>
      </c>
      <c r="J277" t="s">
        <v>666</v>
      </c>
      <c r="K277" t="s">
        <v>102</v>
      </c>
      <c r="L277" s="78">
        <v>3.49E-2</v>
      </c>
      <c r="M277" s="78">
        <v>4.5199999999999997E-2</v>
      </c>
      <c r="N277" s="77">
        <v>1163.28</v>
      </c>
      <c r="O277" s="77">
        <v>98.32</v>
      </c>
      <c r="P277" s="77">
        <v>1.1437368960000001</v>
      </c>
      <c r="Q277" s="78">
        <v>1E-4</v>
      </c>
      <c r="R277" s="78">
        <v>0</v>
      </c>
      <c r="W277" s="90"/>
    </row>
    <row r="278" spans="2:23">
      <c r="B278" t="s">
        <v>2845</v>
      </c>
      <c r="C278" t="s">
        <v>2063</v>
      </c>
      <c r="D278" s="98">
        <v>9637</v>
      </c>
      <c r="E278"/>
      <c r="F278" t="s">
        <v>643</v>
      </c>
      <c r="G278" s="86">
        <v>45104</v>
      </c>
      <c r="H278" t="s">
        <v>149</v>
      </c>
      <c r="I278" s="77">
        <v>2.4900000000000002</v>
      </c>
      <c r="J278" t="s">
        <v>345</v>
      </c>
      <c r="K278" t="s">
        <v>102</v>
      </c>
      <c r="L278" s="78">
        <v>5.2200000000000003E-2</v>
      </c>
      <c r="M278" s="78">
        <v>6.0600000000000001E-2</v>
      </c>
      <c r="N278" s="77">
        <v>12526.6</v>
      </c>
      <c r="O278" s="77">
        <v>100.32</v>
      </c>
      <c r="P278" s="77">
        <v>12.566685120000001</v>
      </c>
      <c r="Q278" s="78">
        <v>1.6000000000000001E-3</v>
      </c>
      <c r="R278" s="78">
        <v>2.0000000000000001E-4</v>
      </c>
      <c r="W278" s="90"/>
    </row>
    <row r="279" spans="2:23">
      <c r="B279" t="s">
        <v>2849</v>
      </c>
      <c r="C279" t="s">
        <v>2063</v>
      </c>
      <c r="D279" s="98">
        <v>9577</v>
      </c>
      <c r="E279"/>
      <c r="F279" t="s">
        <v>643</v>
      </c>
      <c r="G279" s="86">
        <v>45063</v>
      </c>
      <c r="H279" t="s">
        <v>149</v>
      </c>
      <c r="I279" s="77">
        <v>3.58</v>
      </c>
      <c r="J279" t="s">
        <v>345</v>
      </c>
      <c r="K279" t="s">
        <v>102</v>
      </c>
      <c r="L279" s="78">
        <v>4.4299999999999999E-2</v>
      </c>
      <c r="M279" s="78">
        <v>4.53E-2</v>
      </c>
      <c r="N279" s="77">
        <v>18789.900000000001</v>
      </c>
      <c r="O279" s="77">
        <v>101.37</v>
      </c>
      <c r="P279" s="77">
        <v>19.047321629999999</v>
      </c>
      <c r="Q279" s="78">
        <v>2.3999999999999998E-3</v>
      </c>
      <c r="R279" s="78">
        <v>4.0000000000000002E-4</v>
      </c>
      <c r="W279" s="90"/>
    </row>
    <row r="280" spans="2:23">
      <c r="B280" t="s">
        <v>2898</v>
      </c>
      <c r="C280" t="s">
        <v>2066</v>
      </c>
      <c r="D280" s="98">
        <v>508309</v>
      </c>
      <c r="E280"/>
      <c r="F280" t="s">
        <v>846</v>
      </c>
      <c r="G280" s="86">
        <v>43185</v>
      </c>
      <c r="H280" t="s">
        <v>2168</v>
      </c>
      <c r="I280" s="77">
        <v>3.8</v>
      </c>
      <c r="J280" t="s">
        <v>853</v>
      </c>
      <c r="K280" t="s">
        <v>116</v>
      </c>
      <c r="L280" s="78">
        <v>4.2200000000000001E-2</v>
      </c>
      <c r="M280" s="78">
        <v>7.9600000000000004E-2</v>
      </c>
      <c r="N280" s="77">
        <v>9131.86</v>
      </c>
      <c r="O280" s="77">
        <v>88.15</v>
      </c>
      <c r="P280" s="77">
        <v>22.986017121745</v>
      </c>
      <c r="Q280" s="78">
        <v>2.8999999999999998E-3</v>
      </c>
      <c r="R280" s="78">
        <v>4.0000000000000002E-4</v>
      </c>
      <c r="W280" s="90"/>
    </row>
    <row r="281" spans="2:23">
      <c r="B281" t="s">
        <v>2900</v>
      </c>
      <c r="C281" t="s">
        <v>2066</v>
      </c>
      <c r="D281" s="98">
        <v>6826</v>
      </c>
      <c r="E281"/>
      <c r="F281" t="s">
        <v>2920</v>
      </c>
      <c r="G281" s="86">
        <v>43550</v>
      </c>
      <c r="H281" t="s">
        <v>209</v>
      </c>
      <c r="I281" s="77">
        <v>1.93</v>
      </c>
      <c r="J281" t="s">
        <v>853</v>
      </c>
      <c r="K281" t="s">
        <v>106</v>
      </c>
      <c r="L281" s="78">
        <v>8.4199999999999997E-2</v>
      </c>
      <c r="M281" s="78">
        <v>8.5500000000000007E-2</v>
      </c>
      <c r="N281" s="77">
        <v>14487.87</v>
      </c>
      <c r="O281" s="77">
        <v>102.75</v>
      </c>
      <c r="P281" s="77">
        <v>57.297316449824997</v>
      </c>
      <c r="Q281" s="78">
        <v>7.3000000000000001E-3</v>
      </c>
      <c r="R281" s="78">
        <v>1.1000000000000001E-3</v>
      </c>
      <c r="W281" s="90"/>
    </row>
    <row r="282" spans="2:23">
      <c r="B282" t="s">
        <v>2899</v>
      </c>
      <c r="C282" t="s">
        <v>2066</v>
      </c>
      <c r="D282" s="98">
        <v>6528</v>
      </c>
      <c r="E282"/>
      <c r="F282" t="s">
        <v>2920</v>
      </c>
      <c r="G282" s="86">
        <v>43373</v>
      </c>
      <c r="H282" t="s">
        <v>209</v>
      </c>
      <c r="I282" s="77">
        <v>4.3</v>
      </c>
      <c r="J282" t="s">
        <v>853</v>
      </c>
      <c r="K282" t="s">
        <v>113</v>
      </c>
      <c r="L282" s="78">
        <v>3.0300000000000001E-2</v>
      </c>
      <c r="M282" s="78">
        <v>7.8600000000000003E-2</v>
      </c>
      <c r="N282" s="77">
        <v>24817.45</v>
      </c>
      <c r="O282" s="77">
        <v>83.98</v>
      </c>
      <c r="P282" s="77">
        <v>97.962216705353001</v>
      </c>
      <c r="Q282" s="78">
        <v>1.24E-2</v>
      </c>
      <c r="R282" s="78">
        <v>1.9E-3</v>
      </c>
      <c r="W282" s="90"/>
    </row>
    <row r="283" spans="2:23">
      <c r="B283" t="s">
        <v>2858</v>
      </c>
      <c r="C283" t="s">
        <v>2066</v>
      </c>
      <c r="D283" s="98">
        <v>8860</v>
      </c>
      <c r="E283"/>
      <c r="F283" t="s">
        <v>2920</v>
      </c>
      <c r="G283" s="86">
        <v>44585</v>
      </c>
      <c r="H283" t="s">
        <v>209</v>
      </c>
      <c r="I283" s="77">
        <v>2.34</v>
      </c>
      <c r="J283" t="s">
        <v>972</v>
      </c>
      <c r="K283" t="s">
        <v>110</v>
      </c>
      <c r="L283" s="78">
        <v>6.1100000000000002E-2</v>
      </c>
      <c r="M283" s="78">
        <v>7.0199999999999999E-2</v>
      </c>
      <c r="N283" s="77">
        <v>1496.56</v>
      </c>
      <c r="O283" s="77">
        <v>102.2</v>
      </c>
      <c r="P283" s="77">
        <v>6.2058826284000004</v>
      </c>
      <c r="Q283" s="78">
        <v>8.0000000000000004E-4</v>
      </c>
      <c r="R283" s="78">
        <v>1E-4</v>
      </c>
      <c r="W283" s="90"/>
    </row>
    <row r="284" spans="2:23">
      <c r="B284" t="s">
        <v>2858</v>
      </c>
      <c r="C284" t="s">
        <v>2066</v>
      </c>
      <c r="D284" s="98">
        <v>8918</v>
      </c>
      <c r="E284"/>
      <c r="F284" t="s">
        <v>2920</v>
      </c>
      <c r="G284" s="86">
        <v>44553</v>
      </c>
      <c r="H284" t="s">
        <v>209</v>
      </c>
      <c r="I284" s="77">
        <v>2.34</v>
      </c>
      <c r="J284" t="s">
        <v>972</v>
      </c>
      <c r="K284" t="s">
        <v>110</v>
      </c>
      <c r="L284" s="78">
        <v>6.1100000000000002E-2</v>
      </c>
      <c r="M284" s="78">
        <v>7.0400000000000004E-2</v>
      </c>
      <c r="N284" s="77">
        <v>189.04</v>
      </c>
      <c r="O284" s="77">
        <v>102.15</v>
      </c>
      <c r="P284" s="77">
        <v>0.7835209407</v>
      </c>
      <c r="Q284" s="78">
        <v>1E-4</v>
      </c>
      <c r="R284" s="78">
        <v>0</v>
      </c>
      <c r="W284" s="90"/>
    </row>
    <row r="285" spans="2:23">
      <c r="B285" t="s">
        <v>2858</v>
      </c>
      <c r="C285" t="s">
        <v>2066</v>
      </c>
      <c r="D285" s="98">
        <v>9037</v>
      </c>
      <c r="E285"/>
      <c r="F285" t="s">
        <v>2920</v>
      </c>
      <c r="G285" s="86">
        <v>44671</v>
      </c>
      <c r="H285" t="s">
        <v>209</v>
      </c>
      <c r="I285" s="77">
        <v>2.34</v>
      </c>
      <c r="J285" t="s">
        <v>972</v>
      </c>
      <c r="K285" t="s">
        <v>110</v>
      </c>
      <c r="L285" s="78">
        <v>6.1100000000000002E-2</v>
      </c>
      <c r="M285" s="78">
        <v>7.0199999999999999E-2</v>
      </c>
      <c r="N285" s="77">
        <v>118.15</v>
      </c>
      <c r="O285" s="77">
        <v>102.2</v>
      </c>
      <c r="P285" s="77">
        <v>0.48994028475000001</v>
      </c>
      <c r="Q285" s="78">
        <v>1E-4</v>
      </c>
      <c r="R285" s="78">
        <v>0</v>
      </c>
      <c r="W285" s="90"/>
    </row>
    <row r="286" spans="2:23">
      <c r="B286" t="s">
        <v>2858</v>
      </c>
      <c r="C286" t="s">
        <v>2066</v>
      </c>
      <c r="D286" s="98">
        <v>9130</v>
      </c>
      <c r="E286"/>
      <c r="F286" t="s">
        <v>2920</v>
      </c>
      <c r="G286" s="86">
        <v>44742</v>
      </c>
      <c r="H286" t="s">
        <v>209</v>
      </c>
      <c r="I286" s="77">
        <v>2.34</v>
      </c>
      <c r="J286" t="s">
        <v>972</v>
      </c>
      <c r="K286" t="s">
        <v>110</v>
      </c>
      <c r="L286" s="78">
        <v>6.1100000000000002E-2</v>
      </c>
      <c r="M286" s="78">
        <v>7.0199999999999999E-2</v>
      </c>
      <c r="N286" s="77">
        <v>708.9</v>
      </c>
      <c r="O286" s="77">
        <v>102.2</v>
      </c>
      <c r="P286" s="77">
        <v>2.9396417085</v>
      </c>
      <c r="Q286" s="78">
        <v>4.0000000000000002E-4</v>
      </c>
      <c r="R286" s="78">
        <v>1E-4</v>
      </c>
      <c r="W286" s="90"/>
    </row>
    <row r="287" spans="2:23">
      <c r="B287" t="s">
        <v>2858</v>
      </c>
      <c r="C287" t="s">
        <v>2066</v>
      </c>
      <c r="D287" s="98">
        <v>8829</v>
      </c>
      <c r="E287"/>
      <c r="F287" t="s">
        <v>2920</v>
      </c>
      <c r="G287" s="86">
        <v>44553</v>
      </c>
      <c r="H287" t="s">
        <v>209</v>
      </c>
      <c r="I287" s="77">
        <v>2.34</v>
      </c>
      <c r="J287" t="s">
        <v>972</v>
      </c>
      <c r="K287" t="s">
        <v>110</v>
      </c>
      <c r="L287" s="78">
        <v>6.1199999999999997E-2</v>
      </c>
      <c r="M287" s="78">
        <v>6.9900000000000004E-2</v>
      </c>
      <c r="N287" s="77">
        <v>14296.1</v>
      </c>
      <c r="O287" s="77">
        <v>102.2</v>
      </c>
      <c r="P287" s="77">
        <v>59.282567116499997</v>
      </c>
      <c r="Q287" s="78">
        <v>7.4999999999999997E-3</v>
      </c>
      <c r="R287" s="78">
        <v>1.1000000000000001E-3</v>
      </c>
      <c r="W287" s="90"/>
    </row>
    <row r="288" spans="2:23">
      <c r="B288" t="s">
        <v>2861</v>
      </c>
      <c r="C288" t="s">
        <v>2063</v>
      </c>
      <c r="D288" s="98">
        <v>597852</v>
      </c>
      <c r="E288"/>
      <c r="F288" t="s">
        <v>2920</v>
      </c>
      <c r="G288" s="86"/>
      <c r="H288" t="s">
        <v>209</v>
      </c>
      <c r="I288" s="77">
        <v>0.01</v>
      </c>
      <c r="J288" t="s">
        <v>123</v>
      </c>
      <c r="K288" t="s">
        <v>102</v>
      </c>
      <c r="L288" s="78">
        <v>0</v>
      </c>
      <c r="M288" s="78">
        <v>1E-4</v>
      </c>
      <c r="N288" s="77">
        <v>-123.72</v>
      </c>
      <c r="O288" s="77">
        <v>166.88372100000001</v>
      </c>
      <c r="P288" s="77">
        <v>-0.20646853962119999</v>
      </c>
      <c r="Q288" s="78">
        <v>0</v>
      </c>
      <c r="R288" s="78">
        <v>0</v>
      </c>
    </row>
    <row r="289" spans="2:23">
      <c r="B289" t="s">
        <v>2839</v>
      </c>
      <c r="C289" t="s">
        <v>2066</v>
      </c>
      <c r="D289" s="98">
        <v>9295</v>
      </c>
      <c r="E289"/>
      <c r="F289" t="s">
        <v>2920</v>
      </c>
      <c r="G289" s="86">
        <v>44871</v>
      </c>
      <c r="H289" t="s">
        <v>209</v>
      </c>
      <c r="I289" s="77">
        <v>4.95</v>
      </c>
      <c r="J289" t="s">
        <v>345</v>
      </c>
      <c r="K289" t="s">
        <v>102</v>
      </c>
      <c r="L289" s="78">
        <v>0.05</v>
      </c>
      <c r="M289" s="78">
        <v>6.9900000000000004E-2</v>
      </c>
      <c r="N289" s="77">
        <v>19010.43</v>
      </c>
      <c r="O289" s="77">
        <v>95.31</v>
      </c>
      <c r="P289" s="77">
        <v>18.118840833</v>
      </c>
      <c r="Q289" s="78">
        <v>2.3E-3</v>
      </c>
      <c r="R289" s="78">
        <v>2.9999999999999997E-4</v>
      </c>
      <c r="W289" s="90"/>
    </row>
    <row r="290" spans="2:23">
      <c r="B290" t="s">
        <v>2839</v>
      </c>
      <c r="C290" t="s">
        <v>2066</v>
      </c>
      <c r="D290" s="98">
        <v>9475</v>
      </c>
      <c r="E290"/>
      <c r="F290" t="s">
        <v>2920</v>
      </c>
      <c r="G290" s="86">
        <v>44969</v>
      </c>
      <c r="H290" t="s">
        <v>209</v>
      </c>
      <c r="I290" s="77">
        <v>4.95</v>
      </c>
      <c r="J290" t="s">
        <v>345</v>
      </c>
      <c r="K290" t="s">
        <v>102</v>
      </c>
      <c r="L290" s="78">
        <v>0.05</v>
      </c>
      <c r="M290" s="78">
        <v>6.6600000000000006E-2</v>
      </c>
      <c r="N290" s="77">
        <v>13504.75</v>
      </c>
      <c r="O290" s="77">
        <v>96.02</v>
      </c>
      <c r="P290" s="77">
        <v>12.96726095</v>
      </c>
      <c r="Q290" s="78">
        <v>1.6000000000000001E-3</v>
      </c>
      <c r="R290" s="78">
        <v>2.0000000000000001E-4</v>
      </c>
      <c r="W290" s="90"/>
    </row>
    <row r="291" spans="2:23">
      <c r="B291" t="s">
        <v>2839</v>
      </c>
      <c r="C291" t="s">
        <v>2066</v>
      </c>
      <c r="D291" s="98">
        <v>9535</v>
      </c>
      <c r="E291"/>
      <c r="F291" t="s">
        <v>2920</v>
      </c>
      <c r="G291" s="86">
        <v>45018</v>
      </c>
      <c r="H291" t="s">
        <v>209</v>
      </c>
      <c r="I291" s="77">
        <v>4.95</v>
      </c>
      <c r="J291" t="s">
        <v>345</v>
      </c>
      <c r="K291" t="s">
        <v>102</v>
      </c>
      <c r="L291" s="78">
        <v>0.05</v>
      </c>
      <c r="M291" s="78">
        <v>4.2999999999999997E-2</v>
      </c>
      <c r="N291" s="77">
        <v>6461.91</v>
      </c>
      <c r="O291" s="77">
        <v>106.38</v>
      </c>
      <c r="P291" s="77">
        <v>6.8741798579999998</v>
      </c>
      <c r="Q291" s="78">
        <v>8.9999999999999998E-4</v>
      </c>
      <c r="R291" s="78">
        <v>1E-4</v>
      </c>
      <c r="W291" s="90"/>
    </row>
    <row r="292" spans="2:23">
      <c r="B292" t="s">
        <v>2839</v>
      </c>
      <c r="C292" t="s">
        <v>2066</v>
      </c>
      <c r="D292" s="98">
        <v>9641</v>
      </c>
      <c r="E292"/>
      <c r="F292" t="s">
        <v>2920</v>
      </c>
      <c r="G292" s="86">
        <v>45109</v>
      </c>
      <c r="H292" t="s">
        <v>209</v>
      </c>
      <c r="I292" s="77">
        <v>4.95</v>
      </c>
      <c r="J292" t="s">
        <v>345</v>
      </c>
      <c r="K292" t="s">
        <v>102</v>
      </c>
      <c r="L292" s="78">
        <v>0.05</v>
      </c>
      <c r="M292" s="78">
        <v>5.2200000000000003E-2</v>
      </c>
      <c r="N292" s="77">
        <v>5838.36</v>
      </c>
      <c r="O292" s="77">
        <v>100.42</v>
      </c>
      <c r="P292" s="77">
        <v>5.8628811120000002</v>
      </c>
      <c r="Q292" s="78">
        <v>6.9999999999999999E-4</v>
      </c>
      <c r="R292" s="78">
        <v>1E-4</v>
      </c>
      <c r="W292" s="90"/>
    </row>
    <row r="293" spans="2:23">
      <c r="B293" t="s">
        <v>2861</v>
      </c>
      <c r="C293" t="s">
        <v>2063</v>
      </c>
      <c r="D293" s="98">
        <v>7330</v>
      </c>
      <c r="E293"/>
      <c r="F293" t="s">
        <v>2920</v>
      </c>
      <c r="G293" s="86"/>
      <c r="H293" t="s">
        <v>209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-7.76</v>
      </c>
      <c r="O293" s="77">
        <v>100</v>
      </c>
      <c r="P293" s="77">
        <v>-7.7600000000000004E-3</v>
      </c>
      <c r="Q293" s="78">
        <v>0</v>
      </c>
      <c r="R293" s="78">
        <v>0</v>
      </c>
    </row>
    <row r="294" spans="2:23">
      <c r="B294" t="s">
        <v>2861</v>
      </c>
      <c r="C294" t="s">
        <v>2063</v>
      </c>
      <c r="D294" s="98">
        <v>7329</v>
      </c>
      <c r="E294"/>
      <c r="F294" t="s">
        <v>2920</v>
      </c>
      <c r="G294" s="86"/>
      <c r="H294" t="s">
        <v>209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-7.27</v>
      </c>
      <c r="O294" s="77">
        <v>100</v>
      </c>
      <c r="P294" s="77">
        <v>-7.2700000000000004E-3</v>
      </c>
      <c r="Q294" s="78">
        <v>0</v>
      </c>
      <c r="R294" s="78">
        <v>0</v>
      </c>
    </row>
    <row r="295" spans="2:23">
      <c r="B295" t="s">
        <v>2838</v>
      </c>
      <c r="C295" t="s">
        <v>2066</v>
      </c>
      <c r="D295" s="98">
        <v>908395120</v>
      </c>
      <c r="E295"/>
      <c r="F295" t="s">
        <v>2920</v>
      </c>
      <c r="G295" s="86">
        <v>44712</v>
      </c>
      <c r="H295" t="s">
        <v>209</v>
      </c>
      <c r="I295" s="77">
        <v>5.68</v>
      </c>
      <c r="J295" t="s">
        <v>666</v>
      </c>
      <c r="K295" t="s">
        <v>102</v>
      </c>
      <c r="L295" s="78">
        <v>4.4999999999999998E-2</v>
      </c>
      <c r="M295" s="78">
        <v>8.7099999999999997E-2</v>
      </c>
      <c r="N295" s="77">
        <v>928.19</v>
      </c>
      <c r="O295" s="77">
        <v>87.97</v>
      </c>
      <c r="P295" s="77">
        <v>0.816528743</v>
      </c>
      <c r="Q295" s="78">
        <v>1E-4</v>
      </c>
      <c r="R295" s="78">
        <v>0</v>
      </c>
    </row>
    <row r="296" spans="2:23">
      <c r="B296" t="s">
        <v>2838</v>
      </c>
      <c r="C296" t="s">
        <v>2066</v>
      </c>
      <c r="D296" s="98">
        <v>4314</v>
      </c>
      <c r="E296"/>
      <c r="F296" t="s">
        <v>2920</v>
      </c>
      <c r="G296" s="86">
        <v>42151</v>
      </c>
      <c r="H296" t="s">
        <v>209</v>
      </c>
      <c r="I296" s="77">
        <v>5.68</v>
      </c>
      <c r="J296" t="s">
        <v>666</v>
      </c>
      <c r="K296" t="s">
        <v>102</v>
      </c>
      <c r="L296" s="78">
        <v>4.4999999999999998E-2</v>
      </c>
      <c r="M296" s="78">
        <v>8.7099999999999997E-2</v>
      </c>
      <c r="N296" s="77">
        <v>3399.2</v>
      </c>
      <c r="O296" s="77">
        <v>88.85</v>
      </c>
      <c r="P296" s="77">
        <v>3.0201891999999999</v>
      </c>
      <c r="Q296" s="78">
        <v>4.0000000000000002E-4</v>
      </c>
      <c r="R296" s="78">
        <v>1E-4</v>
      </c>
      <c r="W296" s="90"/>
    </row>
    <row r="297" spans="2:23">
      <c r="B297" t="s">
        <v>2838</v>
      </c>
      <c r="C297" t="s">
        <v>2066</v>
      </c>
      <c r="D297" s="98">
        <v>443656</v>
      </c>
      <c r="E297"/>
      <c r="F297" t="s">
        <v>2920</v>
      </c>
      <c r="G297" s="86">
        <v>42625</v>
      </c>
      <c r="H297" t="s">
        <v>209</v>
      </c>
      <c r="I297" s="77">
        <v>5.68</v>
      </c>
      <c r="J297" t="s">
        <v>666</v>
      </c>
      <c r="K297" t="s">
        <v>102</v>
      </c>
      <c r="L297" s="78">
        <v>4.4999999999999998E-2</v>
      </c>
      <c r="M297" s="78">
        <v>8.7099999999999997E-2</v>
      </c>
      <c r="N297" s="77">
        <v>1317.41</v>
      </c>
      <c r="O297" s="77">
        <v>88.75</v>
      </c>
      <c r="P297" s="77">
        <v>1.1692013750000001</v>
      </c>
      <c r="Q297" s="78">
        <v>1E-4</v>
      </c>
      <c r="R297" s="78">
        <v>0</v>
      </c>
      <c r="W297" s="90"/>
    </row>
    <row r="298" spans="2:23">
      <c r="B298" t="s">
        <v>2838</v>
      </c>
      <c r="C298" t="s">
        <v>2066</v>
      </c>
      <c r="D298" s="98">
        <v>908395160</v>
      </c>
      <c r="E298"/>
      <c r="F298" t="s">
        <v>2920</v>
      </c>
      <c r="G298" s="86">
        <v>44712</v>
      </c>
      <c r="H298" t="s">
        <v>209</v>
      </c>
      <c r="I298" s="77">
        <v>5.68</v>
      </c>
      <c r="J298" t="s">
        <v>666</v>
      </c>
      <c r="K298" t="s">
        <v>102</v>
      </c>
      <c r="L298" s="78">
        <v>4.4999999999999998E-2</v>
      </c>
      <c r="M298" s="78">
        <v>8.7099999999999997E-2</v>
      </c>
      <c r="N298" s="77">
        <v>1699.58</v>
      </c>
      <c r="O298" s="77">
        <v>88.22</v>
      </c>
      <c r="P298" s="77">
        <v>1.499369476</v>
      </c>
      <c r="Q298" s="78">
        <v>2.0000000000000001E-4</v>
      </c>
      <c r="R298" s="78">
        <v>0</v>
      </c>
    </row>
    <row r="299" spans="2:23">
      <c r="B299" t="s">
        <v>2838</v>
      </c>
      <c r="C299" t="s">
        <v>2066</v>
      </c>
      <c r="D299" s="98">
        <v>384577</v>
      </c>
      <c r="E299"/>
      <c r="F299" t="s">
        <v>2920</v>
      </c>
      <c r="G299" s="86">
        <v>42166</v>
      </c>
      <c r="H299" t="s">
        <v>209</v>
      </c>
      <c r="I299" s="77">
        <v>5.68</v>
      </c>
      <c r="J299" t="s">
        <v>666</v>
      </c>
      <c r="K299" t="s">
        <v>102</v>
      </c>
      <c r="L299" s="78">
        <v>4.4999999999999998E-2</v>
      </c>
      <c r="M299" s="78">
        <v>8.7099999999999997E-2</v>
      </c>
      <c r="N299" s="77">
        <v>3198.27</v>
      </c>
      <c r="O299" s="77">
        <v>88.85</v>
      </c>
      <c r="P299" s="77">
        <v>2.8416628949999998</v>
      </c>
      <c r="Q299" s="78">
        <v>4.0000000000000002E-4</v>
      </c>
      <c r="R299" s="78">
        <v>1E-4</v>
      </c>
      <c r="W299" s="90"/>
    </row>
    <row r="300" spans="2:23">
      <c r="B300" t="s">
        <v>2838</v>
      </c>
      <c r="C300" t="s">
        <v>2066</v>
      </c>
      <c r="D300" s="98">
        <v>403836</v>
      </c>
      <c r="E300"/>
      <c r="F300" t="s">
        <v>2920</v>
      </c>
      <c r="G300" s="86">
        <v>42348</v>
      </c>
      <c r="H300" t="s">
        <v>209</v>
      </c>
      <c r="I300" s="77">
        <v>5.68</v>
      </c>
      <c r="J300" t="s">
        <v>666</v>
      </c>
      <c r="K300" t="s">
        <v>102</v>
      </c>
      <c r="L300" s="78">
        <v>4.4999999999999998E-2</v>
      </c>
      <c r="M300" s="78">
        <v>8.7099999999999997E-2</v>
      </c>
      <c r="N300" s="77">
        <v>2943.13</v>
      </c>
      <c r="O300" s="77">
        <v>88.67</v>
      </c>
      <c r="P300" s="77">
        <v>2.609673371</v>
      </c>
      <c r="Q300" s="78">
        <v>2.9999999999999997E-4</v>
      </c>
      <c r="R300" s="78">
        <v>0</v>
      </c>
      <c r="W300" s="90"/>
    </row>
    <row r="301" spans="2:23">
      <c r="B301" t="s">
        <v>2838</v>
      </c>
      <c r="C301" t="s">
        <v>2066</v>
      </c>
      <c r="D301" s="98">
        <v>415814</v>
      </c>
      <c r="E301"/>
      <c r="F301" t="s">
        <v>2920</v>
      </c>
      <c r="G301" s="86">
        <v>42439</v>
      </c>
      <c r="H301" t="s">
        <v>209</v>
      </c>
      <c r="I301" s="77">
        <v>5.68</v>
      </c>
      <c r="J301" t="s">
        <v>666</v>
      </c>
      <c r="K301" t="s">
        <v>102</v>
      </c>
      <c r="L301" s="78">
        <v>4.4999999999999998E-2</v>
      </c>
      <c r="M301" s="78">
        <v>8.7099999999999997E-2</v>
      </c>
      <c r="N301" s="77">
        <v>3495.52</v>
      </c>
      <c r="O301" s="77">
        <v>89.57</v>
      </c>
      <c r="P301" s="77">
        <v>3.1309372639999999</v>
      </c>
      <c r="Q301" s="78">
        <v>4.0000000000000002E-4</v>
      </c>
      <c r="R301" s="78">
        <v>1E-4</v>
      </c>
      <c r="W301" s="90"/>
    </row>
    <row r="302" spans="2:23">
      <c r="B302" t="s">
        <v>2838</v>
      </c>
      <c r="C302" t="s">
        <v>2066</v>
      </c>
      <c r="D302" s="98">
        <v>433981</v>
      </c>
      <c r="E302"/>
      <c r="F302" t="s">
        <v>2920</v>
      </c>
      <c r="G302" s="86">
        <v>42549</v>
      </c>
      <c r="H302" t="s">
        <v>209</v>
      </c>
      <c r="I302" s="77">
        <v>5.69</v>
      </c>
      <c r="J302" t="s">
        <v>666</v>
      </c>
      <c r="K302" t="s">
        <v>102</v>
      </c>
      <c r="L302" s="78">
        <v>4.4999999999999998E-2</v>
      </c>
      <c r="M302" s="78">
        <v>8.5900000000000004E-2</v>
      </c>
      <c r="N302" s="77">
        <v>2458.71</v>
      </c>
      <c r="O302" s="77">
        <v>89.95</v>
      </c>
      <c r="P302" s="77">
        <v>2.2116096449999998</v>
      </c>
      <c r="Q302" s="78">
        <v>2.9999999999999997E-4</v>
      </c>
      <c r="R302" s="78">
        <v>0</v>
      </c>
      <c r="W302" s="90"/>
    </row>
    <row r="303" spans="2:23">
      <c r="B303" t="s">
        <v>2838</v>
      </c>
      <c r="C303" t="s">
        <v>2066</v>
      </c>
      <c r="D303" s="98">
        <v>482977</v>
      </c>
      <c r="E303"/>
      <c r="F303" t="s">
        <v>2920</v>
      </c>
      <c r="G303" s="86">
        <v>42989</v>
      </c>
      <c r="H303" t="s">
        <v>209</v>
      </c>
      <c r="I303" s="77">
        <v>5.68</v>
      </c>
      <c r="J303" t="s">
        <v>666</v>
      </c>
      <c r="K303" t="s">
        <v>102</v>
      </c>
      <c r="L303" s="78">
        <v>4.4999999999999998E-2</v>
      </c>
      <c r="M303" s="78">
        <v>8.7099999999999997E-2</v>
      </c>
      <c r="N303" s="77">
        <v>1513.84</v>
      </c>
      <c r="O303" s="77">
        <v>89.38</v>
      </c>
      <c r="P303" s="77">
        <v>1.3530701919999999</v>
      </c>
      <c r="Q303" s="78">
        <v>2.0000000000000001E-4</v>
      </c>
      <c r="R303" s="78">
        <v>0</v>
      </c>
      <c r="W303" s="90"/>
    </row>
    <row r="304" spans="2:23">
      <c r="B304" t="s">
        <v>2838</v>
      </c>
      <c r="C304" t="s">
        <v>2066</v>
      </c>
      <c r="D304" s="98">
        <v>491620</v>
      </c>
      <c r="E304"/>
      <c r="F304" t="s">
        <v>2920</v>
      </c>
      <c r="G304" s="86">
        <v>43080</v>
      </c>
      <c r="H304" t="s">
        <v>209</v>
      </c>
      <c r="I304" s="77">
        <v>5.68</v>
      </c>
      <c r="J304" t="s">
        <v>666</v>
      </c>
      <c r="K304" t="s">
        <v>102</v>
      </c>
      <c r="L304" s="78">
        <v>4.4999999999999998E-2</v>
      </c>
      <c r="M304" s="78">
        <v>8.7099999999999997E-2</v>
      </c>
      <c r="N304" s="77">
        <v>469.04</v>
      </c>
      <c r="O304" s="77">
        <v>88.76</v>
      </c>
      <c r="P304" s="77">
        <v>0.41631990400000002</v>
      </c>
      <c r="Q304" s="78">
        <v>1E-4</v>
      </c>
      <c r="R304" s="78">
        <v>0</v>
      </c>
      <c r="W304" s="90"/>
    </row>
    <row r="305" spans="2:23">
      <c r="B305" t="s">
        <v>2838</v>
      </c>
      <c r="C305" t="s">
        <v>2066</v>
      </c>
      <c r="D305" s="98">
        <v>505821</v>
      </c>
      <c r="E305"/>
      <c r="F305" t="s">
        <v>2920</v>
      </c>
      <c r="G305" s="86">
        <v>43171</v>
      </c>
      <c r="H305" t="s">
        <v>209</v>
      </c>
      <c r="I305" s="77">
        <v>5.57</v>
      </c>
      <c r="J305" t="s">
        <v>666</v>
      </c>
      <c r="K305" t="s">
        <v>102</v>
      </c>
      <c r="L305" s="78">
        <v>4.4999999999999998E-2</v>
      </c>
      <c r="M305" s="78">
        <v>8.7999999999999995E-2</v>
      </c>
      <c r="N305" s="77">
        <v>350.46</v>
      </c>
      <c r="O305" s="77">
        <v>89.38</v>
      </c>
      <c r="P305" s="77">
        <v>0.31324114800000002</v>
      </c>
      <c r="Q305" s="78">
        <v>0</v>
      </c>
      <c r="R305" s="78">
        <v>0</v>
      </c>
      <c r="W305" s="90"/>
    </row>
    <row r="306" spans="2:23">
      <c r="B306" t="s">
        <v>2838</v>
      </c>
      <c r="C306" t="s">
        <v>2066</v>
      </c>
      <c r="D306" s="98">
        <v>524544</v>
      </c>
      <c r="E306"/>
      <c r="F306" t="s">
        <v>2920</v>
      </c>
      <c r="G306" s="86">
        <v>43341</v>
      </c>
      <c r="H306" t="s">
        <v>209</v>
      </c>
      <c r="I306" s="77">
        <v>5.71</v>
      </c>
      <c r="J306" t="s">
        <v>666</v>
      </c>
      <c r="K306" t="s">
        <v>102</v>
      </c>
      <c r="L306" s="78">
        <v>4.4999999999999998E-2</v>
      </c>
      <c r="M306" s="78">
        <v>8.4500000000000006E-2</v>
      </c>
      <c r="N306" s="77">
        <v>879.22</v>
      </c>
      <c r="O306" s="77">
        <v>89.38</v>
      </c>
      <c r="P306" s="77">
        <v>0.78584683600000005</v>
      </c>
      <c r="Q306" s="78">
        <v>1E-4</v>
      </c>
      <c r="R306" s="78">
        <v>0</v>
      </c>
      <c r="W306" s="90"/>
    </row>
    <row r="307" spans="2:23">
      <c r="B307" t="s">
        <v>2838</v>
      </c>
      <c r="C307" t="s">
        <v>2066</v>
      </c>
      <c r="D307" s="98">
        <v>77390</v>
      </c>
      <c r="E307"/>
      <c r="F307" t="s">
        <v>2920</v>
      </c>
      <c r="G307" s="86">
        <v>43990</v>
      </c>
      <c r="H307" t="s">
        <v>209</v>
      </c>
      <c r="I307" s="77">
        <v>5.68</v>
      </c>
      <c r="J307" t="s">
        <v>666</v>
      </c>
      <c r="K307" t="s">
        <v>102</v>
      </c>
      <c r="L307" s="78">
        <v>4.4999999999999998E-2</v>
      </c>
      <c r="M307" s="78">
        <v>8.7099999999999997E-2</v>
      </c>
      <c r="N307" s="77">
        <v>906.82</v>
      </c>
      <c r="O307" s="77">
        <v>88.06</v>
      </c>
      <c r="P307" s="77">
        <v>0.79854569200000003</v>
      </c>
      <c r="Q307" s="78">
        <v>1E-4</v>
      </c>
      <c r="R307" s="78">
        <v>0</v>
      </c>
      <c r="W307" s="90"/>
    </row>
    <row r="308" spans="2:23">
      <c r="B308" t="s">
        <v>2838</v>
      </c>
      <c r="C308" t="s">
        <v>2066</v>
      </c>
      <c r="D308" s="98">
        <v>463236</v>
      </c>
      <c r="E308"/>
      <c r="F308" t="s">
        <v>2920</v>
      </c>
      <c r="G308" s="86">
        <v>42803</v>
      </c>
      <c r="H308" t="s">
        <v>209</v>
      </c>
      <c r="I308" s="77">
        <v>5.68</v>
      </c>
      <c r="J308" t="s">
        <v>666</v>
      </c>
      <c r="K308" t="s">
        <v>102</v>
      </c>
      <c r="L308" s="78">
        <v>4.4999999999999998E-2</v>
      </c>
      <c r="M308" s="78">
        <v>8.7099999999999997E-2</v>
      </c>
      <c r="N308" s="77">
        <v>6387.6</v>
      </c>
      <c r="O308" s="77">
        <v>89.48</v>
      </c>
      <c r="P308" s="77">
        <v>5.7156244799999998</v>
      </c>
      <c r="Q308" s="78">
        <v>6.9999999999999999E-4</v>
      </c>
      <c r="R308" s="78">
        <v>1E-4</v>
      </c>
      <c r="W308" s="90"/>
    </row>
    <row r="309" spans="2:23">
      <c r="B309" t="s">
        <v>2838</v>
      </c>
      <c r="C309" t="s">
        <v>2066</v>
      </c>
      <c r="D309" s="98">
        <v>455012</v>
      </c>
      <c r="E309"/>
      <c r="F309" t="s">
        <v>2920</v>
      </c>
      <c r="G309" s="86">
        <v>42716</v>
      </c>
      <c r="H309" t="s">
        <v>209</v>
      </c>
      <c r="I309" s="77">
        <v>5.68</v>
      </c>
      <c r="J309" t="s">
        <v>666</v>
      </c>
      <c r="K309" t="s">
        <v>102</v>
      </c>
      <c r="L309" s="78">
        <v>4.4999999999999998E-2</v>
      </c>
      <c r="M309" s="78">
        <v>8.7099999999999997E-2</v>
      </c>
      <c r="N309" s="77">
        <v>996.7</v>
      </c>
      <c r="O309" s="77">
        <v>88.94</v>
      </c>
      <c r="P309" s="77">
        <v>0.88646497999999996</v>
      </c>
      <c r="Q309" s="78">
        <v>1E-4</v>
      </c>
      <c r="R309" s="78">
        <v>0</v>
      </c>
      <c r="W309" s="90"/>
    </row>
    <row r="310" spans="2:23">
      <c r="B310" t="s">
        <v>2838</v>
      </c>
      <c r="C310" t="s">
        <v>2066</v>
      </c>
      <c r="D310" s="98">
        <v>472334</v>
      </c>
      <c r="E310"/>
      <c r="F310" t="s">
        <v>2920</v>
      </c>
      <c r="G310" s="86">
        <v>42898</v>
      </c>
      <c r="H310" t="s">
        <v>209</v>
      </c>
      <c r="I310" s="77">
        <v>5.68</v>
      </c>
      <c r="J310" t="s">
        <v>666</v>
      </c>
      <c r="K310" t="s">
        <v>102</v>
      </c>
      <c r="L310" s="78">
        <v>4.4999999999999998E-2</v>
      </c>
      <c r="M310" s="78">
        <v>8.7099999999999997E-2</v>
      </c>
      <c r="N310" s="77">
        <v>1201.3399999999999</v>
      </c>
      <c r="O310" s="77">
        <v>89.03</v>
      </c>
      <c r="P310" s="77">
        <v>1.0695530019999999</v>
      </c>
      <c r="Q310" s="78">
        <v>1E-4</v>
      </c>
      <c r="R310" s="78">
        <v>0</v>
      </c>
      <c r="W310" s="90"/>
    </row>
    <row r="311" spans="2:23">
      <c r="B311" t="s">
        <v>2838</v>
      </c>
      <c r="C311" t="s">
        <v>2066</v>
      </c>
      <c r="D311" s="98">
        <v>440022</v>
      </c>
      <c r="E311"/>
      <c r="F311" t="s">
        <v>2920</v>
      </c>
      <c r="G311" s="86">
        <v>42604</v>
      </c>
      <c r="H311" t="s">
        <v>209</v>
      </c>
      <c r="I311" s="77">
        <v>5.68</v>
      </c>
      <c r="J311" t="s">
        <v>666</v>
      </c>
      <c r="K311" t="s">
        <v>102</v>
      </c>
      <c r="L311" s="78">
        <v>4.4999999999999998E-2</v>
      </c>
      <c r="M311" s="78">
        <v>8.7099999999999997E-2</v>
      </c>
      <c r="N311" s="77">
        <v>3215.19</v>
      </c>
      <c r="O311" s="77">
        <v>88.75</v>
      </c>
      <c r="P311" s="77">
        <v>2.8534811250000001</v>
      </c>
      <c r="Q311" s="78">
        <v>4.0000000000000002E-4</v>
      </c>
      <c r="R311" s="78">
        <v>1E-4</v>
      </c>
      <c r="W311" s="90"/>
    </row>
    <row r="312" spans="2:23">
      <c r="B312" t="s">
        <v>2838</v>
      </c>
      <c r="C312" t="s">
        <v>2066</v>
      </c>
      <c r="D312" s="98">
        <v>345369</v>
      </c>
      <c r="E312"/>
      <c r="F312" t="s">
        <v>2920</v>
      </c>
      <c r="G312" s="86">
        <v>41816</v>
      </c>
      <c r="H312" t="s">
        <v>209</v>
      </c>
      <c r="I312" s="77">
        <v>5.68</v>
      </c>
      <c r="J312" t="s">
        <v>666</v>
      </c>
      <c r="K312" t="s">
        <v>102</v>
      </c>
      <c r="L312" s="78">
        <v>4.4999999999999998E-2</v>
      </c>
      <c r="M312" s="78">
        <v>8.7099999999999997E-2</v>
      </c>
      <c r="N312" s="77">
        <v>4731.09</v>
      </c>
      <c r="O312" s="77">
        <v>88.31</v>
      </c>
      <c r="P312" s="77">
        <v>4.1780255789999998</v>
      </c>
      <c r="Q312" s="78">
        <v>5.0000000000000001E-4</v>
      </c>
      <c r="R312" s="78">
        <v>1E-4</v>
      </c>
      <c r="W312" s="90"/>
    </row>
    <row r="313" spans="2:23">
      <c r="B313" s="79" t="s">
        <v>2069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23">
      <c r="B314" t="s">
        <v>208</v>
      </c>
      <c r="D314" s="98">
        <v>0</v>
      </c>
      <c r="F314" t="s">
        <v>208</v>
      </c>
      <c r="I314" s="77">
        <v>0</v>
      </c>
      <c r="J314" t="s">
        <v>208</v>
      </c>
      <c r="K314" t="s">
        <v>208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</row>
    <row r="315" spans="2:23">
      <c r="B315" s="79" t="s">
        <v>2070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s="79" t="s">
        <v>2071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208</v>
      </c>
      <c r="D317" s="98">
        <v>0</v>
      </c>
      <c r="F317" t="s">
        <v>208</v>
      </c>
      <c r="I317" s="77">
        <v>0</v>
      </c>
      <c r="J317" t="s">
        <v>208</v>
      </c>
      <c r="K317" t="s">
        <v>208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23">
      <c r="B318" s="79" t="s">
        <v>2072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23">
      <c r="B319" t="s">
        <v>208</v>
      </c>
      <c r="D319" s="98">
        <v>0</v>
      </c>
      <c r="F319" t="s">
        <v>208</v>
      </c>
      <c r="I319" s="77">
        <v>0</v>
      </c>
      <c r="J319" t="s">
        <v>208</v>
      </c>
      <c r="K319" t="s">
        <v>208</v>
      </c>
      <c r="L319" s="78">
        <v>0</v>
      </c>
      <c r="M319" s="78">
        <v>0</v>
      </c>
      <c r="N319" s="77">
        <v>0</v>
      </c>
      <c r="O319" s="77">
        <v>0</v>
      </c>
      <c r="P319" s="77">
        <v>0</v>
      </c>
      <c r="Q319" s="78">
        <v>0</v>
      </c>
      <c r="R319" s="78">
        <v>0</v>
      </c>
    </row>
    <row r="320" spans="2:23">
      <c r="B320" s="79" t="s">
        <v>2073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</row>
    <row r="321" spans="2:23">
      <c r="B321" t="s">
        <v>208</v>
      </c>
      <c r="D321" s="98">
        <v>0</v>
      </c>
      <c r="F321" t="s">
        <v>208</v>
      </c>
      <c r="I321" s="77">
        <v>0</v>
      </c>
      <c r="J321" t="s">
        <v>208</v>
      </c>
      <c r="K321" t="s">
        <v>208</v>
      </c>
      <c r="L321" s="78">
        <v>0</v>
      </c>
      <c r="M321" s="78">
        <v>0</v>
      </c>
      <c r="N321" s="77">
        <v>0</v>
      </c>
      <c r="O321" s="77">
        <v>0</v>
      </c>
      <c r="P321" s="77">
        <v>0</v>
      </c>
      <c r="Q321" s="78">
        <v>0</v>
      </c>
      <c r="R321" s="78">
        <v>0</v>
      </c>
    </row>
    <row r="322" spans="2:23">
      <c r="B322" s="79" t="s">
        <v>2074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</row>
    <row r="323" spans="2:23">
      <c r="B323" t="s">
        <v>208</v>
      </c>
      <c r="D323" s="98">
        <v>0</v>
      </c>
      <c r="F323" t="s">
        <v>208</v>
      </c>
      <c r="I323" s="77">
        <v>0</v>
      </c>
      <c r="J323" t="s">
        <v>208</v>
      </c>
      <c r="K323" t="s">
        <v>208</v>
      </c>
      <c r="L323" s="78">
        <v>0</v>
      </c>
      <c r="M323" s="78">
        <v>0</v>
      </c>
      <c r="N323" s="77">
        <v>0</v>
      </c>
      <c r="O323" s="77">
        <v>0</v>
      </c>
      <c r="P323" s="77">
        <v>0</v>
      </c>
      <c r="Q323" s="78">
        <v>0</v>
      </c>
      <c r="R323" s="78">
        <v>0</v>
      </c>
    </row>
    <row r="324" spans="2:23">
      <c r="B324" s="79" t="s">
        <v>216</v>
      </c>
      <c r="I324" s="81">
        <v>2.17</v>
      </c>
      <c r="M324" s="80">
        <v>7.2999999999999995E-2</v>
      </c>
      <c r="N324" s="81">
        <v>1112103.96</v>
      </c>
      <c r="P324" s="81">
        <v>2833.3103640661679</v>
      </c>
      <c r="Q324" s="80">
        <v>0.35899999999999999</v>
      </c>
      <c r="R324" s="80">
        <v>5.3999999999999999E-2</v>
      </c>
    </row>
    <row r="325" spans="2:23">
      <c r="B325" s="79" t="s">
        <v>2075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</row>
    <row r="326" spans="2:23">
      <c r="B326" t="s">
        <v>208</v>
      </c>
      <c r="D326" s="98">
        <v>0</v>
      </c>
      <c r="F326" t="s">
        <v>208</v>
      </c>
      <c r="I326" s="77">
        <v>0</v>
      </c>
      <c r="J326" t="s">
        <v>208</v>
      </c>
      <c r="K326" t="s">
        <v>208</v>
      </c>
      <c r="L326" s="78">
        <v>0</v>
      </c>
      <c r="M326" s="78">
        <v>0</v>
      </c>
      <c r="N326" s="77">
        <v>0</v>
      </c>
      <c r="O326" s="77">
        <v>0</v>
      </c>
      <c r="P326" s="77">
        <v>0</v>
      </c>
      <c r="Q326" s="78">
        <v>0</v>
      </c>
      <c r="R326" s="78">
        <v>0</v>
      </c>
    </row>
    <row r="327" spans="2:23">
      <c r="B327" s="79" t="s">
        <v>2064</v>
      </c>
      <c r="I327" s="81">
        <v>0</v>
      </c>
      <c r="M327" s="80">
        <v>0</v>
      </c>
      <c r="N327" s="81">
        <v>0</v>
      </c>
      <c r="P327" s="81">
        <v>0</v>
      </c>
      <c r="Q327" s="80">
        <v>0</v>
      </c>
      <c r="R327" s="80">
        <v>0</v>
      </c>
    </row>
    <row r="328" spans="2:23">
      <c r="B328" t="s">
        <v>208</v>
      </c>
      <c r="D328" s="98">
        <v>0</v>
      </c>
      <c r="F328" t="s">
        <v>208</v>
      </c>
      <c r="I328" s="77">
        <v>0</v>
      </c>
      <c r="J328" t="s">
        <v>208</v>
      </c>
      <c r="K328" t="s">
        <v>208</v>
      </c>
      <c r="L328" s="78">
        <v>0</v>
      </c>
      <c r="M328" s="78">
        <v>0</v>
      </c>
      <c r="N328" s="77">
        <v>0</v>
      </c>
      <c r="O328" s="77">
        <v>0</v>
      </c>
      <c r="P328" s="77">
        <v>0</v>
      </c>
      <c r="Q328" s="78">
        <v>0</v>
      </c>
      <c r="R328" s="78">
        <v>0</v>
      </c>
    </row>
    <row r="329" spans="2:23">
      <c r="B329" s="79" t="s">
        <v>2065</v>
      </c>
      <c r="I329" s="81">
        <v>2.17</v>
      </c>
      <c r="M329" s="80">
        <v>7.2999999999999995E-2</v>
      </c>
      <c r="N329" s="81">
        <v>1112103.96</v>
      </c>
      <c r="P329" s="81">
        <v>2833.3103640661679</v>
      </c>
      <c r="Q329" s="80">
        <v>0.35899999999999999</v>
      </c>
      <c r="R329" s="80">
        <v>5.3999999999999999E-2</v>
      </c>
    </row>
    <row r="330" spans="2:23">
      <c r="B330" s="26" t="s">
        <v>2919</v>
      </c>
      <c r="C330" t="s">
        <v>2063</v>
      </c>
      <c r="D330" s="98">
        <v>6831</v>
      </c>
      <c r="E330"/>
      <c r="F330" t="s">
        <v>466</v>
      </c>
      <c r="G330" s="86">
        <v>43552</v>
      </c>
      <c r="H330" t="s">
        <v>206</v>
      </c>
      <c r="I330" s="77">
        <v>3.57</v>
      </c>
      <c r="J330" t="s">
        <v>666</v>
      </c>
      <c r="K330" t="s">
        <v>106</v>
      </c>
      <c r="L330" s="78">
        <v>4.5999999999999999E-2</v>
      </c>
      <c r="M330" s="78">
        <v>6.8099999999999994E-2</v>
      </c>
      <c r="N330" s="77">
        <v>18501.86</v>
      </c>
      <c r="O330" s="77">
        <v>93.03</v>
      </c>
      <c r="P330" s="77">
        <v>66.250067097941994</v>
      </c>
      <c r="Q330" s="78">
        <v>8.3999999999999995E-3</v>
      </c>
      <c r="R330" s="78">
        <v>1.2999999999999999E-3</v>
      </c>
      <c r="W330" s="90"/>
    </row>
    <row r="331" spans="2:23">
      <c r="B331" s="26" t="s">
        <v>2919</v>
      </c>
      <c r="C331" t="s">
        <v>2063</v>
      </c>
      <c r="D331" s="98">
        <v>508506</v>
      </c>
      <c r="E331"/>
      <c r="F331" t="s">
        <v>466</v>
      </c>
      <c r="G331" s="86">
        <v>43186</v>
      </c>
      <c r="H331" t="s">
        <v>206</v>
      </c>
      <c r="I331" s="77">
        <v>3.58</v>
      </c>
      <c r="J331" t="s">
        <v>666</v>
      </c>
      <c r="K331" t="s">
        <v>106</v>
      </c>
      <c r="L331" s="78">
        <v>4.8000000000000001E-2</v>
      </c>
      <c r="M331" s="78">
        <v>6.3700000000000007E-2</v>
      </c>
      <c r="N331" s="77">
        <v>37098.160000000003</v>
      </c>
      <c r="O331" s="77">
        <v>95.11</v>
      </c>
      <c r="P331" s="77">
        <v>135.80834684762399</v>
      </c>
      <c r="Q331" s="78">
        <v>1.72E-2</v>
      </c>
      <c r="R331" s="78">
        <v>2.5999999999999999E-3</v>
      </c>
      <c r="W331" s="90"/>
    </row>
    <row r="332" spans="2:23">
      <c r="B332" s="26" t="s">
        <v>2919</v>
      </c>
      <c r="C332" t="s">
        <v>2063</v>
      </c>
      <c r="D332" s="98">
        <v>75980</v>
      </c>
      <c r="E332"/>
      <c r="F332" t="s">
        <v>466</v>
      </c>
      <c r="G332" s="86">
        <v>43942</v>
      </c>
      <c r="H332" t="s">
        <v>206</v>
      </c>
      <c r="I332" s="77">
        <v>3.5</v>
      </c>
      <c r="J332" t="s">
        <v>666</v>
      </c>
      <c r="K332" t="s">
        <v>106</v>
      </c>
      <c r="L332" s="78">
        <v>5.4399999999999997E-2</v>
      </c>
      <c r="M332" s="78">
        <v>7.9600000000000004E-2</v>
      </c>
      <c r="N332" s="77">
        <v>18801.060000000001</v>
      </c>
      <c r="O332" s="77">
        <v>92.36</v>
      </c>
      <c r="P332" s="77">
        <v>66.836572552584002</v>
      </c>
      <c r="Q332" s="78">
        <v>8.5000000000000006E-3</v>
      </c>
      <c r="R332" s="78">
        <v>1.2999999999999999E-3</v>
      </c>
      <c r="W332" s="90"/>
    </row>
    <row r="333" spans="2:23">
      <c r="B333" s="87" t="s">
        <v>2850</v>
      </c>
      <c r="C333" t="s">
        <v>2066</v>
      </c>
      <c r="D333" s="98">
        <v>9645</v>
      </c>
      <c r="E333"/>
      <c r="F333" t="s">
        <v>2068</v>
      </c>
      <c r="G333" s="86">
        <v>45114</v>
      </c>
      <c r="H333" t="s">
        <v>967</v>
      </c>
      <c r="I333" s="77">
        <v>2.57</v>
      </c>
      <c r="J333" t="s">
        <v>972</v>
      </c>
      <c r="K333" t="s">
        <v>202</v>
      </c>
      <c r="L333" s="78">
        <v>7.5800000000000006E-2</v>
      </c>
      <c r="M333" s="78">
        <v>8.3199999999999996E-2</v>
      </c>
      <c r="N333" s="77">
        <v>14798.68</v>
      </c>
      <c r="O333" s="77">
        <v>100.63</v>
      </c>
      <c r="P333" s="77">
        <v>5.3387503387140001</v>
      </c>
      <c r="Q333" s="78">
        <v>6.9999999999999999E-4</v>
      </c>
      <c r="R333" s="78">
        <v>1E-4</v>
      </c>
      <c r="W333" s="90"/>
    </row>
    <row r="334" spans="2:23">
      <c r="B334" s="87" t="s">
        <v>2850</v>
      </c>
      <c r="C334" t="s">
        <v>2066</v>
      </c>
      <c r="D334" s="98">
        <v>9722</v>
      </c>
      <c r="E334"/>
      <c r="F334" t="s">
        <v>2068</v>
      </c>
      <c r="G334" s="86">
        <v>45169</v>
      </c>
      <c r="H334" t="s">
        <v>967</v>
      </c>
      <c r="I334" s="77">
        <v>2.59</v>
      </c>
      <c r="J334" t="s">
        <v>972</v>
      </c>
      <c r="K334" t="s">
        <v>202</v>
      </c>
      <c r="L334" s="78">
        <v>7.7299999999999994E-2</v>
      </c>
      <c r="M334" s="78">
        <v>8.1500000000000003E-2</v>
      </c>
      <c r="N334" s="77">
        <v>6261.5</v>
      </c>
      <c r="O334" s="77">
        <v>100.41</v>
      </c>
      <c r="P334" s="77">
        <v>2.2539512157749999</v>
      </c>
      <c r="Q334" s="78">
        <v>2.9999999999999997E-4</v>
      </c>
      <c r="R334" s="78">
        <v>0</v>
      </c>
      <c r="W334" s="90"/>
    </row>
    <row r="335" spans="2:23">
      <c r="B335" t="s">
        <v>2902</v>
      </c>
      <c r="C335" t="s">
        <v>2066</v>
      </c>
      <c r="D335" s="98">
        <v>8763</v>
      </c>
      <c r="E335"/>
      <c r="F335" t="s">
        <v>2068</v>
      </c>
      <c r="G335" s="86">
        <v>44529</v>
      </c>
      <c r="H335" t="s">
        <v>967</v>
      </c>
      <c r="I335" s="77">
        <v>2.57</v>
      </c>
      <c r="J335" t="s">
        <v>972</v>
      </c>
      <c r="K335" t="s">
        <v>202</v>
      </c>
      <c r="L335" s="78">
        <v>7.6300000000000007E-2</v>
      </c>
      <c r="M335" s="78">
        <v>8.0799999999999997E-2</v>
      </c>
      <c r="N335" s="77">
        <v>143072.42000000001</v>
      </c>
      <c r="O335" s="77">
        <v>101.22</v>
      </c>
      <c r="P335" s="77">
        <v>51.917218413354</v>
      </c>
      <c r="Q335" s="78">
        <v>6.6E-3</v>
      </c>
      <c r="R335" s="78">
        <v>1E-3</v>
      </c>
      <c r="W335" s="90"/>
    </row>
    <row r="336" spans="2:23">
      <c r="B336" t="s">
        <v>2902</v>
      </c>
      <c r="C336" t="s">
        <v>2066</v>
      </c>
      <c r="D336" s="98">
        <v>9327</v>
      </c>
      <c r="E336"/>
      <c r="F336" t="s">
        <v>2068</v>
      </c>
      <c r="G336" s="86">
        <v>44880</v>
      </c>
      <c r="H336" t="s">
        <v>967</v>
      </c>
      <c r="I336" s="77">
        <v>2.59</v>
      </c>
      <c r="J336" t="s">
        <v>972</v>
      </c>
      <c r="K336" t="s">
        <v>200</v>
      </c>
      <c r="L336" s="78">
        <v>6.9500000000000006E-2</v>
      </c>
      <c r="M336" s="78">
        <v>7.3200000000000001E-2</v>
      </c>
      <c r="N336" s="77">
        <v>3921.85</v>
      </c>
      <c r="O336" s="77">
        <v>102.26399964302561</v>
      </c>
      <c r="P336" s="77">
        <v>1.402119978232</v>
      </c>
      <c r="Q336" s="78">
        <v>2.0000000000000001E-4</v>
      </c>
      <c r="R336" s="78">
        <v>0</v>
      </c>
      <c r="W336" s="90"/>
    </row>
    <row r="337" spans="2:23">
      <c r="B337" t="s">
        <v>2902</v>
      </c>
      <c r="C337" t="s">
        <v>2066</v>
      </c>
      <c r="D337" s="98">
        <v>9474</v>
      </c>
      <c r="E337"/>
      <c r="F337" t="s">
        <v>2068</v>
      </c>
      <c r="G337" s="86">
        <v>44977</v>
      </c>
      <c r="H337" t="s">
        <v>967</v>
      </c>
      <c r="I337" s="77">
        <v>2.59</v>
      </c>
      <c r="J337" t="s">
        <v>972</v>
      </c>
      <c r="K337" t="s">
        <v>200</v>
      </c>
      <c r="L337" s="78">
        <v>6.9500000000000006E-2</v>
      </c>
      <c r="M337" s="78">
        <v>7.3200000000000001E-2</v>
      </c>
      <c r="N337" s="77">
        <v>1518.24</v>
      </c>
      <c r="O337" s="77">
        <v>100.53</v>
      </c>
      <c r="P337" s="77">
        <v>0.53358982053119997</v>
      </c>
      <c r="Q337" s="78">
        <v>1E-4</v>
      </c>
      <c r="R337" s="78">
        <v>0</v>
      </c>
      <c r="W337" s="90"/>
    </row>
    <row r="338" spans="2:23">
      <c r="B338" t="s">
        <v>2902</v>
      </c>
      <c r="C338" t="s">
        <v>2066</v>
      </c>
      <c r="D338" s="98">
        <v>9571</v>
      </c>
      <c r="E338"/>
      <c r="F338" t="s">
        <v>2068</v>
      </c>
      <c r="G338" s="86">
        <v>45069</v>
      </c>
      <c r="H338" t="s">
        <v>967</v>
      </c>
      <c r="I338" s="77">
        <v>2.59</v>
      </c>
      <c r="J338" t="s">
        <v>972</v>
      </c>
      <c r="K338" t="s">
        <v>200</v>
      </c>
      <c r="L338" s="78">
        <v>6.9500000000000006E-2</v>
      </c>
      <c r="M338" s="78">
        <v>7.3200000000000001E-2</v>
      </c>
      <c r="N338" s="77">
        <v>2491.13</v>
      </c>
      <c r="O338" s="77">
        <v>101.22</v>
      </c>
      <c r="P338" s="77">
        <v>0.88152401638559996</v>
      </c>
      <c r="Q338" s="78">
        <v>1E-4</v>
      </c>
      <c r="R338" s="78">
        <v>0</v>
      </c>
      <c r="W338" s="90"/>
    </row>
    <row r="339" spans="2:23">
      <c r="B339" t="s">
        <v>2855</v>
      </c>
      <c r="C339" t="s">
        <v>2066</v>
      </c>
      <c r="D339" s="98">
        <v>93821</v>
      </c>
      <c r="E339"/>
      <c r="F339" t="s">
        <v>2068</v>
      </c>
      <c r="G339" s="86">
        <v>44341</v>
      </c>
      <c r="H339" t="s">
        <v>967</v>
      </c>
      <c r="I339" s="77">
        <v>0.48</v>
      </c>
      <c r="J339" t="s">
        <v>972</v>
      </c>
      <c r="K339" t="s">
        <v>106</v>
      </c>
      <c r="L339" s="78">
        <v>7.9399999999999998E-2</v>
      </c>
      <c r="M339" s="78">
        <v>8.9700000000000002E-2</v>
      </c>
      <c r="N339" s="77">
        <v>14704.49</v>
      </c>
      <c r="O339" s="77">
        <v>99.9</v>
      </c>
      <c r="P339" s="77">
        <v>56.540984427989997</v>
      </c>
      <c r="Q339" s="78">
        <v>7.1999999999999998E-3</v>
      </c>
      <c r="R339" s="78">
        <v>1.1000000000000001E-3</v>
      </c>
      <c r="W339" s="90"/>
    </row>
    <row r="340" spans="2:23">
      <c r="B340" t="s">
        <v>2855</v>
      </c>
      <c r="C340" t="s">
        <v>2066</v>
      </c>
      <c r="D340" s="98">
        <v>9410</v>
      </c>
      <c r="E340"/>
      <c r="F340" t="s">
        <v>2068</v>
      </c>
      <c r="G340" s="86">
        <v>44946</v>
      </c>
      <c r="H340" t="s">
        <v>967</v>
      </c>
      <c r="I340" s="77">
        <v>0.48</v>
      </c>
      <c r="J340" t="s">
        <v>972</v>
      </c>
      <c r="K340" t="s">
        <v>106</v>
      </c>
      <c r="L340" s="78">
        <v>7.9399999999999998E-2</v>
      </c>
      <c r="M340" s="78">
        <v>8.9700000000000002E-2</v>
      </c>
      <c r="N340" s="77">
        <v>41.01</v>
      </c>
      <c r="O340" s="77">
        <v>101.8978371128993</v>
      </c>
      <c r="P340" s="77">
        <v>0.16084317824700001</v>
      </c>
      <c r="Q340" s="78">
        <v>0</v>
      </c>
      <c r="R340" s="78">
        <v>0</v>
      </c>
      <c r="W340" s="90"/>
    </row>
    <row r="341" spans="2:23">
      <c r="B341" t="s">
        <v>2855</v>
      </c>
      <c r="C341" t="s">
        <v>2066</v>
      </c>
      <c r="D341" s="98">
        <v>9460</v>
      </c>
      <c r="E341"/>
      <c r="F341" t="s">
        <v>2068</v>
      </c>
      <c r="G341" s="86">
        <v>44978</v>
      </c>
      <c r="H341" t="s">
        <v>967</v>
      </c>
      <c r="I341" s="77">
        <v>0.48</v>
      </c>
      <c r="J341" t="s">
        <v>972</v>
      </c>
      <c r="K341" t="s">
        <v>106</v>
      </c>
      <c r="L341" s="78">
        <v>7.9399999999999998E-2</v>
      </c>
      <c r="M341" s="78">
        <v>8.9700000000000002E-2</v>
      </c>
      <c r="N341" s="77">
        <v>56.01</v>
      </c>
      <c r="O341" s="77">
        <v>100.03</v>
      </c>
      <c r="P341" s="77">
        <v>0.21564716474699999</v>
      </c>
      <c r="Q341" s="78">
        <v>0</v>
      </c>
      <c r="R341" s="78">
        <v>0</v>
      </c>
      <c r="W341" s="90"/>
    </row>
    <row r="342" spans="2:23">
      <c r="B342" t="s">
        <v>2855</v>
      </c>
      <c r="C342" t="s">
        <v>2066</v>
      </c>
      <c r="D342" s="98">
        <v>9511</v>
      </c>
      <c r="E342"/>
      <c r="F342" t="s">
        <v>2068</v>
      </c>
      <c r="G342" s="86">
        <v>45005</v>
      </c>
      <c r="H342" t="s">
        <v>967</v>
      </c>
      <c r="I342" s="77">
        <v>0.48</v>
      </c>
      <c r="J342" t="s">
        <v>972</v>
      </c>
      <c r="K342" t="s">
        <v>106</v>
      </c>
      <c r="L342" s="78">
        <v>7.9299999999999995E-2</v>
      </c>
      <c r="M342" s="78">
        <v>8.9599999999999999E-2</v>
      </c>
      <c r="N342" s="77">
        <v>29.08</v>
      </c>
      <c r="O342" s="77">
        <v>100.03</v>
      </c>
      <c r="P342" s="77">
        <v>0.111962498676</v>
      </c>
      <c r="Q342" s="78">
        <v>0</v>
      </c>
      <c r="R342" s="78">
        <v>0</v>
      </c>
      <c r="W342" s="90"/>
    </row>
    <row r="343" spans="2:23">
      <c r="B343" t="s">
        <v>2855</v>
      </c>
      <c r="C343" t="s">
        <v>2066</v>
      </c>
      <c r="D343" s="98">
        <v>9540</v>
      </c>
      <c r="E343"/>
      <c r="F343" t="s">
        <v>2068</v>
      </c>
      <c r="G343" s="86">
        <v>45036</v>
      </c>
      <c r="H343" t="s">
        <v>967</v>
      </c>
      <c r="I343" s="77">
        <v>0.48</v>
      </c>
      <c r="J343" t="s">
        <v>972</v>
      </c>
      <c r="K343" t="s">
        <v>106</v>
      </c>
      <c r="L343" s="78">
        <v>7.9399999999999998E-2</v>
      </c>
      <c r="M343" s="78">
        <v>8.9700000000000002E-2</v>
      </c>
      <c r="N343" s="77">
        <v>106.26</v>
      </c>
      <c r="O343" s="77">
        <v>100.03</v>
      </c>
      <c r="P343" s="77">
        <v>0.40911743842199999</v>
      </c>
      <c r="Q343" s="78">
        <v>1E-4</v>
      </c>
      <c r="R343" s="78">
        <v>0</v>
      </c>
      <c r="W343" s="90"/>
    </row>
    <row r="344" spans="2:23">
      <c r="B344" t="s">
        <v>2855</v>
      </c>
      <c r="C344" t="s">
        <v>2066</v>
      </c>
      <c r="D344" s="98">
        <v>9562</v>
      </c>
      <c r="E344"/>
      <c r="F344" t="s">
        <v>2068</v>
      </c>
      <c r="G344" s="86">
        <v>45068</v>
      </c>
      <c r="H344" t="s">
        <v>967</v>
      </c>
      <c r="I344" s="77">
        <v>0.48</v>
      </c>
      <c r="J344" t="s">
        <v>972</v>
      </c>
      <c r="K344" t="s">
        <v>106</v>
      </c>
      <c r="L344" s="78">
        <v>7.9399999999999998E-2</v>
      </c>
      <c r="M344" s="78">
        <v>8.9700000000000002E-2</v>
      </c>
      <c r="N344" s="77">
        <v>57.43</v>
      </c>
      <c r="O344" s="77">
        <v>100.03</v>
      </c>
      <c r="P344" s="77">
        <v>0.22111438442100001</v>
      </c>
      <c r="Q344" s="78">
        <v>0</v>
      </c>
      <c r="R344" s="78">
        <v>0</v>
      </c>
      <c r="W344" s="90"/>
    </row>
    <row r="345" spans="2:23">
      <c r="B345" t="s">
        <v>2855</v>
      </c>
      <c r="C345" t="s">
        <v>2066</v>
      </c>
      <c r="D345" s="98">
        <v>9603</v>
      </c>
      <c r="E345"/>
      <c r="F345" t="s">
        <v>2068</v>
      </c>
      <c r="G345" s="86">
        <v>45097</v>
      </c>
      <c r="H345" t="s">
        <v>967</v>
      </c>
      <c r="I345" s="77">
        <v>0.48</v>
      </c>
      <c r="J345" t="s">
        <v>972</v>
      </c>
      <c r="K345" t="s">
        <v>106</v>
      </c>
      <c r="L345" s="78">
        <v>7.9399999999999998E-2</v>
      </c>
      <c r="M345" s="78">
        <v>8.9700000000000002E-2</v>
      </c>
      <c r="N345" s="77">
        <v>44.85</v>
      </c>
      <c r="O345" s="77">
        <v>100.53</v>
      </c>
      <c r="P345" s="77">
        <v>0.17354257654499999</v>
      </c>
      <c r="Q345" s="78">
        <v>0</v>
      </c>
      <c r="R345" s="78">
        <v>0</v>
      </c>
      <c r="W345" s="90"/>
    </row>
    <row r="346" spans="2:23">
      <c r="B346" t="s">
        <v>2855</v>
      </c>
      <c r="C346" t="s">
        <v>2066</v>
      </c>
      <c r="D346" s="98">
        <v>9659</v>
      </c>
      <c r="E346"/>
      <c r="F346" t="s">
        <v>2068</v>
      </c>
      <c r="G346" s="86">
        <v>45159</v>
      </c>
      <c r="H346" t="s">
        <v>967</v>
      </c>
      <c r="I346" s="77">
        <v>0.48</v>
      </c>
      <c r="J346" t="s">
        <v>972</v>
      </c>
      <c r="K346" t="s">
        <v>106</v>
      </c>
      <c r="L346" s="78">
        <v>7.9399999999999998E-2</v>
      </c>
      <c r="M346" s="78">
        <v>8.9700000000000002E-2</v>
      </c>
      <c r="N346" s="77">
        <v>110.06</v>
      </c>
      <c r="O346" s="77">
        <v>100.02</v>
      </c>
      <c r="P346" s="77">
        <v>0.42370566418799999</v>
      </c>
      <c r="Q346" s="78">
        <v>1E-4</v>
      </c>
      <c r="R346" s="78">
        <v>0</v>
      </c>
      <c r="W346" s="90"/>
    </row>
    <row r="347" spans="2:23">
      <c r="B347" t="s">
        <v>2855</v>
      </c>
      <c r="C347" t="s">
        <v>2066</v>
      </c>
      <c r="D347" s="98">
        <v>9749</v>
      </c>
      <c r="E347"/>
      <c r="F347" t="s">
        <v>2068</v>
      </c>
      <c r="G347" s="86">
        <v>45189</v>
      </c>
      <c r="H347" t="s">
        <v>967</v>
      </c>
      <c r="I347" s="77">
        <v>0.48</v>
      </c>
      <c r="J347" t="s">
        <v>972</v>
      </c>
      <c r="K347" t="s">
        <v>106</v>
      </c>
      <c r="L347" s="78">
        <v>7.9399999999999998E-2</v>
      </c>
      <c r="M347" s="78">
        <v>8.9700000000000002E-2</v>
      </c>
      <c r="N347" s="77">
        <v>55.53</v>
      </c>
      <c r="O347" s="77">
        <v>99.9</v>
      </c>
      <c r="P347" s="77">
        <v>0.21352123503000001</v>
      </c>
      <c r="Q347" s="78">
        <v>0</v>
      </c>
      <c r="R347" s="78">
        <v>0</v>
      </c>
      <c r="W347" s="90"/>
    </row>
    <row r="348" spans="2:23">
      <c r="B348" t="s">
        <v>2852</v>
      </c>
      <c r="C348" t="s">
        <v>2066</v>
      </c>
      <c r="D348" s="98">
        <v>9459</v>
      </c>
      <c r="E348"/>
      <c r="F348" t="s">
        <v>866</v>
      </c>
      <c r="G348" s="86">
        <v>44195</v>
      </c>
      <c r="H348" t="s">
        <v>967</v>
      </c>
      <c r="I348" s="77">
        <v>2.79</v>
      </c>
      <c r="J348" t="s">
        <v>972</v>
      </c>
      <c r="K348" t="s">
        <v>113</v>
      </c>
      <c r="L348" s="78">
        <v>7.5300000000000006E-2</v>
      </c>
      <c r="M348" s="78">
        <v>7.5499999999999998E-2</v>
      </c>
      <c r="N348" s="77">
        <v>5211.8900000000003</v>
      </c>
      <c r="O348" s="77">
        <v>100.6</v>
      </c>
      <c r="P348" s="77">
        <v>24.644431246402</v>
      </c>
      <c r="Q348" s="78">
        <v>3.0999999999999999E-3</v>
      </c>
      <c r="R348" s="78">
        <v>5.0000000000000001E-4</v>
      </c>
      <c r="W348" s="90"/>
    </row>
    <row r="349" spans="2:23">
      <c r="B349" t="s">
        <v>2852</v>
      </c>
      <c r="C349" t="s">
        <v>2066</v>
      </c>
      <c r="D349" s="98">
        <v>9448</v>
      </c>
      <c r="E349"/>
      <c r="F349" t="s">
        <v>866</v>
      </c>
      <c r="G349" s="86">
        <v>43788</v>
      </c>
      <c r="H349" t="s">
        <v>967</v>
      </c>
      <c r="I349" s="77">
        <v>2.85</v>
      </c>
      <c r="J349" t="s">
        <v>972</v>
      </c>
      <c r="K349" t="s">
        <v>110</v>
      </c>
      <c r="L349" s="78">
        <v>5.8200000000000002E-2</v>
      </c>
      <c r="M349" s="78">
        <v>5.8900000000000001E-2</v>
      </c>
      <c r="N349" s="77">
        <v>20262.400000000001</v>
      </c>
      <c r="O349" s="77">
        <v>101.81</v>
      </c>
      <c r="P349" s="77">
        <v>83.702773852799993</v>
      </c>
      <c r="Q349" s="78">
        <v>1.06E-2</v>
      </c>
      <c r="R349" s="78">
        <v>1.6000000000000001E-3</v>
      </c>
      <c r="W349" s="90"/>
    </row>
    <row r="350" spans="2:23">
      <c r="B350" t="s">
        <v>2852</v>
      </c>
      <c r="C350" t="s">
        <v>2066</v>
      </c>
      <c r="D350" s="98">
        <v>9617</v>
      </c>
      <c r="E350"/>
      <c r="F350" t="s">
        <v>866</v>
      </c>
      <c r="G350" s="86">
        <v>45099</v>
      </c>
      <c r="H350" t="s">
        <v>967</v>
      </c>
      <c r="I350" s="77">
        <v>2.85</v>
      </c>
      <c r="J350" t="s">
        <v>972</v>
      </c>
      <c r="K350" t="s">
        <v>110</v>
      </c>
      <c r="L350" s="78">
        <v>5.8200000000000002E-2</v>
      </c>
      <c r="M350" s="78">
        <v>5.9299999999999999E-2</v>
      </c>
      <c r="N350" s="77">
        <v>354.42</v>
      </c>
      <c r="O350" s="77">
        <v>100</v>
      </c>
      <c r="P350" s="77">
        <v>1.43805915</v>
      </c>
      <c r="Q350" s="78">
        <v>2.0000000000000001E-4</v>
      </c>
      <c r="R350" s="78">
        <v>0</v>
      </c>
      <c r="W350" s="90"/>
    </row>
    <row r="351" spans="2:23">
      <c r="B351" t="s">
        <v>2853</v>
      </c>
      <c r="C351" t="s">
        <v>2066</v>
      </c>
      <c r="D351" s="98">
        <v>9047</v>
      </c>
      <c r="E351"/>
      <c r="F351" t="s">
        <v>866</v>
      </c>
      <c r="G351" s="86">
        <v>44677</v>
      </c>
      <c r="H351" t="s">
        <v>967</v>
      </c>
      <c r="I351" s="77">
        <v>2.74</v>
      </c>
      <c r="J351" t="s">
        <v>972</v>
      </c>
      <c r="K351" t="s">
        <v>202</v>
      </c>
      <c r="L351" s="78">
        <v>0.1149</v>
      </c>
      <c r="M351" s="78">
        <v>0.1217</v>
      </c>
      <c r="N351" s="77">
        <v>43625.33</v>
      </c>
      <c r="O351" s="77">
        <v>102.82</v>
      </c>
      <c r="P351" s="77">
        <v>16.080719803701001</v>
      </c>
      <c r="Q351" s="78">
        <v>2E-3</v>
      </c>
      <c r="R351" s="78">
        <v>2.9999999999999997E-4</v>
      </c>
      <c r="W351" s="90"/>
    </row>
    <row r="352" spans="2:23">
      <c r="B352" t="s">
        <v>2853</v>
      </c>
      <c r="C352" t="s">
        <v>2066</v>
      </c>
      <c r="D352" s="98">
        <v>9048</v>
      </c>
      <c r="E352"/>
      <c r="F352" t="s">
        <v>866</v>
      </c>
      <c r="G352" s="86">
        <v>44677</v>
      </c>
      <c r="H352" t="s">
        <v>967</v>
      </c>
      <c r="I352" s="77">
        <v>2.93</v>
      </c>
      <c r="J352" t="s">
        <v>972</v>
      </c>
      <c r="K352" t="s">
        <v>202</v>
      </c>
      <c r="L352" s="78">
        <v>7.5700000000000003E-2</v>
      </c>
      <c r="M352" s="78">
        <v>7.8899999999999998E-2</v>
      </c>
      <c r="N352" s="77">
        <v>140051.79999999999</v>
      </c>
      <c r="O352" s="77">
        <v>101.86</v>
      </c>
      <c r="P352" s="77">
        <v>51.142449707579999</v>
      </c>
      <c r="Q352" s="78">
        <v>6.4999999999999997E-3</v>
      </c>
      <c r="R352" s="78">
        <v>1E-3</v>
      </c>
      <c r="W352" s="90"/>
    </row>
    <row r="353" spans="2:23">
      <c r="B353" t="s">
        <v>2853</v>
      </c>
      <c r="C353" t="s">
        <v>2066</v>
      </c>
      <c r="D353" s="98">
        <v>9074</v>
      </c>
      <c r="E353"/>
      <c r="F353" t="s">
        <v>866</v>
      </c>
      <c r="G353" s="86">
        <v>44684</v>
      </c>
      <c r="H353" t="s">
        <v>967</v>
      </c>
      <c r="I353" s="77">
        <v>2.92</v>
      </c>
      <c r="J353" t="s">
        <v>972</v>
      </c>
      <c r="K353" t="s">
        <v>202</v>
      </c>
      <c r="L353" s="78">
        <v>7.7700000000000005E-2</v>
      </c>
      <c r="M353" s="78">
        <v>8.8700000000000001E-2</v>
      </c>
      <c r="N353" s="77">
        <v>7084.79</v>
      </c>
      <c r="O353" s="77">
        <v>101.96</v>
      </c>
      <c r="P353" s="77">
        <v>2.5896792004139999</v>
      </c>
      <c r="Q353" s="78">
        <v>2.9999999999999997E-4</v>
      </c>
      <c r="R353" s="78">
        <v>0</v>
      </c>
      <c r="W353" s="90"/>
    </row>
    <row r="354" spans="2:23">
      <c r="B354" t="s">
        <v>2853</v>
      </c>
      <c r="C354" t="s">
        <v>2066</v>
      </c>
      <c r="D354" s="98">
        <v>9220</v>
      </c>
      <c r="E354"/>
      <c r="F354" t="s">
        <v>866</v>
      </c>
      <c r="G354" s="86">
        <v>44811</v>
      </c>
      <c r="H354" t="s">
        <v>967</v>
      </c>
      <c r="I354" s="77">
        <v>2.95</v>
      </c>
      <c r="J354" t="s">
        <v>972</v>
      </c>
      <c r="K354" t="s">
        <v>202</v>
      </c>
      <c r="L354" s="78">
        <v>7.9600000000000004E-2</v>
      </c>
      <c r="M354" s="78">
        <v>7.9899999999999999E-2</v>
      </c>
      <c r="N354" s="77">
        <v>10484.1</v>
      </c>
      <c r="O354" s="77">
        <v>101.42</v>
      </c>
      <c r="P354" s="77">
        <v>3.8119212578699999</v>
      </c>
      <c r="Q354" s="78">
        <v>5.0000000000000001E-4</v>
      </c>
      <c r="R354" s="78">
        <v>1E-4</v>
      </c>
      <c r="W354" s="90"/>
    </row>
    <row r="355" spans="2:23">
      <c r="B355" t="s">
        <v>2853</v>
      </c>
      <c r="C355" t="s">
        <v>2066</v>
      </c>
      <c r="D355" s="98">
        <v>9599</v>
      </c>
      <c r="E355"/>
      <c r="F355" t="s">
        <v>866</v>
      </c>
      <c r="G355" s="86">
        <v>45089</v>
      </c>
      <c r="H355" t="s">
        <v>967</v>
      </c>
      <c r="I355" s="77">
        <v>2.95</v>
      </c>
      <c r="J355" t="s">
        <v>972</v>
      </c>
      <c r="K355" t="s">
        <v>202</v>
      </c>
      <c r="L355" s="78">
        <v>0.08</v>
      </c>
      <c r="M355" s="78">
        <v>8.3099999999999993E-2</v>
      </c>
      <c r="N355" s="77">
        <v>9990.07</v>
      </c>
      <c r="O355" s="77">
        <v>100.45</v>
      </c>
      <c r="P355" s="77">
        <v>3.5975565754274998</v>
      </c>
      <c r="Q355" s="78">
        <v>5.0000000000000001E-4</v>
      </c>
      <c r="R355" s="78">
        <v>1E-4</v>
      </c>
      <c r="W355" s="90"/>
    </row>
    <row r="356" spans="2:23">
      <c r="B356" t="s">
        <v>2853</v>
      </c>
      <c r="C356" t="s">
        <v>2066</v>
      </c>
      <c r="D356" s="98">
        <v>9748</v>
      </c>
      <c r="E356"/>
      <c r="F356" t="s">
        <v>866</v>
      </c>
      <c r="G356" s="86">
        <v>45180</v>
      </c>
      <c r="H356" t="s">
        <v>967</v>
      </c>
      <c r="I356" s="77">
        <v>2.95</v>
      </c>
      <c r="J356" t="s">
        <v>972</v>
      </c>
      <c r="K356" t="s">
        <v>202</v>
      </c>
      <c r="L356" s="78">
        <v>0.08</v>
      </c>
      <c r="M356" s="78">
        <v>8.3699999999999997E-2</v>
      </c>
      <c r="N356" s="77">
        <v>14466.13</v>
      </c>
      <c r="O356" s="77">
        <v>100.3</v>
      </c>
      <c r="P356" s="77">
        <v>5.2016659278150001</v>
      </c>
      <c r="Q356" s="78">
        <v>6.9999999999999999E-4</v>
      </c>
      <c r="R356" s="78">
        <v>1E-4</v>
      </c>
      <c r="W356" s="90"/>
    </row>
    <row r="357" spans="2:23">
      <c r="B357" t="s">
        <v>2903</v>
      </c>
      <c r="C357" t="s">
        <v>2066</v>
      </c>
      <c r="D357" s="98">
        <v>7088</v>
      </c>
      <c r="E357"/>
      <c r="F357" t="s">
        <v>838</v>
      </c>
      <c r="G357" s="86">
        <v>43684</v>
      </c>
      <c r="H357" t="s">
        <v>210</v>
      </c>
      <c r="I357" s="77">
        <v>7.21</v>
      </c>
      <c r="J357" t="s">
        <v>853</v>
      </c>
      <c r="K357" t="s">
        <v>106</v>
      </c>
      <c r="L357" s="78">
        <v>4.36E-2</v>
      </c>
      <c r="M357" s="78">
        <v>3.7900000000000003E-2</v>
      </c>
      <c r="N357" s="77">
        <v>10899.07</v>
      </c>
      <c r="O357" s="77">
        <v>105.35</v>
      </c>
      <c r="P357" s="77">
        <v>44.194873273005001</v>
      </c>
      <c r="Q357" s="78">
        <v>5.5999999999999999E-3</v>
      </c>
      <c r="R357" s="78">
        <v>8.0000000000000004E-4</v>
      </c>
      <c r="W357" s="90"/>
    </row>
    <row r="358" spans="2:23">
      <c r="B358" t="s">
        <v>2904</v>
      </c>
      <c r="C358" t="s">
        <v>2066</v>
      </c>
      <c r="D358" s="98">
        <v>7310</v>
      </c>
      <c r="E358"/>
      <c r="F358" t="s">
        <v>964</v>
      </c>
      <c r="G358" s="86">
        <v>43811</v>
      </c>
      <c r="H358" t="s">
        <v>302</v>
      </c>
      <c r="I358" s="77">
        <v>7.07</v>
      </c>
      <c r="J358" t="s">
        <v>853</v>
      </c>
      <c r="K358" t="s">
        <v>106</v>
      </c>
      <c r="L358" s="78">
        <v>4.48E-2</v>
      </c>
      <c r="M358" s="78">
        <v>7.0499999999999993E-2</v>
      </c>
      <c r="N358" s="77">
        <v>3405.82</v>
      </c>
      <c r="O358" s="77">
        <v>87</v>
      </c>
      <c r="P358" s="77">
        <v>11.4048310266</v>
      </c>
      <c r="Q358" s="78">
        <v>1.4E-3</v>
      </c>
      <c r="R358" s="78">
        <v>2.0000000000000001E-4</v>
      </c>
      <c r="W358" s="90"/>
    </row>
    <row r="359" spans="2:23">
      <c r="B359" t="s">
        <v>2901</v>
      </c>
      <c r="C359" t="s">
        <v>2066</v>
      </c>
      <c r="D359" s="98">
        <v>6932</v>
      </c>
      <c r="E359"/>
      <c r="F359" t="s">
        <v>2920</v>
      </c>
      <c r="G359" s="86">
        <v>43098</v>
      </c>
      <c r="H359" t="s">
        <v>209</v>
      </c>
      <c r="I359" s="77">
        <v>1.49</v>
      </c>
      <c r="J359" t="s">
        <v>853</v>
      </c>
      <c r="K359" t="s">
        <v>106</v>
      </c>
      <c r="L359" s="78">
        <v>8.1699999999999995E-2</v>
      </c>
      <c r="M359" s="78">
        <v>7.0699999999999999E-2</v>
      </c>
      <c r="N359" s="77">
        <v>10710.14</v>
      </c>
      <c r="O359" s="77">
        <v>103.71</v>
      </c>
      <c r="P359" s="77">
        <v>42.752714360706001</v>
      </c>
      <c r="Q359" s="78">
        <v>5.4000000000000003E-3</v>
      </c>
      <c r="R359" s="78">
        <v>8.0000000000000004E-4</v>
      </c>
      <c r="W359" s="90"/>
    </row>
    <row r="360" spans="2:23">
      <c r="B360" t="s">
        <v>2901</v>
      </c>
      <c r="C360" t="s">
        <v>2066</v>
      </c>
      <c r="D360" s="98">
        <v>7291</v>
      </c>
      <c r="E360"/>
      <c r="F360" t="s">
        <v>2920</v>
      </c>
      <c r="G360" s="86">
        <v>43798</v>
      </c>
      <c r="H360" t="s">
        <v>209</v>
      </c>
      <c r="I360" s="77">
        <v>1.49</v>
      </c>
      <c r="J360" t="s">
        <v>853</v>
      </c>
      <c r="K360" t="s">
        <v>106</v>
      </c>
      <c r="L360" s="78">
        <v>8.1699999999999995E-2</v>
      </c>
      <c r="M360" s="78">
        <v>7.9399999999999998E-2</v>
      </c>
      <c r="N360" s="77">
        <v>630.01</v>
      </c>
      <c r="O360" s="77">
        <v>103.6</v>
      </c>
      <c r="P360" s="77">
        <v>2.51220519564</v>
      </c>
      <c r="Q360" s="78">
        <v>2.9999999999999997E-4</v>
      </c>
      <c r="R360" s="78">
        <v>0</v>
      </c>
      <c r="W360" s="90"/>
    </row>
    <row r="361" spans="2:23">
      <c r="B361" t="s">
        <v>2909</v>
      </c>
      <c r="C361" t="s">
        <v>2066</v>
      </c>
      <c r="D361" s="98">
        <v>6872</v>
      </c>
      <c r="E361"/>
      <c r="F361" t="s">
        <v>2920</v>
      </c>
      <c r="G361" s="86">
        <v>43570</v>
      </c>
      <c r="H361" t="s">
        <v>209</v>
      </c>
      <c r="I361" s="77">
        <v>2.42</v>
      </c>
      <c r="J361" t="s">
        <v>853</v>
      </c>
      <c r="K361" t="s">
        <v>106</v>
      </c>
      <c r="L361" s="78">
        <v>7.6700000000000004E-2</v>
      </c>
      <c r="M361" s="78">
        <v>7.4899999999999994E-2</v>
      </c>
      <c r="N361" s="77">
        <v>6442.6</v>
      </c>
      <c r="O361" s="77">
        <v>102.3</v>
      </c>
      <c r="P361" s="77">
        <v>25.367911450200001</v>
      </c>
      <c r="Q361" s="78">
        <v>3.2000000000000002E-3</v>
      </c>
      <c r="R361" s="78">
        <v>5.0000000000000001E-4</v>
      </c>
      <c r="W361" s="90"/>
    </row>
    <row r="362" spans="2:23">
      <c r="B362" t="s">
        <v>2909</v>
      </c>
      <c r="C362" t="s">
        <v>2066</v>
      </c>
      <c r="D362" s="98">
        <v>6812</v>
      </c>
      <c r="E362"/>
      <c r="F362" t="s">
        <v>2920</v>
      </c>
      <c r="G362" s="86">
        <v>43536</v>
      </c>
      <c r="H362" t="s">
        <v>209</v>
      </c>
      <c r="I362" s="77">
        <v>2.42</v>
      </c>
      <c r="J362" t="s">
        <v>853</v>
      </c>
      <c r="K362" t="s">
        <v>106</v>
      </c>
      <c r="L362" s="78">
        <v>7.6700000000000004E-2</v>
      </c>
      <c r="M362" s="78">
        <v>7.4899999999999994E-2</v>
      </c>
      <c r="N362" s="77">
        <v>7984.69</v>
      </c>
      <c r="O362" s="77">
        <v>102.29</v>
      </c>
      <c r="P362" s="77">
        <v>31.436859154448999</v>
      </c>
      <c r="Q362" s="78">
        <v>4.0000000000000001E-3</v>
      </c>
      <c r="R362" s="78">
        <v>5.9999999999999995E-4</v>
      </c>
      <c r="W362" s="90"/>
    </row>
    <row r="363" spans="2:23">
      <c r="B363" t="s">
        <v>2909</v>
      </c>
      <c r="C363" t="s">
        <v>2066</v>
      </c>
      <c r="D363" s="98">
        <v>7258</v>
      </c>
      <c r="E363"/>
      <c r="F363" t="s">
        <v>2920</v>
      </c>
      <c r="G363" s="86">
        <v>43774</v>
      </c>
      <c r="H363" t="s">
        <v>209</v>
      </c>
      <c r="I363" s="77">
        <v>2.42</v>
      </c>
      <c r="J363" t="s">
        <v>853</v>
      </c>
      <c r="K363" t="s">
        <v>106</v>
      </c>
      <c r="L363" s="78">
        <v>7.6700000000000004E-2</v>
      </c>
      <c r="M363" s="78">
        <v>7.3099999999999998E-2</v>
      </c>
      <c r="N363" s="77">
        <v>5883.77</v>
      </c>
      <c r="O363" s="77">
        <v>102.3</v>
      </c>
      <c r="P363" s="77">
        <v>23.167503236790001</v>
      </c>
      <c r="Q363" s="78">
        <v>2.8999999999999998E-3</v>
      </c>
      <c r="R363" s="78">
        <v>4.0000000000000002E-4</v>
      </c>
      <c r="W363" s="90"/>
    </row>
    <row r="364" spans="2:23">
      <c r="B364" t="s">
        <v>2912</v>
      </c>
      <c r="C364" t="s">
        <v>2066</v>
      </c>
      <c r="D364" s="98">
        <v>6861</v>
      </c>
      <c r="E364"/>
      <c r="F364" t="s">
        <v>2920</v>
      </c>
      <c r="G364" s="86">
        <v>43563</v>
      </c>
      <c r="H364" t="s">
        <v>209</v>
      </c>
      <c r="I364" s="77">
        <v>0.52</v>
      </c>
      <c r="J364" t="s">
        <v>893</v>
      </c>
      <c r="K364" t="s">
        <v>106</v>
      </c>
      <c r="L364" s="78">
        <v>8.0299999999999996E-2</v>
      </c>
      <c r="M364" s="78">
        <v>8.9899999999999994E-2</v>
      </c>
      <c r="N364" s="77">
        <v>43604</v>
      </c>
      <c r="O364" s="77">
        <v>100.34</v>
      </c>
      <c r="P364" s="77">
        <v>168.40242410639999</v>
      </c>
      <c r="Q364" s="78">
        <v>2.1299999999999999E-2</v>
      </c>
      <c r="R364" s="78">
        <v>3.2000000000000002E-3</v>
      </c>
      <c r="W364" s="90"/>
    </row>
    <row r="365" spans="2:23">
      <c r="B365" t="s">
        <v>2901</v>
      </c>
      <c r="C365" t="s">
        <v>2066</v>
      </c>
      <c r="D365" s="98">
        <v>9335</v>
      </c>
      <c r="E365"/>
      <c r="F365" t="s">
        <v>2920</v>
      </c>
      <c r="G365" s="86">
        <v>44064</v>
      </c>
      <c r="H365" t="s">
        <v>209</v>
      </c>
      <c r="I365" s="77">
        <v>2.4300000000000002</v>
      </c>
      <c r="J365" t="s">
        <v>853</v>
      </c>
      <c r="K365" t="s">
        <v>106</v>
      </c>
      <c r="L365" s="78">
        <v>8.9200000000000002E-2</v>
      </c>
      <c r="M365" s="78">
        <v>0.1023</v>
      </c>
      <c r="N365" s="77">
        <v>37202.29</v>
      </c>
      <c r="O365" s="77">
        <v>98.9</v>
      </c>
      <c r="P365" s="77">
        <v>141.61650645368999</v>
      </c>
      <c r="Q365" s="78">
        <v>1.7899999999999999E-2</v>
      </c>
      <c r="R365" s="78">
        <v>2.7000000000000001E-3</v>
      </c>
      <c r="W365" s="90"/>
    </row>
    <row r="366" spans="2:23">
      <c r="B366" t="s">
        <v>2901</v>
      </c>
      <c r="C366" t="s">
        <v>2066</v>
      </c>
      <c r="D366" s="98">
        <v>464740</v>
      </c>
      <c r="E366"/>
      <c r="F366" t="s">
        <v>2920</v>
      </c>
      <c r="G366" s="86">
        <v>42817</v>
      </c>
      <c r="H366" t="s">
        <v>209</v>
      </c>
      <c r="I366" s="77">
        <v>1.59</v>
      </c>
      <c r="J366" t="s">
        <v>853</v>
      </c>
      <c r="K366" t="s">
        <v>106</v>
      </c>
      <c r="L366" s="78">
        <v>5.7799999999999997E-2</v>
      </c>
      <c r="M366" s="78">
        <v>8.6400000000000005E-2</v>
      </c>
      <c r="N366" s="77">
        <v>3952.12</v>
      </c>
      <c r="O366" s="77">
        <v>97.41</v>
      </c>
      <c r="P366" s="77">
        <v>14.817726594108001</v>
      </c>
      <c r="Q366" s="78">
        <v>1.9E-3</v>
      </c>
      <c r="R366" s="78">
        <v>2.9999999999999997E-4</v>
      </c>
      <c r="W366" s="90"/>
    </row>
    <row r="367" spans="2:23">
      <c r="B367" t="s">
        <v>2907</v>
      </c>
      <c r="C367" t="s">
        <v>2066</v>
      </c>
      <c r="D367" s="98">
        <v>491862</v>
      </c>
      <c r="E367"/>
      <c r="F367" t="s">
        <v>2920</v>
      </c>
      <c r="G367" s="86">
        <v>43083</v>
      </c>
      <c r="H367" t="s">
        <v>209</v>
      </c>
      <c r="I367" s="77">
        <v>0.53</v>
      </c>
      <c r="J367" t="s">
        <v>853</v>
      </c>
      <c r="K367" t="s">
        <v>116</v>
      </c>
      <c r="L367" s="78">
        <v>7.0499999999999993E-2</v>
      </c>
      <c r="M367" s="78">
        <v>7.8E-2</v>
      </c>
      <c r="N367" s="77">
        <v>1068.19</v>
      </c>
      <c r="O367" s="77">
        <v>101.57</v>
      </c>
      <c r="P367" s="77">
        <v>3.0981049447564999</v>
      </c>
      <c r="Q367" s="78">
        <v>4.0000000000000002E-4</v>
      </c>
      <c r="R367" s="78">
        <v>1E-4</v>
      </c>
      <c r="W367" s="90"/>
    </row>
    <row r="368" spans="2:23">
      <c r="B368" t="s">
        <v>2907</v>
      </c>
      <c r="C368" t="s">
        <v>2066</v>
      </c>
      <c r="D368" s="98">
        <v>491863</v>
      </c>
      <c r="E368"/>
      <c r="F368" t="s">
        <v>2920</v>
      </c>
      <c r="G368" s="86">
        <v>43083</v>
      </c>
      <c r="H368" t="s">
        <v>209</v>
      </c>
      <c r="I368" s="77">
        <v>5.04</v>
      </c>
      <c r="J368" t="s">
        <v>853</v>
      </c>
      <c r="K368" t="s">
        <v>116</v>
      </c>
      <c r="L368" s="78">
        <v>7.1999999999999995E-2</v>
      </c>
      <c r="M368" s="78">
        <v>7.4700000000000003E-2</v>
      </c>
      <c r="N368" s="77">
        <v>2315.71</v>
      </c>
      <c r="O368" s="77">
        <v>101.98</v>
      </c>
      <c r="P368" s="77">
        <v>6.743437601119</v>
      </c>
      <c r="Q368" s="78">
        <v>8.9999999999999998E-4</v>
      </c>
      <c r="R368" s="78">
        <v>1E-4</v>
      </c>
      <c r="W368" s="90"/>
    </row>
    <row r="369" spans="2:23">
      <c r="B369" t="s">
        <v>2907</v>
      </c>
      <c r="C369" t="s">
        <v>2066</v>
      </c>
      <c r="D369" s="98">
        <v>491864</v>
      </c>
      <c r="E369"/>
      <c r="F369" t="s">
        <v>2920</v>
      </c>
      <c r="G369" s="86">
        <v>43083</v>
      </c>
      <c r="H369" t="s">
        <v>209</v>
      </c>
      <c r="I369" s="77">
        <v>5.22</v>
      </c>
      <c r="J369" t="s">
        <v>853</v>
      </c>
      <c r="K369" t="s">
        <v>116</v>
      </c>
      <c r="L369" s="78">
        <v>4.4999999999999998E-2</v>
      </c>
      <c r="M369" s="78">
        <v>7.51E-2</v>
      </c>
      <c r="N369" s="77">
        <v>9262.85</v>
      </c>
      <c r="O369" s="77">
        <v>87.21</v>
      </c>
      <c r="P369" s="77">
        <v>23.0671044554175</v>
      </c>
      <c r="Q369" s="78">
        <v>2.8999999999999998E-3</v>
      </c>
      <c r="R369" s="78">
        <v>4.0000000000000002E-4</v>
      </c>
      <c r="W369" s="90"/>
    </row>
    <row r="370" spans="2:23">
      <c r="B370" t="s">
        <v>2918</v>
      </c>
      <c r="C370" t="s">
        <v>2066</v>
      </c>
      <c r="D370" s="98">
        <v>9186</v>
      </c>
      <c r="E370"/>
      <c r="F370" t="s">
        <v>2920</v>
      </c>
      <c r="G370" s="86">
        <v>44778</v>
      </c>
      <c r="H370" t="s">
        <v>209</v>
      </c>
      <c r="I370" s="77">
        <v>3.39</v>
      </c>
      <c r="J370" t="s">
        <v>883</v>
      </c>
      <c r="K370" t="s">
        <v>110</v>
      </c>
      <c r="L370" s="78">
        <v>7.1900000000000006E-2</v>
      </c>
      <c r="M370" s="78">
        <v>7.3099999999999998E-2</v>
      </c>
      <c r="N370" s="77">
        <v>15566.78</v>
      </c>
      <c r="O370" s="77">
        <v>104.35</v>
      </c>
      <c r="P370" s="77">
        <v>65.909765978474994</v>
      </c>
      <c r="Q370" s="78">
        <v>8.3999999999999995E-3</v>
      </c>
      <c r="R370" s="78">
        <v>1.2999999999999999E-3</v>
      </c>
      <c r="W370" s="90"/>
    </row>
    <row r="371" spans="2:23">
      <c r="B371" t="s">
        <v>2918</v>
      </c>
      <c r="C371" t="s">
        <v>2066</v>
      </c>
      <c r="D371" s="98">
        <v>9187</v>
      </c>
      <c r="E371"/>
      <c r="F371" t="s">
        <v>2920</v>
      </c>
      <c r="G371" s="86">
        <v>44778</v>
      </c>
      <c r="H371" t="s">
        <v>209</v>
      </c>
      <c r="I371" s="77">
        <v>3.3</v>
      </c>
      <c r="J371" t="s">
        <v>883</v>
      </c>
      <c r="K371" t="s">
        <v>106</v>
      </c>
      <c r="L371" s="78">
        <v>8.2699999999999996E-2</v>
      </c>
      <c r="M371" s="78">
        <v>8.9099999999999999E-2</v>
      </c>
      <c r="N371" s="77">
        <v>42865.919999999998</v>
      </c>
      <c r="O371" s="77">
        <v>103.9</v>
      </c>
      <c r="P371" s="77">
        <v>171.42557219712</v>
      </c>
      <c r="Q371" s="78">
        <v>2.1700000000000001E-2</v>
      </c>
      <c r="R371" s="78">
        <v>3.3E-3</v>
      </c>
      <c r="W371" s="90"/>
    </row>
    <row r="372" spans="2:23">
      <c r="B372" t="s">
        <v>2905</v>
      </c>
      <c r="C372" t="s">
        <v>2066</v>
      </c>
      <c r="D372" s="98">
        <v>469140</v>
      </c>
      <c r="E372"/>
      <c r="F372" t="s">
        <v>2920</v>
      </c>
      <c r="G372" s="86">
        <v>45116</v>
      </c>
      <c r="H372" t="s">
        <v>209</v>
      </c>
      <c r="I372" s="77">
        <v>0.73</v>
      </c>
      <c r="J372" t="s">
        <v>853</v>
      </c>
      <c r="K372" t="s">
        <v>106</v>
      </c>
      <c r="L372" s="78">
        <v>8.1600000000000006E-2</v>
      </c>
      <c r="M372" s="78">
        <v>8.3599999999999994E-2</v>
      </c>
      <c r="N372" s="77">
        <v>2812.38</v>
      </c>
      <c r="O372" s="77">
        <v>100.28</v>
      </c>
      <c r="P372" s="77">
        <v>10.855160201736</v>
      </c>
      <c r="Q372" s="78">
        <v>1.4E-3</v>
      </c>
      <c r="R372" s="78">
        <v>2.0000000000000001E-4</v>
      </c>
      <c r="W372" s="90"/>
    </row>
    <row r="373" spans="2:23">
      <c r="B373" t="s">
        <v>2905</v>
      </c>
      <c r="C373" t="s">
        <v>2066</v>
      </c>
      <c r="D373" s="98">
        <v>9657</v>
      </c>
      <c r="E373"/>
      <c r="F373" t="s">
        <v>2920</v>
      </c>
      <c r="G373" s="86">
        <v>45116</v>
      </c>
      <c r="H373" t="s">
        <v>209</v>
      </c>
      <c r="I373" s="77">
        <v>0.55000000000000004</v>
      </c>
      <c r="J373" t="s">
        <v>853</v>
      </c>
      <c r="K373" t="s">
        <v>106</v>
      </c>
      <c r="L373" s="78">
        <v>8.1600000000000006E-2</v>
      </c>
      <c r="M373" s="78">
        <v>8.3599999999999994E-2</v>
      </c>
      <c r="N373" s="77">
        <v>23.39</v>
      </c>
      <c r="O373" s="77">
        <v>99</v>
      </c>
      <c r="P373" s="77">
        <v>8.9127828899999997E-2</v>
      </c>
      <c r="Q373" s="78">
        <v>0</v>
      </c>
      <c r="R373" s="78">
        <v>0</v>
      </c>
      <c r="W373" s="90"/>
    </row>
    <row r="374" spans="2:23">
      <c r="B374" t="s">
        <v>2914</v>
      </c>
      <c r="C374" t="s">
        <v>2066</v>
      </c>
      <c r="D374" s="98">
        <v>8706</v>
      </c>
      <c r="E374"/>
      <c r="F374" t="s">
        <v>2920</v>
      </c>
      <c r="G374" s="86">
        <v>44498</v>
      </c>
      <c r="H374" t="s">
        <v>209</v>
      </c>
      <c r="I374" s="77">
        <v>3.09</v>
      </c>
      <c r="J374" t="s">
        <v>853</v>
      </c>
      <c r="K374" t="s">
        <v>106</v>
      </c>
      <c r="L374" s="78">
        <v>8.6400000000000005E-2</v>
      </c>
      <c r="M374" s="78">
        <v>8.9200000000000002E-2</v>
      </c>
      <c r="N374" s="77">
        <v>18278.64</v>
      </c>
      <c r="O374" s="77">
        <v>102.59</v>
      </c>
      <c r="P374" s="77">
        <v>72.176666530823994</v>
      </c>
      <c r="Q374" s="78">
        <v>9.1000000000000004E-3</v>
      </c>
      <c r="R374" s="78">
        <v>1.4E-3</v>
      </c>
      <c r="W374" s="90"/>
    </row>
    <row r="375" spans="2:23">
      <c r="B375" t="s">
        <v>2854</v>
      </c>
      <c r="C375" t="s">
        <v>2066</v>
      </c>
      <c r="D375" s="98">
        <v>8702</v>
      </c>
      <c r="E375"/>
      <c r="F375" t="s">
        <v>2920</v>
      </c>
      <c r="G375" s="86">
        <v>44497</v>
      </c>
      <c r="H375" t="s">
        <v>209</v>
      </c>
      <c r="I375" s="77">
        <v>0.12</v>
      </c>
      <c r="J375" t="s">
        <v>893</v>
      </c>
      <c r="K375" t="s">
        <v>106</v>
      </c>
      <c r="L375" s="78">
        <v>7.2700000000000001E-2</v>
      </c>
      <c r="M375" s="78">
        <v>7.9299999999999995E-2</v>
      </c>
      <c r="N375" s="77">
        <v>34.520000000000003</v>
      </c>
      <c r="O375" s="77">
        <v>100.23</v>
      </c>
      <c r="P375" s="77">
        <v>0.13317307520400001</v>
      </c>
      <c r="Q375" s="78">
        <v>0</v>
      </c>
      <c r="R375" s="78">
        <v>0</v>
      </c>
      <c r="W375" s="90"/>
    </row>
    <row r="376" spans="2:23">
      <c r="B376" t="s">
        <v>2854</v>
      </c>
      <c r="C376" t="s">
        <v>2066</v>
      </c>
      <c r="D376" s="98">
        <v>9118</v>
      </c>
      <c r="E376"/>
      <c r="F376" t="s">
        <v>2920</v>
      </c>
      <c r="G376" s="86">
        <v>44733</v>
      </c>
      <c r="H376" t="s">
        <v>209</v>
      </c>
      <c r="I376" s="77">
        <v>0.12</v>
      </c>
      <c r="J376" t="s">
        <v>893</v>
      </c>
      <c r="K376" t="s">
        <v>106</v>
      </c>
      <c r="L376" s="78">
        <v>7.2700000000000001E-2</v>
      </c>
      <c r="M376" s="78">
        <v>7.9299999999999995E-2</v>
      </c>
      <c r="N376" s="77">
        <v>137.47999999999999</v>
      </c>
      <c r="O376" s="77">
        <v>100.23</v>
      </c>
      <c r="P376" s="77">
        <v>0.53037758919599998</v>
      </c>
      <c r="Q376" s="78">
        <v>1E-4</v>
      </c>
      <c r="R376" s="78">
        <v>0</v>
      </c>
      <c r="W376" s="90"/>
    </row>
    <row r="377" spans="2:23">
      <c r="B377" t="s">
        <v>2854</v>
      </c>
      <c r="C377" t="s">
        <v>2066</v>
      </c>
      <c r="D377" s="98">
        <v>9233</v>
      </c>
      <c r="E377"/>
      <c r="F377" t="s">
        <v>2920</v>
      </c>
      <c r="G377" s="86">
        <v>44819</v>
      </c>
      <c r="H377" t="s">
        <v>209</v>
      </c>
      <c r="I377" s="77">
        <v>0.12</v>
      </c>
      <c r="J377" t="s">
        <v>893</v>
      </c>
      <c r="K377" t="s">
        <v>106</v>
      </c>
      <c r="L377" s="78">
        <v>7.2700000000000001E-2</v>
      </c>
      <c r="M377" s="78">
        <v>7.9299999999999995E-2</v>
      </c>
      <c r="N377" s="77">
        <v>26.98</v>
      </c>
      <c r="O377" s="77">
        <v>100.62</v>
      </c>
      <c r="P377" s="77">
        <v>0.10448986532399999</v>
      </c>
      <c r="Q377" s="78">
        <v>0</v>
      </c>
      <c r="R377" s="78">
        <v>0</v>
      </c>
      <c r="W377" s="90"/>
    </row>
    <row r="378" spans="2:23">
      <c r="B378" t="s">
        <v>2854</v>
      </c>
      <c r="C378" t="s">
        <v>2066</v>
      </c>
      <c r="D378" s="98">
        <v>9276</v>
      </c>
      <c r="E378"/>
      <c r="F378" t="s">
        <v>2920</v>
      </c>
      <c r="G378" s="86">
        <v>44854</v>
      </c>
      <c r="H378" t="s">
        <v>209</v>
      </c>
      <c r="I378" s="77">
        <v>0.12</v>
      </c>
      <c r="J378" t="s">
        <v>893</v>
      </c>
      <c r="K378" t="s">
        <v>106</v>
      </c>
      <c r="L378" s="78">
        <v>7.2700000000000001E-2</v>
      </c>
      <c r="M378" s="78">
        <v>7.9299999999999995E-2</v>
      </c>
      <c r="N378" s="77">
        <v>6.47</v>
      </c>
      <c r="O378" s="77">
        <v>100.62</v>
      </c>
      <c r="P378" s="77">
        <v>2.5057428786000001E-2</v>
      </c>
      <c r="Q378" s="78">
        <v>0</v>
      </c>
      <c r="R378" s="78">
        <v>0</v>
      </c>
      <c r="W378" s="90"/>
    </row>
    <row r="379" spans="2:23">
      <c r="B379" t="s">
        <v>2854</v>
      </c>
      <c r="C379" t="s">
        <v>2066</v>
      </c>
      <c r="D379" s="98">
        <v>9430</v>
      </c>
      <c r="E379"/>
      <c r="F379" t="s">
        <v>2920</v>
      </c>
      <c r="G379" s="86">
        <v>44950</v>
      </c>
      <c r="H379" t="s">
        <v>209</v>
      </c>
      <c r="I379" s="77">
        <v>0.12</v>
      </c>
      <c r="J379" t="s">
        <v>893</v>
      </c>
      <c r="K379" t="s">
        <v>106</v>
      </c>
      <c r="L379" s="78">
        <v>7.2700000000000001E-2</v>
      </c>
      <c r="M379" s="78">
        <v>7.9299999999999995E-2</v>
      </c>
      <c r="N379" s="77">
        <v>35.380000000000003</v>
      </c>
      <c r="O379" s="77">
        <v>100.62</v>
      </c>
      <c r="P379" s="77">
        <v>0.13702192124400001</v>
      </c>
      <c r="Q379" s="78">
        <v>0</v>
      </c>
      <c r="R379" s="78">
        <v>0</v>
      </c>
      <c r="W379" s="90"/>
    </row>
    <row r="380" spans="2:23">
      <c r="B380" t="s">
        <v>2854</v>
      </c>
      <c r="C380" t="s">
        <v>2066</v>
      </c>
      <c r="D380" s="98">
        <v>9539</v>
      </c>
      <c r="E380"/>
      <c r="F380" t="s">
        <v>2920</v>
      </c>
      <c r="G380" s="86">
        <v>45029</v>
      </c>
      <c r="H380" t="s">
        <v>209</v>
      </c>
      <c r="I380" s="77">
        <v>0.12</v>
      </c>
      <c r="J380" t="s">
        <v>893</v>
      </c>
      <c r="K380" t="s">
        <v>106</v>
      </c>
      <c r="L380" s="78">
        <v>7.2700000000000001E-2</v>
      </c>
      <c r="M380" s="78">
        <v>7.9299999999999995E-2</v>
      </c>
      <c r="N380" s="77">
        <v>11.79</v>
      </c>
      <c r="O380" s="77">
        <v>100.62</v>
      </c>
      <c r="P380" s="77">
        <v>4.5661064202000001E-2</v>
      </c>
      <c r="Q380" s="78">
        <v>0</v>
      </c>
      <c r="R380" s="78">
        <v>0</v>
      </c>
      <c r="W380" s="90"/>
    </row>
    <row r="381" spans="2:23">
      <c r="B381" t="s">
        <v>2854</v>
      </c>
      <c r="C381" t="s">
        <v>2066</v>
      </c>
      <c r="D381" s="98">
        <v>8119</v>
      </c>
      <c r="E381"/>
      <c r="F381" t="s">
        <v>2920</v>
      </c>
      <c r="G381" s="86">
        <v>44169</v>
      </c>
      <c r="H381" t="s">
        <v>209</v>
      </c>
      <c r="I381" s="77">
        <v>0.12</v>
      </c>
      <c r="J381" t="s">
        <v>893</v>
      </c>
      <c r="K381" t="s">
        <v>106</v>
      </c>
      <c r="L381" s="78">
        <v>7.2700000000000001E-2</v>
      </c>
      <c r="M381" s="78">
        <v>7.9299999999999995E-2</v>
      </c>
      <c r="N381" s="77">
        <v>109.81</v>
      </c>
      <c r="O381" s="77">
        <v>100.9</v>
      </c>
      <c r="P381" s="77">
        <v>0.42646261820999998</v>
      </c>
      <c r="Q381" s="78">
        <v>1E-4</v>
      </c>
      <c r="R381" s="78">
        <v>0</v>
      </c>
      <c r="W381" s="90"/>
    </row>
    <row r="382" spans="2:23">
      <c r="B382" t="s">
        <v>2854</v>
      </c>
      <c r="C382" t="s">
        <v>2066</v>
      </c>
      <c r="D382" s="98">
        <v>8418</v>
      </c>
      <c r="E382"/>
      <c r="F382" t="s">
        <v>2920</v>
      </c>
      <c r="G382" s="86">
        <v>44326</v>
      </c>
      <c r="H382" t="s">
        <v>209</v>
      </c>
      <c r="I382" s="77">
        <v>0.12</v>
      </c>
      <c r="J382" t="s">
        <v>893</v>
      </c>
      <c r="K382" t="s">
        <v>106</v>
      </c>
      <c r="L382" s="78">
        <v>7.2700000000000001E-2</v>
      </c>
      <c r="M382" s="78">
        <v>7.9299999999999995E-2</v>
      </c>
      <c r="N382" s="77">
        <v>23.24</v>
      </c>
      <c r="O382" s="77">
        <v>100.62</v>
      </c>
      <c r="P382" s="77">
        <v>9.0005354711999996E-2</v>
      </c>
      <c r="Q382" s="78">
        <v>0</v>
      </c>
      <c r="R382" s="78">
        <v>0</v>
      </c>
      <c r="W382" s="90"/>
    </row>
    <row r="383" spans="2:23">
      <c r="B383" t="s">
        <v>2854</v>
      </c>
      <c r="C383" t="s">
        <v>2066</v>
      </c>
      <c r="D383" s="98">
        <v>8060</v>
      </c>
      <c r="E383"/>
      <c r="F383" t="s">
        <v>2920</v>
      </c>
      <c r="G383" s="86">
        <v>44150</v>
      </c>
      <c r="H383" t="s">
        <v>209</v>
      </c>
      <c r="I383" s="77">
        <v>0.12</v>
      </c>
      <c r="J383" t="s">
        <v>893</v>
      </c>
      <c r="K383" t="s">
        <v>106</v>
      </c>
      <c r="L383" s="78">
        <v>7.2700000000000001E-2</v>
      </c>
      <c r="M383" s="78">
        <v>7.9299999999999995E-2</v>
      </c>
      <c r="N383" s="77">
        <v>46316.45</v>
      </c>
      <c r="O383" s="77">
        <v>100.23</v>
      </c>
      <c r="P383" s="77">
        <v>178.682041686915</v>
      </c>
      <c r="Q383" s="78">
        <v>2.2599999999999999E-2</v>
      </c>
      <c r="R383" s="78">
        <v>3.3999999999999998E-3</v>
      </c>
      <c r="W383" s="90"/>
    </row>
    <row r="384" spans="2:23">
      <c r="B384" t="s">
        <v>2911</v>
      </c>
      <c r="C384" t="s">
        <v>2066</v>
      </c>
      <c r="D384" s="98">
        <v>8718</v>
      </c>
      <c r="E384"/>
      <c r="F384" t="s">
        <v>2920</v>
      </c>
      <c r="G384" s="86">
        <v>44508</v>
      </c>
      <c r="H384" t="s">
        <v>209</v>
      </c>
      <c r="I384" s="77">
        <v>3.02</v>
      </c>
      <c r="J384" t="s">
        <v>853</v>
      </c>
      <c r="K384" t="s">
        <v>106</v>
      </c>
      <c r="L384" s="78">
        <v>8.7900000000000006E-2</v>
      </c>
      <c r="M384" s="78">
        <v>9.0200000000000002E-2</v>
      </c>
      <c r="N384" s="77">
        <v>38419.81</v>
      </c>
      <c r="O384" s="77">
        <v>100.57</v>
      </c>
      <c r="P384" s="77">
        <v>148.720752427533</v>
      </c>
      <c r="Q384" s="78">
        <v>1.8800000000000001E-2</v>
      </c>
      <c r="R384" s="78">
        <v>2.8E-3</v>
      </c>
      <c r="W384" s="90"/>
    </row>
    <row r="385" spans="2:23">
      <c r="B385" t="s">
        <v>2856</v>
      </c>
      <c r="C385" t="s">
        <v>2066</v>
      </c>
      <c r="D385" s="98">
        <v>8806</v>
      </c>
      <c r="E385"/>
      <c r="F385" t="s">
        <v>2920</v>
      </c>
      <c r="G385" s="86">
        <v>44137</v>
      </c>
      <c r="H385" t="s">
        <v>209</v>
      </c>
      <c r="I385" s="77">
        <v>0.94</v>
      </c>
      <c r="J385" t="s">
        <v>893</v>
      </c>
      <c r="K385" t="s">
        <v>106</v>
      </c>
      <c r="L385" s="78">
        <v>7.4399999999999994E-2</v>
      </c>
      <c r="M385" s="78">
        <v>8.8300000000000003E-2</v>
      </c>
      <c r="N385" s="77">
        <v>53160.7</v>
      </c>
      <c r="O385" s="77">
        <v>99.67</v>
      </c>
      <c r="P385" s="77">
        <v>203.94030303681001</v>
      </c>
      <c r="Q385" s="78">
        <v>2.58E-2</v>
      </c>
      <c r="R385" s="78">
        <v>3.8999999999999998E-3</v>
      </c>
      <c r="W385" s="90"/>
    </row>
    <row r="386" spans="2:23">
      <c r="B386" t="s">
        <v>2856</v>
      </c>
      <c r="C386" t="s">
        <v>2066</v>
      </c>
      <c r="D386" s="98">
        <v>9044</v>
      </c>
      <c r="E386"/>
      <c r="F386" t="s">
        <v>2920</v>
      </c>
      <c r="G386" s="86">
        <v>44679</v>
      </c>
      <c r="H386" t="s">
        <v>209</v>
      </c>
      <c r="I386" s="77">
        <v>0.94</v>
      </c>
      <c r="J386" t="s">
        <v>893</v>
      </c>
      <c r="K386" t="s">
        <v>106</v>
      </c>
      <c r="L386" s="78">
        <v>7.4499999999999997E-2</v>
      </c>
      <c r="M386" s="78">
        <v>8.8300000000000003E-2</v>
      </c>
      <c r="N386" s="77">
        <v>457.78</v>
      </c>
      <c r="O386" s="77">
        <v>99.67</v>
      </c>
      <c r="P386" s="77">
        <v>1.756180635774</v>
      </c>
      <c r="Q386" s="78">
        <v>2.0000000000000001E-4</v>
      </c>
      <c r="R386" s="78">
        <v>0</v>
      </c>
      <c r="W386" s="90"/>
    </row>
    <row r="387" spans="2:23">
      <c r="B387" t="s">
        <v>2856</v>
      </c>
      <c r="C387" t="s">
        <v>2066</v>
      </c>
      <c r="D387" s="98">
        <v>9224</v>
      </c>
      <c r="E387"/>
      <c r="F387" t="s">
        <v>2920</v>
      </c>
      <c r="G387" s="86">
        <v>44810</v>
      </c>
      <c r="H387" t="s">
        <v>209</v>
      </c>
      <c r="I387" s="77">
        <v>0.94</v>
      </c>
      <c r="J387" t="s">
        <v>893</v>
      </c>
      <c r="K387" t="s">
        <v>106</v>
      </c>
      <c r="L387" s="78">
        <v>7.4499999999999997E-2</v>
      </c>
      <c r="M387" s="78">
        <v>8.8300000000000003E-2</v>
      </c>
      <c r="N387" s="77">
        <v>828.39</v>
      </c>
      <c r="O387" s="77">
        <v>99.67</v>
      </c>
      <c r="P387" s="77">
        <v>3.1779511487369998</v>
      </c>
      <c r="Q387" s="78">
        <v>4.0000000000000002E-4</v>
      </c>
      <c r="R387" s="78">
        <v>1E-4</v>
      </c>
      <c r="W387" s="90"/>
    </row>
    <row r="388" spans="2:23">
      <c r="B388" t="s">
        <v>2906</v>
      </c>
      <c r="C388" t="s">
        <v>2066</v>
      </c>
      <c r="D388" s="98">
        <v>475042</v>
      </c>
      <c r="E388"/>
      <c r="F388" t="s">
        <v>2920</v>
      </c>
      <c r="G388" s="86">
        <v>42921</v>
      </c>
      <c r="H388" t="s">
        <v>209</v>
      </c>
      <c r="I388" s="77">
        <v>5.39</v>
      </c>
      <c r="J388" t="s">
        <v>853</v>
      </c>
      <c r="K388" t="s">
        <v>106</v>
      </c>
      <c r="L388" s="78">
        <v>7.8899999999999998E-2</v>
      </c>
      <c r="M388" s="78">
        <v>7.9799999999999996E-2</v>
      </c>
      <c r="N388" s="77">
        <v>5934.85</v>
      </c>
      <c r="O388" s="77">
        <v>14.656955999999983</v>
      </c>
      <c r="P388" s="77">
        <v>3.3481232913359298</v>
      </c>
      <c r="Q388" s="78">
        <v>4.0000000000000002E-4</v>
      </c>
      <c r="R388" s="78">
        <v>1E-4</v>
      </c>
      <c r="W388" s="90"/>
    </row>
    <row r="389" spans="2:23">
      <c r="B389" t="s">
        <v>2906</v>
      </c>
      <c r="C389" t="s">
        <v>2066</v>
      </c>
      <c r="D389" s="98">
        <v>524763</v>
      </c>
      <c r="E389"/>
      <c r="F389" t="s">
        <v>2920</v>
      </c>
      <c r="G389" s="86">
        <v>43342</v>
      </c>
      <c r="H389" t="s">
        <v>209</v>
      </c>
      <c r="I389" s="77">
        <v>1.05</v>
      </c>
      <c r="J389" t="s">
        <v>853</v>
      </c>
      <c r="K389" t="s">
        <v>106</v>
      </c>
      <c r="L389" s="78">
        <v>7.8899999999999998E-2</v>
      </c>
      <c r="M389" s="78">
        <v>7.1199999999999999E-2</v>
      </c>
      <c r="N389" s="77">
        <v>1126.45</v>
      </c>
      <c r="O389" s="77">
        <v>14.558923999999999</v>
      </c>
      <c r="P389" s="77">
        <v>0.63123214868290201</v>
      </c>
      <c r="Q389" s="78">
        <v>1E-4</v>
      </c>
      <c r="R389" s="78">
        <v>0</v>
      </c>
      <c r="W389" s="90"/>
    </row>
    <row r="390" spans="2:23">
      <c r="B390" t="s">
        <v>2857</v>
      </c>
      <c r="C390" t="s">
        <v>2066</v>
      </c>
      <c r="D390" s="98">
        <v>9405</v>
      </c>
      <c r="E390"/>
      <c r="F390" t="s">
        <v>2920</v>
      </c>
      <c r="G390" s="86">
        <v>43866</v>
      </c>
      <c r="H390" t="s">
        <v>209</v>
      </c>
      <c r="I390" s="77">
        <v>1.06</v>
      </c>
      <c r="J390" t="s">
        <v>893</v>
      </c>
      <c r="K390" t="s">
        <v>106</v>
      </c>
      <c r="L390" s="78">
        <v>7.6899999999999996E-2</v>
      </c>
      <c r="M390" s="78">
        <v>9.5899999999999999E-2</v>
      </c>
      <c r="N390" s="77">
        <v>45284.24</v>
      </c>
      <c r="O390" s="77">
        <v>98.93</v>
      </c>
      <c r="P390" s="77">
        <v>172.434040034568</v>
      </c>
      <c r="Q390" s="78">
        <v>2.18E-2</v>
      </c>
      <c r="R390" s="78">
        <v>3.3E-3</v>
      </c>
      <c r="W390" s="90"/>
    </row>
    <row r="391" spans="2:23">
      <c r="B391" t="s">
        <v>2857</v>
      </c>
      <c r="C391" t="s">
        <v>2066</v>
      </c>
      <c r="D391" s="98">
        <v>9439</v>
      </c>
      <c r="E391"/>
      <c r="F391" t="s">
        <v>2920</v>
      </c>
      <c r="G391" s="86">
        <v>44953</v>
      </c>
      <c r="H391" t="s">
        <v>209</v>
      </c>
      <c r="I391" s="77">
        <v>1.06</v>
      </c>
      <c r="J391" t="s">
        <v>893</v>
      </c>
      <c r="K391" t="s">
        <v>106</v>
      </c>
      <c r="L391" s="78">
        <v>7.6899999999999996E-2</v>
      </c>
      <c r="M391" s="78">
        <v>9.5899999999999999E-2</v>
      </c>
      <c r="N391" s="77">
        <v>130.05000000000001</v>
      </c>
      <c r="O391" s="77">
        <v>99.77</v>
      </c>
      <c r="P391" s="77">
        <v>0.499411156365</v>
      </c>
      <c r="Q391" s="78">
        <v>1E-4</v>
      </c>
      <c r="R391" s="78">
        <v>0</v>
      </c>
      <c r="W391" s="90"/>
    </row>
    <row r="392" spans="2:23">
      <c r="B392" t="s">
        <v>2857</v>
      </c>
      <c r="C392" t="s">
        <v>2066</v>
      </c>
      <c r="D392" s="98">
        <v>9447</v>
      </c>
      <c r="E392"/>
      <c r="F392" t="s">
        <v>2920</v>
      </c>
      <c r="G392" s="86">
        <v>44959</v>
      </c>
      <c r="H392" t="s">
        <v>209</v>
      </c>
      <c r="I392" s="77">
        <v>1.06</v>
      </c>
      <c r="J392" t="s">
        <v>893</v>
      </c>
      <c r="K392" t="s">
        <v>106</v>
      </c>
      <c r="L392" s="78">
        <v>7.6899999999999996E-2</v>
      </c>
      <c r="M392" s="78">
        <v>9.5899999999999999E-2</v>
      </c>
      <c r="N392" s="77">
        <v>73.11</v>
      </c>
      <c r="O392" s="77">
        <v>99.77</v>
      </c>
      <c r="P392" s="77">
        <v>0.28075316910300002</v>
      </c>
      <c r="Q392" s="78">
        <v>0</v>
      </c>
      <c r="R392" s="78">
        <v>0</v>
      </c>
      <c r="W392" s="90"/>
    </row>
    <row r="393" spans="2:23">
      <c r="B393" t="s">
        <v>2857</v>
      </c>
      <c r="C393" t="s">
        <v>2066</v>
      </c>
      <c r="D393" s="98">
        <v>9467</v>
      </c>
      <c r="E393"/>
      <c r="F393" t="s">
        <v>2920</v>
      </c>
      <c r="G393" s="86">
        <v>44966</v>
      </c>
      <c r="H393" t="s">
        <v>209</v>
      </c>
      <c r="I393" s="77">
        <v>1.06</v>
      </c>
      <c r="J393" t="s">
        <v>893</v>
      </c>
      <c r="K393" t="s">
        <v>106</v>
      </c>
      <c r="L393" s="78">
        <v>7.6899999999999996E-2</v>
      </c>
      <c r="M393" s="78">
        <v>9.6699999999999994E-2</v>
      </c>
      <c r="N393" s="77">
        <v>109.54</v>
      </c>
      <c r="O393" s="77">
        <v>99.7</v>
      </c>
      <c r="P393" s="77">
        <v>0.42035460161999999</v>
      </c>
      <c r="Q393" s="78">
        <v>1E-4</v>
      </c>
      <c r="R393" s="78">
        <v>0</v>
      </c>
      <c r="W393" s="90"/>
    </row>
    <row r="394" spans="2:23">
      <c r="B394" t="s">
        <v>2857</v>
      </c>
      <c r="C394" t="s">
        <v>2066</v>
      </c>
      <c r="D394" s="98">
        <v>9491</v>
      </c>
      <c r="E394"/>
      <c r="F394" t="s">
        <v>2920</v>
      </c>
      <c r="G394" s="86">
        <v>44986</v>
      </c>
      <c r="H394" t="s">
        <v>209</v>
      </c>
      <c r="I394" s="77">
        <v>1.06</v>
      </c>
      <c r="J394" t="s">
        <v>893</v>
      </c>
      <c r="K394" t="s">
        <v>106</v>
      </c>
      <c r="L394" s="78">
        <v>7.6899999999999996E-2</v>
      </c>
      <c r="M394" s="78">
        <v>9.6699999999999994E-2</v>
      </c>
      <c r="N394" s="77">
        <v>426.11</v>
      </c>
      <c r="O394" s="77">
        <v>98.86</v>
      </c>
      <c r="P394" s="77">
        <v>1.6214002797539999</v>
      </c>
      <c r="Q394" s="78">
        <v>2.0000000000000001E-4</v>
      </c>
      <c r="R394" s="78">
        <v>0</v>
      </c>
      <c r="W394" s="90"/>
    </row>
    <row r="395" spans="2:23">
      <c r="B395" t="s">
        <v>2857</v>
      </c>
      <c r="C395" t="s">
        <v>2066</v>
      </c>
      <c r="D395" s="98">
        <v>9510</v>
      </c>
      <c r="E395"/>
      <c r="F395" t="s">
        <v>2920</v>
      </c>
      <c r="G395" s="86">
        <v>44994</v>
      </c>
      <c r="H395" t="s">
        <v>209</v>
      </c>
      <c r="I395" s="77">
        <v>1.06</v>
      </c>
      <c r="J395" t="s">
        <v>893</v>
      </c>
      <c r="K395" t="s">
        <v>106</v>
      </c>
      <c r="L395" s="78">
        <v>7.6899999999999996E-2</v>
      </c>
      <c r="M395" s="78">
        <v>9.6600000000000005E-2</v>
      </c>
      <c r="N395" s="77">
        <v>83.17</v>
      </c>
      <c r="O395" s="77">
        <v>99.7</v>
      </c>
      <c r="P395" s="77">
        <v>0.31916096600999999</v>
      </c>
      <c r="Q395" s="78">
        <v>0</v>
      </c>
      <c r="R395" s="78">
        <v>0</v>
      </c>
      <c r="W395" s="90"/>
    </row>
    <row r="396" spans="2:23">
      <c r="B396" t="s">
        <v>2857</v>
      </c>
      <c r="C396" t="s">
        <v>2066</v>
      </c>
      <c r="D396" s="98">
        <v>9560</v>
      </c>
      <c r="E396"/>
      <c r="F396" t="s">
        <v>2920</v>
      </c>
      <c r="G396" s="86">
        <v>45058</v>
      </c>
      <c r="H396" t="s">
        <v>209</v>
      </c>
      <c r="I396" s="77">
        <v>1.06</v>
      </c>
      <c r="J396" t="s">
        <v>893</v>
      </c>
      <c r="K396" t="s">
        <v>106</v>
      </c>
      <c r="L396" s="78">
        <v>7.6899999999999996E-2</v>
      </c>
      <c r="M396" s="78">
        <v>9.6699999999999994E-2</v>
      </c>
      <c r="N396" s="77">
        <v>449.68</v>
      </c>
      <c r="O396" s="77">
        <v>98.86</v>
      </c>
      <c r="P396" s="77">
        <v>1.7110869911519999</v>
      </c>
      <c r="Q396" s="78">
        <v>2.0000000000000001E-4</v>
      </c>
      <c r="R396" s="78">
        <v>0</v>
      </c>
      <c r="W396" s="90"/>
    </row>
    <row r="397" spans="2:23">
      <c r="B397" t="s">
        <v>2913</v>
      </c>
      <c r="C397" t="s">
        <v>2066</v>
      </c>
      <c r="D397" s="98">
        <v>9606</v>
      </c>
      <c r="E397"/>
      <c r="F397" t="s">
        <v>2920</v>
      </c>
      <c r="G397" s="86">
        <v>44136</v>
      </c>
      <c r="H397" t="s">
        <v>209</v>
      </c>
      <c r="I397" s="77">
        <v>0.09</v>
      </c>
      <c r="J397" t="s">
        <v>893</v>
      </c>
      <c r="K397" t="s">
        <v>106</v>
      </c>
      <c r="L397" s="78">
        <v>7.0099999999999996E-2</v>
      </c>
      <c r="M397" s="78">
        <v>9.9000000000000008E-3</v>
      </c>
      <c r="N397" s="77">
        <v>30903.73</v>
      </c>
      <c r="O397" s="77">
        <v>86.502416000000366</v>
      </c>
      <c r="P397" s="77">
        <v>102.893288900766</v>
      </c>
      <c r="Q397" s="78">
        <v>1.2999999999999999E-2</v>
      </c>
      <c r="R397" s="78">
        <v>2E-3</v>
      </c>
      <c r="W397" s="90"/>
    </row>
    <row r="398" spans="2:23">
      <c r="B398" t="s">
        <v>2908</v>
      </c>
      <c r="C398" t="s">
        <v>2066</v>
      </c>
      <c r="D398" s="98">
        <v>6588</v>
      </c>
      <c r="E398"/>
      <c r="F398" t="s">
        <v>2920</v>
      </c>
      <c r="G398" s="86">
        <v>43397</v>
      </c>
      <c r="H398" t="s">
        <v>209</v>
      </c>
      <c r="I398" s="77">
        <v>0.76</v>
      </c>
      <c r="J398" t="s">
        <v>893</v>
      </c>
      <c r="K398" t="s">
        <v>106</v>
      </c>
      <c r="L398" s="78">
        <v>7.6899999999999996E-2</v>
      </c>
      <c r="M398" s="78">
        <v>8.8300000000000003E-2</v>
      </c>
      <c r="N398" s="77">
        <v>28081.62</v>
      </c>
      <c r="O398" s="77">
        <v>99.88</v>
      </c>
      <c r="P398" s="77">
        <v>107.95645199354399</v>
      </c>
      <c r="Q398" s="78">
        <v>1.37E-2</v>
      </c>
      <c r="R398" s="78">
        <v>2.0999999999999999E-3</v>
      </c>
      <c r="W398" s="90"/>
    </row>
    <row r="399" spans="2:23">
      <c r="B399" t="s">
        <v>2910</v>
      </c>
      <c r="C399" t="s">
        <v>2066</v>
      </c>
      <c r="D399" s="98">
        <v>9299</v>
      </c>
      <c r="E399"/>
      <c r="F399" t="s">
        <v>2920</v>
      </c>
      <c r="G399" s="86">
        <v>44144</v>
      </c>
      <c r="H399" t="s">
        <v>209</v>
      </c>
      <c r="I399" s="77">
        <v>0.25</v>
      </c>
      <c r="J399" t="s">
        <v>893</v>
      </c>
      <c r="K399" t="s">
        <v>106</v>
      </c>
      <c r="L399" s="78">
        <v>7.8799999999999995E-2</v>
      </c>
      <c r="M399" s="78">
        <v>1E-4</v>
      </c>
      <c r="N399" s="77">
        <v>34962.97</v>
      </c>
      <c r="O399" s="77">
        <v>76.690121000000332</v>
      </c>
      <c r="P399" s="77">
        <v>103.203791249048</v>
      </c>
      <c r="Q399" s="78">
        <v>1.3100000000000001E-2</v>
      </c>
      <c r="R399" s="78">
        <v>2E-3</v>
      </c>
      <c r="W399" s="90"/>
    </row>
    <row r="400" spans="2:23">
      <c r="B400" t="s">
        <v>2858</v>
      </c>
      <c r="C400" t="s">
        <v>2066</v>
      </c>
      <c r="D400" s="98">
        <v>8977</v>
      </c>
      <c r="E400"/>
      <c r="F400" t="s">
        <v>2920</v>
      </c>
      <c r="G400" s="86">
        <v>44553</v>
      </c>
      <c r="H400" t="s">
        <v>209</v>
      </c>
      <c r="I400" s="77">
        <v>2.34</v>
      </c>
      <c r="J400" t="s">
        <v>972</v>
      </c>
      <c r="K400" t="s">
        <v>110</v>
      </c>
      <c r="L400" s="78">
        <v>6.1100000000000002E-2</v>
      </c>
      <c r="M400" s="78">
        <v>7.0400000000000004E-2</v>
      </c>
      <c r="N400" s="77">
        <v>220.55</v>
      </c>
      <c r="O400" s="77">
        <v>101.7</v>
      </c>
      <c r="P400" s="77">
        <v>0.91009461262500002</v>
      </c>
      <c r="Q400" s="78">
        <v>1E-4</v>
      </c>
      <c r="R400" s="78">
        <v>0</v>
      </c>
      <c r="W400" s="90"/>
    </row>
    <row r="401" spans="2:23">
      <c r="B401" t="s">
        <v>2858</v>
      </c>
      <c r="C401" t="s">
        <v>2066</v>
      </c>
      <c r="D401" s="98">
        <v>8978</v>
      </c>
      <c r="E401"/>
      <c r="F401" t="s">
        <v>2920</v>
      </c>
      <c r="G401" s="86">
        <v>44553</v>
      </c>
      <c r="H401" t="s">
        <v>209</v>
      </c>
      <c r="I401" s="77">
        <v>2.34</v>
      </c>
      <c r="J401" t="s">
        <v>972</v>
      </c>
      <c r="K401" t="s">
        <v>110</v>
      </c>
      <c r="L401" s="78">
        <v>6.1100000000000002E-2</v>
      </c>
      <c r="M401" s="78">
        <v>7.1400000000000005E-2</v>
      </c>
      <c r="N401" s="77">
        <v>283.56</v>
      </c>
      <c r="O401" s="77">
        <v>101.93</v>
      </c>
      <c r="P401" s="77">
        <v>1.17275021271</v>
      </c>
      <c r="Q401" s="78">
        <v>1E-4</v>
      </c>
      <c r="R401" s="78">
        <v>0</v>
      </c>
      <c r="W401" s="90"/>
    </row>
    <row r="402" spans="2:23">
      <c r="B402" t="s">
        <v>2858</v>
      </c>
      <c r="C402" t="s">
        <v>2066</v>
      </c>
      <c r="D402" s="98">
        <v>8979</v>
      </c>
      <c r="E402"/>
      <c r="F402" t="s">
        <v>2920</v>
      </c>
      <c r="G402" s="86">
        <v>44553</v>
      </c>
      <c r="H402" t="s">
        <v>209</v>
      </c>
      <c r="I402" s="77">
        <v>2.34</v>
      </c>
      <c r="J402" t="s">
        <v>972</v>
      </c>
      <c r="K402" t="s">
        <v>110</v>
      </c>
      <c r="L402" s="78">
        <v>6.1100000000000002E-2</v>
      </c>
      <c r="M402" s="78">
        <v>7.0300000000000001E-2</v>
      </c>
      <c r="N402" s="77">
        <v>1323.27</v>
      </c>
      <c r="O402" s="77">
        <v>102.17</v>
      </c>
      <c r="P402" s="77">
        <v>5.4856789711424998</v>
      </c>
      <c r="Q402" s="78">
        <v>6.9999999999999999E-4</v>
      </c>
      <c r="R402" s="78">
        <v>1E-4</v>
      </c>
      <c r="W402" s="90"/>
    </row>
    <row r="403" spans="2:23">
      <c r="B403" t="s">
        <v>2858</v>
      </c>
      <c r="C403" t="s">
        <v>2066</v>
      </c>
      <c r="D403" s="98">
        <v>9313</v>
      </c>
      <c r="E403"/>
      <c r="F403" t="s">
        <v>2920</v>
      </c>
      <c r="G403" s="86">
        <v>44886</v>
      </c>
      <c r="H403" t="s">
        <v>209</v>
      </c>
      <c r="I403" s="77">
        <v>2.34</v>
      </c>
      <c r="J403" t="s">
        <v>972</v>
      </c>
      <c r="K403" t="s">
        <v>110</v>
      </c>
      <c r="L403" s="78">
        <v>6.1100000000000002E-2</v>
      </c>
      <c r="M403" s="78">
        <v>7.0199999999999999E-2</v>
      </c>
      <c r="N403" s="77">
        <v>322.94</v>
      </c>
      <c r="O403" s="77">
        <v>102.2</v>
      </c>
      <c r="P403" s="77">
        <v>1.3391562891</v>
      </c>
      <c r="Q403" s="78">
        <v>2.0000000000000001E-4</v>
      </c>
      <c r="R403" s="78">
        <v>0</v>
      </c>
      <c r="W403" s="90"/>
    </row>
    <row r="404" spans="2:23">
      <c r="B404" t="s">
        <v>2858</v>
      </c>
      <c r="C404" t="s">
        <v>2066</v>
      </c>
      <c r="D404" s="98">
        <v>9496</v>
      </c>
      <c r="E404"/>
      <c r="F404" t="s">
        <v>2920</v>
      </c>
      <c r="G404" s="86">
        <v>44985</v>
      </c>
      <c r="H404" t="s">
        <v>209</v>
      </c>
      <c r="I404" s="77">
        <v>2.34</v>
      </c>
      <c r="J404" t="s">
        <v>972</v>
      </c>
      <c r="K404" t="s">
        <v>110</v>
      </c>
      <c r="L404" s="78">
        <v>6.1100000000000002E-2</v>
      </c>
      <c r="M404" s="78">
        <v>7.0199999999999999E-2</v>
      </c>
      <c r="N404" s="77">
        <v>504.1</v>
      </c>
      <c r="O404" s="77">
        <v>102.2</v>
      </c>
      <c r="P404" s="77">
        <v>2.0903842364999998</v>
      </c>
      <c r="Q404" s="78">
        <v>2.9999999999999997E-4</v>
      </c>
      <c r="R404" s="78">
        <v>0</v>
      </c>
      <c r="W404" s="90"/>
    </row>
    <row r="405" spans="2:23">
      <c r="B405" t="s">
        <v>2858</v>
      </c>
      <c r="C405" t="s">
        <v>2066</v>
      </c>
      <c r="D405" s="98">
        <v>9547</v>
      </c>
      <c r="E405"/>
      <c r="F405" t="s">
        <v>2920</v>
      </c>
      <c r="G405" s="86">
        <v>45036</v>
      </c>
      <c r="H405" t="s">
        <v>209</v>
      </c>
      <c r="I405" s="77">
        <v>2.34</v>
      </c>
      <c r="J405" t="s">
        <v>972</v>
      </c>
      <c r="K405" t="s">
        <v>110</v>
      </c>
      <c r="L405" s="78">
        <v>6.1100000000000002E-2</v>
      </c>
      <c r="M405" s="78">
        <v>7.0099999999999996E-2</v>
      </c>
      <c r="N405" s="77">
        <v>118.15</v>
      </c>
      <c r="O405" s="77">
        <v>101.75</v>
      </c>
      <c r="P405" s="77">
        <v>0.48778301343750002</v>
      </c>
      <c r="Q405" s="78">
        <v>1E-4</v>
      </c>
      <c r="R405" s="78">
        <v>0</v>
      </c>
      <c r="W405" s="90"/>
    </row>
    <row r="406" spans="2:23">
      <c r="B406" t="s">
        <v>2858</v>
      </c>
      <c r="C406" t="s">
        <v>2066</v>
      </c>
      <c r="D406" s="98">
        <v>9718</v>
      </c>
      <c r="E406"/>
      <c r="F406" t="s">
        <v>2920</v>
      </c>
      <c r="G406" s="86">
        <v>45163</v>
      </c>
      <c r="H406" t="s">
        <v>209</v>
      </c>
      <c r="I406" s="77">
        <v>2.39</v>
      </c>
      <c r="J406" t="s">
        <v>972</v>
      </c>
      <c r="K406" t="s">
        <v>110</v>
      </c>
      <c r="L406" s="78">
        <v>6.4299999999999996E-2</v>
      </c>
      <c r="M406" s="78">
        <v>7.2499999999999995E-2</v>
      </c>
      <c r="N406" s="77">
        <v>1090.76</v>
      </c>
      <c r="O406" s="77">
        <v>99.6</v>
      </c>
      <c r="P406" s="77">
        <v>4.4080556652</v>
      </c>
      <c r="Q406" s="78">
        <v>5.9999999999999995E-4</v>
      </c>
      <c r="R406" s="78">
        <v>1E-4</v>
      </c>
      <c r="W406" s="90"/>
    </row>
    <row r="407" spans="2:23">
      <c r="B407" t="s">
        <v>2917</v>
      </c>
      <c r="C407" t="s">
        <v>2066</v>
      </c>
      <c r="D407" s="98">
        <v>7382</v>
      </c>
      <c r="E407"/>
      <c r="F407" t="s">
        <v>2920</v>
      </c>
      <c r="G407" s="86">
        <v>43860</v>
      </c>
      <c r="H407" t="s">
        <v>209</v>
      </c>
      <c r="I407" s="77">
        <v>2.58</v>
      </c>
      <c r="J407" t="s">
        <v>853</v>
      </c>
      <c r="K407" t="s">
        <v>106</v>
      </c>
      <c r="L407" s="78">
        <v>8.1699999999999995E-2</v>
      </c>
      <c r="M407" s="78">
        <v>8.3599999999999994E-2</v>
      </c>
      <c r="N407" s="77">
        <v>24047.61</v>
      </c>
      <c r="O407" s="77">
        <v>102.76</v>
      </c>
      <c r="P407" s="77">
        <v>95.113886214564005</v>
      </c>
      <c r="Q407" s="78">
        <v>1.21E-2</v>
      </c>
      <c r="R407" s="78">
        <v>1.8E-3</v>
      </c>
      <c r="W407" s="90"/>
    </row>
    <row r="408" spans="2:23">
      <c r="B408" t="s">
        <v>2915</v>
      </c>
      <c r="C408" t="s">
        <v>2066</v>
      </c>
      <c r="D408" s="98">
        <v>9158</v>
      </c>
      <c r="E408"/>
      <c r="F408" t="s">
        <v>2920</v>
      </c>
      <c r="G408" s="86">
        <v>44179</v>
      </c>
      <c r="H408" t="s">
        <v>209</v>
      </c>
      <c r="I408" s="77">
        <v>2.4700000000000002</v>
      </c>
      <c r="J408" t="s">
        <v>853</v>
      </c>
      <c r="K408" t="s">
        <v>106</v>
      </c>
      <c r="L408" s="78">
        <v>8.0399999999999999E-2</v>
      </c>
      <c r="M408" s="78">
        <v>9.6600000000000005E-2</v>
      </c>
      <c r="N408" s="77">
        <v>10887.46</v>
      </c>
      <c r="O408" s="77">
        <v>100.8</v>
      </c>
      <c r="P408" s="77">
        <v>42.24108020832</v>
      </c>
      <c r="Q408" s="78">
        <v>5.4000000000000003E-3</v>
      </c>
      <c r="R408" s="78">
        <v>8.0000000000000004E-4</v>
      </c>
      <c r="W408" s="90"/>
    </row>
    <row r="409" spans="2:23">
      <c r="B409" t="s">
        <v>2916</v>
      </c>
      <c r="C409" t="s">
        <v>2066</v>
      </c>
      <c r="D409" s="98">
        <v>7823</v>
      </c>
      <c r="E409"/>
      <c r="F409" t="s">
        <v>2920</v>
      </c>
      <c r="G409" s="86">
        <v>44027</v>
      </c>
      <c r="H409" t="s">
        <v>209</v>
      </c>
      <c r="I409" s="77">
        <v>3.37</v>
      </c>
      <c r="J409" t="s">
        <v>972</v>
      </c>
      <c r="K409" t="s">
        <v>110</v>
      </c>
      <c r="L409" s="78">
        <v>2.35E-2</v>
      </c>
      <c r="M409" s="78">
        <v>2.1399999999999999E-2</v>
      </c>
      <c r="N409" s="77">
        <v>16687.439999999999</v>
      </c>
      <c r="O409" s="77">
        <v>101.43</v>
      </c>
      <c r="P409" s="77">
        <v>68.677530615539993</v>
      </c>
      <c r="Q409" s="78">
        <v>8.6999999999999994E-3</v>
      </c>
      <c r="R409" s="78">
        <v>1.2999999999999999E-3</v>
      </c>
      <c r="W409" s="90"/>
    </row>
    <row r="410" spans="2:23">
      <c r="B410" t="s">
        <v>2916</v>
      </c>
      <c r="C410" t="s">
        <v>2066</v>
      </c>
      <c r="D410" s="98">
        <v>7993</v>
      </c>
      <c r="E410"/>
      <c r="F410" t="s">
        <v>2920</v>
      </c>
      <c r="G410" s="86">
        <v>44119</v>
      </c>
      <c r="H410" t="s">
        <v>209</v>
      </c>
      <c r="I410" s="77">
        <v>3.37</v>
      </c>
      <c r="J410" t="s">
        <v>972</v>
      </c>
      <c r="K410" t="s">
        <v>110</v>
      </c>
      <c r="L410" s="78">
        <v>2.35E-2</v>
      </c>
      <c r="M410" s="78">
        <v>2.1399999999999999E-2</v>
      </c>
      <c r="N410" s="77">
        <v>16687.439999999999</v>
      </c>
      <c r="O410" s="77">
        <v>101.43</v>
      </c>
      <c r="P410" s="77">
        <v>68.677530615539993</v>
      </c>
      <c r="Q410" s="78">
        <v>8.6999999999999994E-3</v>
      </c>
      <c r="R410" s="78">
        <v>1.2999999999999999E-3</v>
      </c>
      <c r="W410" s="90"/>
    </row>
    <row r="411" spans="2:23">
      <c r="B411" t="s">
        <v>2916</v>
      </c>
      <c r="C411" t="s">
        <v>2066</v>
      </c>
      <c r="D411" s="98">
        <v>8187</v>
      </c>
      <c r="E411"/>
      <c r="F411" t="s">
        <v>2920</v>
      </c>
      <c r="G411" s="86">
        <v>44211</v>
      </c>
      <c r="H411" t="s">
        <v>209</v>
      </c>
      <c r="I411" s="77">
        <v>3.37</v>
      </c>
      <c r="J411" t="s">
        <v>972</v>
      </c>
      <c r="K411" t="s">
        <v>110</v>
      </c>
      <c r="L411" s="78">
        <v>2.35E-2</v>
      </c>
      <c r="M411" s="78">
        <v>2.1399999999999999E-2</v>
      </c>
      <c r="N411" s="77">
        <v>16687.439999999999</v>
      </c>
      <c r="O411" s="77">
        <v>101.43</v>
      </c>
      <c r="P411" s="77">
        <v>68.677530615539993</v>
      </c>
      <c r="Q411" s="78">
        <v>8.6999999999999994E-3</v>
      </c>
      <c r="R411" s="78">
        <v>1.2999999999999999E-3</v>
      </c>
      <c r="W411" s="90"/>
    </row>
    <row r="412" spans="2:23">
      <c r="B412" s="79" t="s">
        <v>2074</v>
      </c>
      <c r="I412" s="81">
        <v>0</v>
      </c>
      <c r="M412" s="80">
        <v>0</v>
      </c>
      <c r="N412" s="81">
        <v>0</v>
      </c>
      <c r="P412" s="81">
        <v>0</v>
      </c>
      <c r="Q412" s="80">
        <v>0</v>
      </c>
      <c r="R412" s="80">
        <v>0</v>
      </c>
    </row>
    <row r="413" spans="2:23">
      <c r="B413" t="s">
        <v>208</v>
      </c>
      <c r="D413" s="98">
        <v>0</v>
      </c>
      <c r="F413" t="s">
        <v>208</v>
      </c>
      <c r="I413" s="77">
        <v>0</v>
      </c>
      <c r="J413" t="s">
        <v>208</v>
      </c>
      <c r="K413" t="s">
        <v>208</v>
      </c>
      <c r="L413" s="78">
        <v>0</v>
      </c>
      <c r="M413" s="78">
        <v>0</v>
      </c>
      <c r="N413" s="77">
        <v>0</v>
      </c>
      <c r="O413" s="77">
        <v>0</v>
      </c>
      <c r="P413" s="77">
        <v>0</v>
      </c>
      <c r="Q413" s="78">
        <v>0</v>
      </c>
      <c r="R413" s="78">
        <v>0</v>
      </c>
    </row>
    <row r="414" spans="2:23">
      <c r="B414" t="s">
        <v>218</v>
      </c>
    </row>
    <row r="415" spans="2:23">
      <c r="B415" t="s">
        <v>304</v>
      </c>
    </row>
    <row r="416" spans="2:23">
      <c r="B416" t="s">
        <v>305</v>
      </c>
    </row>
    <row r="417" spans="2:2">
      <c r="B417" t="s">
        <v>306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2112</v>
      </c>
    </row>
    <row r="3" spans="2:64" s="1" customFormat="1">
      <c r="B3" s="2" t="s">
        <v>2</v>
      </c>
      <c r="C3" s="26" t="s">
        <v>2113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3" t="s">
        <v>152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1933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1934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2076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2077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831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2112</v>
      </c>
    </row>
    <row r="3" spans="2:55" s="1" customFormat="1">
      <c r="B3" s="2" t="s">
        <v>2</v>
      </c>
      <c r="C3" s="26" t="s">
        <v>2113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3" t="s">
        <v>155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2078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2079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2078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2079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2112</v>
      </c>
    </row>
    <row r="3" spans="2:60" s="1" customFormat="1">
      <c r="B3" s="2" t="s">
        <v>2</v>
      </c>
      <c r="C3" s="26" t="s">
        <v>2113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3" t="s">
        <v>161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2112</v>
      </c>
    </row>
    <row r="3" spans="2:60" s="1" customFormat="1">
      <c r="B3" s="2" t="s">
        <v>2</v>
      </c>
      <c r="C3" s="26" t="s">
        <v>2113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3" t="s">
        <v>166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-1.1999999999999999E-3</v>
      </c>
      <c r="I11" s="75">
        <v>312.22162754879997</v>
      </c>
      <c r="J11" s="76">
        <v>1</v>
      </c>
      <c r="K11" s="76">
        <v>5.8999999999999999E-3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-1.1999999999999999E-3</v>
      </c>
      <c r="I12" s="81">
        <v>312.22162754879997</v>
      </c>
      <c r="J12" s="80">
        <v>1</v>
      </c>
      <c r="K12" s="80">
        <v>5.8999999999999999E-3</v>
      </c>
    </row>
    <row r="13" spans="2:60">
      <c r="B13" t="s">
        <v>2080</v>
      </c>
      <c r="C13" t="s">
        <v>2081</v>
      </c>
      <c r="D13" t="s">
        <v>208</v>
      </c>
      <c r="E13" t="s">
        <v>209</v>
      </c>
      <c r="F13" s="78">
        <v>0</v>
      </c>
      <c r="G13" t="s">
        <v>106</v>
      </c>
      <c r="H13" s="78">
        <v>0</v>
      </c>
      <c r="I13" s="77">
        <v>0.27358692000000001</v>
      </c>
      <c r="J13" s="78">
        <v>8.9999999999999998E-4</v>
      </c>
      <c r="K13" s="78">
        <v>0</v>
      </c>
    </row>
    <row r="14" spans="2:60">
      <c r="B14" t="s">
        <v>2082</v>
      </c>
      <c r="C14" t="s">
        <v>2083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-27.628129999999999</v>
      </c>
      <c r="J14" s="78">
        <v>-8.8499999999999995E-2</v>
      </c>
      <c r="K14" s="78">
        <v>-5.0000000000000001E-4</v>
      </c>
    </row>
    <row r="15" spans="2:60">
      <c r="B15" t="s">
        <v>2084</v>
      </c>
      <c r="C15" t="s">
        <v>2085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-0.49249999999999999</v>
      </c>
      <c r="J15" s="78">
        <v>-1.6000000000000001E-3</v>
      </c>
      <c r="K15" s="78">
        <v>0</v>
      </c>
    </row>
    <row r="16" spans="2:60">
      <c r="B16" t="s">
        <v>2086</v>
      </c>
      <c r="C16" t="s">
        <v>2087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-1.18346</v>
      </c>
      <c r="J16" s="78">
        <v>-3.8E-3</v>
      </c>
      <c r="K16" s="78">
        <v>0</v>
      </c>
    </row>
    <row r="17" spans="2:11">
      <c r="B17" t="s">
        <v>2088</v>
      </c>
      <c r="C17" t="s">
        <v>2089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7.5721100000000003</v>
      </c>
      <c r="J17" s="78">
        <v>2.4299999999999999E-2</v>
      </c>
      <c r="K17" s="78">
        <v>1E-4</v>
      </c>
    </row>
    <row r="18" spans="2:11">
      <c r="B18" t="s">
        <v>2090</v>
      </c>
      <c r="C18" t="s">
        <v>2091</v>
      </c>
      <c r="D18" t="s">
        <v>208</v>
      </c>
      <c r="E18" t="s">
        <v>209</v>
      </c>
      <c r="F18" s="78">
        <v>0</v>
      </c>
      <c r="G18" t="s">
        <v>102</v>
      </c>
      <c r="H18" s="78">
        <v>0</v>
      </c>
      <c r="I18" s="77">
        <v>-1.4273800000000001</v>
      </c>
      <c r="J18" s="78">
        <v>-4.5999999999999999E-3</v>
      </c>
      <c r="K18" s="78">
        <v>0</v>
      </c>
    </row>
    <row r="19" spans="2:11">
      <c r="B19" t="s">
        <v>2092</v>
      </c>
      <c r="C19" t="s">
        <v>2093</v>
      </c>
      <c r="D19" t="s">
        <v>208</v>
      </c>
      <c r="E19" t="s">
        <v>209</v>
      </c>
      <c r="F19" s="78">
        <v>0</v>
      </c>
      <c r="G19" t="s">
        <v>102</v>
      </c>
      <c r="H19" s="78">
        <v>0</v>
      </c>
      <c r="I19" s="77">
        <v>-0.34159</v>
      </c>
      <c r="J19" s="78">
        <v>-1.1000000000000001E-3</v>
      </c>
      <c r="K19" s="78">
        <v>0</v>
      </c>
    </row>
    <row r="20" spans="2:11">
      <c r="B20" t="s">
        <v>2094</v>
      </c>
      <c r="C20" t="s">
        <v>2095</v>
      </c>
      <c r="D20" t="s">
        <v>208</v>
      </c>
      <c r="E20" t="s">
        <v>209</v>
      </c>
      <c r="F20" s="78">
        <v>0</v>
      </c>
      <c r="G20" t="s">
        <v>106</v>
      </c>
      <c r="H20" s="78">
        <v>0</v>
      </c>
      <c r="I20" s="77">
        <v>0.59001320999999995</v>
      </c>
      <c r="J20" s="78">
        <v>1.9E-3</v>
      </c>
      <c r="K20" s="78">
        <v>0</v>
      </c>
    </row>
    <row r="21" spans="2:11">
      <c r="B21" t="s">
        <v>2096</v>
      </c>
      <c r="C21" t="s">
        <v>2097</v>
      </c>
      <c r="D21" t="s">
        <v>208</v>
      </c>
      <c r="E21" t="s">
        <v>209</v>
      </c>
      <c r="F21" s="78">
        <v>0</v>
      </c>
      <c r="G21" t="s">
        <v>120</v>
      </c>
      <c r="H21" s="78">
        <v>0</v>
      </c>
      <c r="I21" s="77">
        <v>-1.1545842000000001E-2</v>
      </c>
      <c r="J21" s="78">
        <v>0</v>
      </c>
      <c r="K21" s="78">
        <v>0</v>
      </c>
    </row>
    <row r="22" spans="2:11">
      <c r="B22" t="s">
        <v>2098</v>
      </c>
      <c r="C22" t="s">
        <v>2099</v>
      </c>
      <c r="D22" t="s">
        <v>208</v>
      </c>
      <c r="E22" t="s">
        <v>209</v>
      </c>
      <c r="F22" s="78">
        <v>0</v>
      </c>
      <c r="G22" t="s">
        <v>110</v>
      </c>
      <c r="H22" s="78">
        <v>0</v>
      </c>
      <c r="I22" s="77">
        <v>7.0762800000000001E-2</v>
      </c>
      <c r="J22" s="78">
        <v>2.0000000000000001E-4</v>
      </c>
      <c r="K22" s="78">
        <v>0</v>
      </c>
    </row>
    <row r="23" spans="2:11">
      <c r="B23" t="s">
        <v>2100</v>
      </c>
      <c r="C23" t="s">
        <v>2101</v>
      </c>
      <c r="D23" t="s">
        <v>208</v>
      </c>
      <c r="E23" t="s">
        <v>209</v>
      </c>
      <c r="F23" s="78">
        <v>0</v>
      </c>
      <c r="G23" t="s">
        <v>202</v>
      </c>
      <c r="H23" s="78">
        <v>0</v>
      </c>
      <c r="I23" s="77">
        <v>-0.27232018499999999</v>
      </c>
      <c r="J23" s="78">
        <v>-8.9999999999999998E-4</v>
      </c>
      <c r="K23" s="78">
        <v>0</v>
      </c>
    </row>
    <row r="24" spans="2:11">
      <c r="B24" t="s">
        <v>2102</v>
      </c>
      <c r="C24" t="s">
        <v>2103</v>
      </c>
      <c r="D24" t="s">
        <v>208</v>
      </c>
      <c r="E24" t="s">
        <v>209</v>
      </c>
      <c r="F24" s="78">
        <v>0</v>
      </c>
      <c r="G24" t="s">
        <v>113</v>
      </c>
      <c r="H24" s="78">
        <v>0</v>
      </c>
      <c r="I24" s="77">
        <v>-0.149657552</v>
      </c>
      <c r="J24" s="78">
        <v>-5.0000000000000001E-4</v>
      </c>
      <c r="K24" s="78">
        <v>0</v>
      </c>
    </row>
    <row r="25" spans="2:11">
      <c r="B25" t="s">
        <v>2104</v>
      </c>
      <c r="C25" t="s">
        <v>2105</v>
      </c>
      <c r="D25" t="s">
        <v>208</v>
      </c>
      <c r="E25" t="s">
        <v>209</v>
      </c>
      <c r="F25" s="78">
        <v>0</v>
      </c>
      <c r="G25" t="s">
        <v>106</v>
      </c>
      <c r="H25" s="78">
        <v>0</v>
      </c>
      <c r="I25" s="77">
        <v>332.95689822000003</v>
      </c>
      <c r="J25" s="78">
        <v>1.0664</v>
      </c>
      <c r="K25" s="78">
        <v>6.3E-3</v>
      </c>
    </row>
    <row r="26" spans="2:11">
      <c r="B26" t="s">
        <v>2106</v>
      </c>
      <c r="C26" t="s">
        <v>2107</v>
      </c>
      <c r="D26" t="s">
        <v>208</v>
      </c>
      <c r="E26" t="s">
        <v>209</v>
      </c>
      <c r="F26" s="78">
        <v>0</v>
      </c>
      <c r="G26" t="s">
        <v>199</v>
      </c>
      <c r="H26" s="78">
        <v>0</v>
      </c>
      <c r="I26" s="77">
        <v>8.9559977799999996E-2</v>
      </c>
      <c r="J26" s="78">
        <v>2.9999999999999997E-4</v>
      </c>
      <c r="K26" s="78">
        <v>0</v>
      </c>
    </row>
    <row r="27" spans="2:11">
      <c r="B27" t="s">
        <v>2108</v>
      </c>
      <c r="C27" t="s">
        <v>2109</v>
      </c>
      <c r="D27" t="s">
        <v>208</v>
      </c>
      <c r="E27" t="s">
        <v>209</v>
      </c>
      <c r="F27" s="78">
        <v>5.1499999999999997E-2</v>
      </c>
      <c r="G27" t="s">
        <v>102</v>
      </c>
      <c r="H27" s="78">
        <v>3.6299999999999999E-2</v>
      </c>
      <c r="I27" s="77">
        <v>-10.283950000000001</v>
      </c>
      <c r="J27" s="78">
        <v>-3.2899999999999999E-2</v>
      </c>
      <c r="K27" s="78">
        <v>-2.0000000000000001E-4</v>
      </c>
    </row>
    <row r="28" spans="2:11">
      <c r="B28" t="s">
        <v>2110</v>
      </c>
      <c r="C28" t="s">
        <v>2111</v>
      </c>
      <c r="D28" t="s">
        <v>205</v>
      </c>
      <c r="E28" t="s">
        <v>206</v>
      </c>
      <c r="F28" s="78">
        <v>0</v>
      </c>
      <c r="G28" t="s">
        <v>102</v>
      </c>
      <c r="H28" s="78">
        <v>0</v>
      </c>
      <c r="I28" s="77">
        <v>12.45923</v>
      </c>
      <c r="J28" s="78">
        <v>3.9899999999999998E-2</v>
      </c>
      <c r="K28" s="78">
        <v>2.0000000000000001E-4</v>
      </c>
    </row>
    <row r="29" spans="2:11">
      <c r="B29" s="79" t="s">
        <v>216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s="19"/>
      <c r="F30" s="78">
        <v>0</v>
      </c>
      <c r="G30" t="s">
        <v>208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60"/>
  <sheetViews>
    <sheetView rightToLeft="1" topLeftCell="A19" workbookViewId="0">
      <selection activeCell="B29" sqref="B29:D5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2112</v>
      </c>
    </row>
    <row r="3" spans="2:17" s="1" customFormat="1">
      <c r="B3" s="2" t="s">
        <v>2</v>
      </c>
      <c r="C3" s="26" t="s">
        <v>2113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3" t="s">
        <v>168</v>
      </c>
      <c r="C7" s="114"/>
      <c r="D7" s="114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C12+C28</f>
        <v>1722.3950192006193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SUM(C13:C27)</f>
        <v>1312.8564995087861</v>
      </c>
    </row>
    <row r="13" spans="2:17">
      <c r="B13" t="s">
        <v>2844</v>
      </c>
      <c r="C13" s="85">
        <v>3.5109467971300399</v>
      </c>
      <c r="D13" s="86">
        <v>45340</v>
      </c>
    </row>
    <row r="14" spans="2:17">
      <c r="B14" t="s">
        <v>2849</v>
      </c>
      <c r="C14" s="85">
        <v>18.789899999999999</v>
      </c>
      <c r="D14" s="86">
        <v>45363</v>
      </c>
    </row>
    <row r="15" spans="2:17">
      <c r="B15" t="s">
        <v>2838</v>
      </c>
      <c r="C15" s="85">
        <v>5.3311432501364395</v>
      </c>
      <c r="D15" s="86">
        <v>45383</v>
      </c>
    </row>
    <row r="16" spans="2:17">
      <c r="B16" t="s">
        <v>2841</v>
      </c>
      <c r="C16" s="85">
        <v>45.633657096889962</v>
      </c>
      <c r="D16" s="86">
        <v>45473</v>
      </c>
    </row>
    <row r="17" spans="2:4">
      <c r="B17" t="s">
        <v>2845</v>
      </c>
      <c r="C17" s="85">
        <v>73.840924999999999</v>
      </c>
      <c r="D17" s="86">
        <v>45838</v>
      </c>
    </row>
    <row r="18" spans="2:4">
      <c r="B18" t="s">
        <v>2846</v>
      </c>
      <c r="C18" s="85">
        <v>209.73521574690074</v>
      </c>
      <c r="D18" s="86">
        <v>45935</v>
      </c>
    </row>
    <row r="19" spans="2:4">
      <c r="B19" t="s">
        <v>2837</v>
      </c>
      <c r="C19" s="85">
        <v>183.42964462827058</v>
      </c>
      <c r="D19" s="86">
        <v>46022</v>
      </c>
    </row>
    <row r="20" spans="2:4">
      <c r="B20" t="s">
        <v>2842</v>
      </c>
      <c r="C20" s="85">
        <v>147.07453283111113</v>
      </c>
      <c r="D20" s="86">
        <v>46022</v>
      </c>
    </row>
    <row r="21" spans="2:4">
      <c r="B21" t="s">
        <v>2836</v>
      </c>
      <c r="C21" s="85">
        <v>60.588145254325511</v>
      </c>
      <c r="D21" s="86">
        <v>46698</v>
      </c>
    </row>
    <row r="22" spans="2:4">
      <c r="B22" t="s">
        <v>2839</v>
      </c>
      <c r="C22" s="85">
        <v>146.73584216689409</v>
      </c>
      <c r="D22" s="86">
        <v>46871</v>
      </c>
    </row>
    <row r="23" spans="2:4">
      <c r="B23" t="s">
        <v>2847</v>
      </c>
      <c r="C23" s="85">
        <v>403.90811453181828</v>
      </c>
      <c r="D23" s="86">
        <v>47391</v>
      </c>
    </row>
    <row r="24" spans="2:4">
      <c r="B24" t="s">
        <v>2840</v>
      </c>
      <c r="C24" s="85">
        <v>4.9420677932058394</v>
      </c>
      <c r="D24" s="86">
        <v>48482</v>
      </c>
    </row>
    <row r="25" spans="2:4">
      <c r="B25" t="s">
        <v>2843</v>
      </c>
      <c r="C25" s="85">
        <v>1.8408247067159997</v>
      </c>
      <c r="D25" s="86">
        <v>48844</v>
      </c>
    </row>
    <row r="26" spans="2:4">
      <c r="B26" t="s">
        <v>2848</v>
      </c>
      <c r="C26" s="85">
        <v>7.4955397053876398</v>
      </c>
      <c r="D26" s="86">
        <v>52047</v>
      </c>
    </row>
    <row r="27" spans="2:4">
      <c r="B27"/>
      <c r="C27" s="77"/>
    </row>
    <row r="28" spans="2:4">
      <c r="B28" s="79" t="s">
        <v>216</v>
      </c>
      <c r="C28" s="81">
        <f>SUM(C29:C59)</f>
        <v>409.53851969183324</v>
      </c>
    </row>
    <row r="29" spans="2:4">
      <c r="B29" t="s">
        <v>2854</v>
      </c>
      <c r="C29" s="85">
        <v>0.32538249400032998</v>
      </c>
      <c r="D29" s="86">
        <v>45239</v>
      </c>
    </row>
    <row r="30" spans="2:4">
      <c r="B30" t="s">
        <v>2855</v>
      </c>
      <c r="C30" s="85">
        <v>0.37987820395771998</v>
      </c>
      <c r="D30" s="86">
        <v>45371</v>
      </c>
    </row>
    <row r="31" spans="2:4">
      <c r="B31" t="s">
        <v>2115</v>
      </c>
      <c r="C31" s="85">
        <v>4.4169446743232461</v>
      </c>
      <c r="D31" s="86">
        <v>45485</v>
      </c>
    </row>
    <row r="32" spans="2:4">
      <c r="B32" t="s">
        <v>2850</v>
      </c>
      <c r="C32" s="85">
        <v>1.15372891247432</v>
      </c>
      <c r="D32" s="86">
        <v>45515</v>
      </c>
    </row>
    <row r="33" spans="2:4">
      <c r="B33" t="s">
        <v>2851</v>
      </c>
      <c r="C33" s="85">
        <v>7.2949275486934591</v>
      </c>
      <c r="D33" s="86">
        <v>45515</v>
      </c>
    </row>
    <row r="34" spans="2:4">
      <c r="B34" t="s">
        <v>2856</v>
      </c>
      <c r="C34" s="85">
        <v>15.219882719331942</v>
      </c>
      <c r="D34" s="86">
        <v>45553</v>
      </c>
    </row>
    <row r="35" spans="2:4">
      <c r="B35" t="s">
        <v>2857</v>
      </c>
      <c r="C35" s="85">
        <v>20.763891805852129</v>
      </c>
      <c r="D35" s="86">
        <v>45602</v>
      </c>
    </row>
    <row r="36" spans="2:4">
      <c r="B36" t="s">
        <v>2852</v>
      </c>
      <c r="C36" s="85">
        <v>14.15948</v>
      </c>
      <c r="D36" s="86">
        <v>45615</v>
      </c>
    </row>
    <row r="37" spans="2:4">
      <c r="B37" t="s">
        <v>2116</v>
      </c>
      <c r="C37" s="85">
        <v>4.1838667787056645</v>
      </c>
      <c r="D37" s="86">
        <v>45778</v>
      </c>
    </row>
    <row r="38" spans="2:4">
      <c r="B38" t="s">
        <v>2859</v>
      </c>
      <c r="C38" s="85">
        <v>2.3147278119522703</v>
      </c>
      <c r="D38" s="86">
        <v>45830</v>
      </c>
    </row>
    <row r="39" spans="2:4">
      <c r="B39" t="s">
        <v>2858</v>
      </c>
      <c r="C39" s="85">
        <v>0.49547182856678001</v>
      </c>
      <c r="D39" s="86">
        <v>46014</v>
      </c>
    </row>
    <row r="40" spans="2:4">
      <c r="B40" t="s">
        <v>2022</v>
      </c>
      <c r="C40" s="85">
        <v>0.68674265584422745</v>
      </c>
      <c r="D40" s="86">
        <v>46326</v>
      </c>
    </row>
    <row r="41" spans="2:4">
      <c r="B41" t="s">
        <v>2119</v>
      </c>
      <c r="C41" s="85">
        <v>11.888361359599266</v>
      </c>
      <c r="D41" s="86">
        <v>46417</v>
      </c>
    </row>
    <row r="42" spans="2:4">
      <c r="B42" t="s">
        <v>2853</v>
      </c>
      <c r="C42" s="85">
        <v>36.461331795609496</v>
      </c>
      <c r="D42" s="86">
        <v>46418</v>
      </c>
    </row>
    <row r="43" spans="2:4">
      <c r="B43" t="s">
        <v>2118</v>
      </c>
      <c r="C43" s="85">
        <v>5.8000778350925764</v>
      </c>
      <c r="D43" s="86">
        <v>46572</v>
      </c>
    </row>
    <row r="44" spans="2:4">
      <c r="B44" t="s">
        <v>2114</v>
      </c>
      <c r="C44" s="85">
        <v>2.3181920469244677</v>
      </c>
      <c r="D44" s="86">
        <v>46722</v>
      </c>
    </row>
    <row r="45" spans="2:4">
      <c r="B45" t="s">
        <v>2123</v>
      </c>
      <c r="C45" s="85">
        <v>2.5759120405721325</v>
      </c>
      <c r="D45" s="86">
        <v>46753</v>
      </c>
    </row>
    <row r="46" spans="2:4">
      <c r="B46" t="s">
        <v>2117</v>
      </c>
      <c r="C46" s="85">
        <v>2.9531101799198587</v>
      </c>
      <c r="D46" s="86">
        <v>46794</v>
      </c>
    </row>
    <row r="47" spans="2:4">
      <c r="B47" t="s">
        <v>2120</v>
      </c>
      <c r="C47" s="85">
        <v>9.858019546336255</v>
      </c>
      <c r="D47" s="86">
        <v>46997</v>
      </c>
    </row>
    <row r="48" spans="2:4">
      <c r="B48" t="s">
        <v>2121</v>
      </c>
      <c r="C48" s="85">
        <v>17.71021863207471</v>
      </c>
      <c r="D48" s="86">
        <v>47301</v>
      </c>
    </row>
    <row r="49" spans="2:4">
      <c r="B49" t="s">
        <v>2030</v>
      </c>
      <c r="C49" s="85">
        <v>43.056993001469493</v>
      </c>
      <c r="D49" s="86">
        <v>47312</v>
      </c>
    </row>
    <row r="50" spans="2:4">
      <c r="B50" t="s">
        <v>2122</v>
      </c>
      <c r="C50" s="85">
        <v>2.5741469072882301</v>
      </c>
      <c r="D50" s="86">
        <v>47467</v>
      </c>
    </row>
    <row r="51" spans="2:4">
      <c r="B51" t="s">
        <v>2028</v>
      </c>
      <c r="C51" s="85">
        <v>1.4573183230394962</v>
      </c>
      <c r="D51" s="86">
        <v>47467</v>
      </c>
    </row>
    <row r="52" spans="2:4">
      <c r="B52" t="s">
        <v>2126</v>
      </c>
      <c r="C52" s="85">
        <v>60.234905859913823</v>
      </c>
      <c r="D52" s="86">
        <v>47665</v>
      </c>
    </row>
    <row r="53" spans="2:4">
      <c r="B53" t="s">
        <v>2127</v>
      </c>
      <c r="C53" s="85">
        <v>27.739037779780229</v>
      </c>
      <c r="D53" s="86">
        <v>47665</v>
      </c>
    </row>
    <row r="54" spans="2:4">
      <c r="B54" t="s">
        <v>2128</v>
      </c>
      <c r="C54" s="85">
        <v>25.812831019407266</v>
      </c>
      <c r="D54" s="86">
        <v>47832</v>
      </c>
    </row>
    <row r="55" spans="2:4">
      <c r="B55" t="s">
        <v>2002</v>
      </c>
      <c r="C55" s="85">
        <v>38.9860303014</v>
      </c>
      <c r="D55" s="86">
        <v>47937</v>
      </c>
    </row>
    <row r="56" spans="2:4">
      <c r="B56" t="s">
        <v>2124</v>
      </c>
      <c r="C56" s="85">
        <v>17.589510939929756</v>
      </c>
      <c r="D56" s="86">
        <v>48121</v>
      </c>
    </row>
    <row r="57" spans="2:4">
      <c r="B57" t="s">
        <v>2125</v>
      </c>
      <c r="C57" s="85">
        <v>4.2169723779319899</v>
      </c>
      <c r="D57" s="86">
        <v>48121</v>
      </c>
    </row>
    <row r="58" spans="2:4">
      <c r="B58" t="s">
        <v>2129</v>
      </c>
      <c r="C58" s="85">
        <v>26.910624311842131</v>
      </c>
      <c r="D58" s="86">
        <v>50678</v>
      </c>
    </row>
    <row r="59" spans="2:4">
      <c r="B59"/>
      <c r="C59" s="85"/>
      <c r="D59"/>
    </row>
    <row r="60" spans="2:4">
      <c r="B60"/>
      <c r="C60" s="85"/>
      <c r="D60"/>
    </row>
  </sheetData>
  <sortState xmlns:xlrd2="http://schemas.microsoft.com/office/spreadsheetml/2017/richdata2" ref="B29:D58">
    <sortCondition ref="D29:D58"/>
  </sortState>
  <mergeCells count="1">
    <mergeCell ref="B7:D7"/>
  </mergeCells>
  <dataValidations count="1">
    <dataValidation allowBlank="1" showInputMessage="1" showErrorMessage="1" sqref="C1:C4 B61:D1048576 E29:XFD1048576 A5:XFD28 A2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2112</v>
      </c>
    </row>
    <row r="3" spans="2:18" s="1" customFormat="1">
      <c r="B3" s="2" t="s">
        <v>2</v>
      </c>
      <c r="C3" s="26" t="s">
        <v>2113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3" t="s">
        <v>172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2112</v>
      </c>
    </row>
    <row r="3" spans="2:18" s="1" customFormat="1">
      <c r="B3" s="2" t="s">
        <v>2</v>
      </c>
      <c r="C3" s="26" t="s">
        <v>2113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1933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1934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5" workbookViewId="0">
      <selection activeCell="G60" sqref="G15:G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2112</v>
      </c>
    </row>
    <row r="3" spans="2:53" s="1" customFormat="1">
      <c r="B3" s="2" t="s">
        <v>2</v>
      </c>
      <c r="C3" s="26" t="s">
        <v>2113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5.76</v>
      </c>
      <c r="I11" s="7"/>
      <c r="J11" s="7"/>
      <c r="K11" s="76">
        <v>3.39E-2</v>
      </c>
      <c r="L11" s="75">
        <v>17495552.640000001</v>
      </c>
      <c r="M11" s="7"/>
      <c r="N11" s="75">
        <v>20.080033</v>
      </c>
      <c r="O11" s="75">
        <v>16264.571209925611</v>
      </c>
      <c r="P11" s="7"/>
      <c r="Q11" s="76">
        <v>1</v>
      </c>
      <c r="R11" s="76">
        <v>0.30990000000000001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5.75</v>
      </c>
      <c r="K12" s="80">
        <v>3.39E-2</v>
      </c>
      <c r="L12" s="81">
        <v>17492152.079999998</v>
      </c>
      <c r="N12" s="81">
        <v>20.080033</v>
      </c>
      <c r="O12" s="81">
        <v>16254.93651141</v>
      </c>
      <c r="Q12" s="80">
        <v>0.99939999999999996</v>
      </c>
      <c r="R12" s="80">
        <v>0.30969999999999998</v>
      </c>
    </row>
    <row r="13" spans="2:53">
      <c r="B13" s="79" t="s">
        <v>219</v>
      </c>
      <c r="C13" s="16"/>
      <c r="D13" s="16"/>
      <c r="H13" s="81">
        <v>5.24</v>
      </c>
      <c r="K13" s="80">
        <v>1.6E-2</v>
      </c>
      <c r="L13" s="81">
        <v>5711395.7199999997</v>
      </c>
      <c r="N13" s="81">
        <v>0</v>
      </c>
      <c r="O13" s="81">
        <v>6070.7859909150002</v>
      </c>
      <c r="Q13" s="80">
        <v>0.37330000000000002</v>
      </c>
      <c r="R13" s="80">
        <v>0.1157</v>
      </c>
    </row>
    <row r="14" spans="2:53">
      <c r="B14" s="79" t="s">
        <v>220</v>
      </c>
      <c r="C14" s="16"/>
      <c r="D14" s="16"/>
      <c r="H14" s="81">
        <v>5.24</v>
      </c>
      <c r="K14" s="80">
        <v>1.6E-2</v>
      </c>
      <c r="L14" s="81">
        <v>5711395.7199999997</v>
      </c>
      <c r="N14" s="81">
        <v>0</v>
      </c>
      <c r="O14" s="81">
        <v>6070.7859909150002</v>
      </c>
      <c r="Q14" s="80">
        <v>0.37330000000000002</v>
      </c>
      <c r="R14" s="80">
        <v>0.1157</v>
      </c>
    </row>
    <row r="15" spans="2:53">
      <c r="B15" t="s">
        <v>221</v>
      </c>
      <c r="C15" t="s">
        <v>222</v>
      </c>
      <c r="D15" t="s">
        <v>100</v>
      </c>
      <c r="E15" t="s">
        <v>223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10762.54</v>
      </c>
      <c r="M15" s="77">
        <v>140.66999999999999</v>
      </c>
      <c r="N15" s="77">
        <v>0</v>
      </c>
      <c r="O15" s="77">
        <v>15.139665018000001</v>
      </c>
      <c r="P15" s="78">
        <v>0</v>
      </c>
      <c r="Q15" s="78">
        <v>8.9999999999999998E-4</v>
      </c>
      <c r="R15" s="78">
        <v>2.9999999999999997E-4</v>
      </c>
    </row>
    <row r="16" spans="2:53">
      <c r="B16" t="s">
        <v>224</v>
      </c>
      <c r="C16" t="s">
        <v>225</v>
      </c>
      <c r="D16" t="s">
        <v>100</v>
      </c>
      <c r="E16" t="s">
        <v>223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563842.82999999996</v>
      </c>
      <c r="M16" s="77">
        <v>109.59</v>
      </c>
      <c r="N16" s="77">
        <v>0</v>
      </c>
      <c r="O16" s="77">
        <v>617.91535739699998</v>
      </c>
      <c r="P16" s="78">
        <v>0</v>
      </c>
      <c r="Q16" s="78">
        <v>3.7999999999999999E-2</v>
      </c>
      <c r="R16" s="78">
        <v>1.18E-2</v>
      </c>
    </row>
    <row r="17" spans="2:18">
      <c r="B17" t="s">
        <v>226</v>
      </c>
      <c r="C17" t="s">
        <v>227</v>
      </c>
      <c r="D17" t="s">
        <v>100</v>
      </c>
      <c r="E17" t="s">
        <v>223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43758.07</v>
      </c>
      <c r="M17" s="77">
        <v>100.01</v>
      </c>
      <c r="N17" s="77">
        <v>0</v>
      </c>
      <c r="O17" s="77">
        <v>43.762445806999999</v>
      </c>
      <c r="P17" s="78">
        <v>0</v>
      </c>
      <c r="Q17" s="78">
        <v>2.7000000000000001E-3</v>
      </c>
      <c r="R17" s="78">
        <v>8.0000000000000004E-4</v>
      </c>
    </row>
    <row r="18" spans="2:18">
      <c r="B18" t="s">
        <v>228</v>
      </c>
      <c r="C18" t="s">
        <v>229</v>
      </c>
      <c r="D18" t="s">
        <v>100</v>
      </c>
      <c r="E18" t="s">
        <v>223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8746.7900000000009</v>
      </c>
      <c r="M18" s="77">
        <v>114.81</v>
      </c>
      <c r="N18" s="77">
        <v>0</v>
      </c>
      <c r="O18" s="77">
        <v>10.042189599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230</v>
      </c>
      <c r="C19" t="s">
        <v>231</v>
      </c>
      <c r="D19" t="s">
        <v>100</v>
      </c>
      <c r="E19" t="s">
        <v>223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896560.78</v>
      </c>
      <c r="M19" s="77">
        <v>110.36</v>
      </c>
      <c r="N19" s="77">
        <v>0</v>
      </c>
      <c r="O19" s="77">
        <v>989.44447680799999</v>
      </c>
      <c r="P19" s="78">
        <v>0</v>
      </c>
      <c r="Q19" s="78">
        <v>6.08E-2</v>
      </c>
      <c r="R19" s="78">
        <v>1.89E-2</v>
      </c>
    </row>
    <row r="20" spans="2:18">
      <c r="B20" t="s">
        <v>232</v>
      </c>
      <c r="C20" t="s">
        <v>233</v>
      </c>
      <c r="D20" t="s">
        <v>100</v>
      </c>
      <c r="E20" t="s">
        <v>223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1041155.72</v>
      </c>
      <c r="M20" s="77">
        <v>99.42</v>
      </c>
      <c r="N20" s="77">
        <v>0</v>
      </c>
      <c r="O20" s="77">
        <v>1035.1170168240001</v>
      </c>
      <c r="P20" s="78">
        <v>1E-4</v>
      </c>
      <c r="Q20" s="78">
        <v>6.3600000000000004E-2</v>
      </c>
      <c r="R20" s="78">
        <v>1.9699999999999999E-2</v>
      </c>
    </row>
    <row r="21" spans="2:18">
      <c r="B21" t="s">
        <v>234</v>
      </c>
      <c r="C21" t="s">
        <v>235</v>
      </c>
      <c r="D21" t="s">
        <v>100</v>
      </c>
      <c r="E21" t="s">
        <v>223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148667.85</v>
      </c>
      <c r="M21" s="77">
        <v>82.95</v>
      </c>
      <c r="N21" s="77">
        <v>0</v>
      </c>
      <c r="O21" s="77">
        <v>123.319981575</v>
      </c>
      <c r="P21" s="78">
        <v>0</v>
      </c>
      <c r="Q21" s="78">
        <v>7.6E-3</v>
      </c>
      <c r="R21" s="78">
        <v>2.3E-3</v>
      </c>
    </row>
    <row r="22" spans="2:18">
      <c r="B22" t="s">
        <v>236</v>
      </c>
      <c r="C22" t="s">
        <v>237</v>
      </c>
      <c r="D22" t="s">
        <v>100</v>
      </c>
      <c r="E22" t="s">
        <v>223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78340.100000000006</v>
      </c>
      <c r="M22" s="77">
        <v>141.94</v>
      </c>
      <c r="N22" s="77">
        <v>0</v>
      </c>
      <c r="O22" s="77">
        <v>111.19593793999999</v>
      </c>
      <c r="P22" s="78">
        <v>0</v>
      </c>
      <c r="Q22" s="78">
        <v>6.7999999999999996E-3</v>
      </c>
      <c r="R22" s="78">
        <v>2.0999999999999999E-3</v>
      </c>
    </row>
    <row r="23" spans="2:18">
      <c r="B23" t="s">
        <v>238</v>
      </c>
      <c r="C23" t="s">
        <v>239</v>
      </c>
      <c r="D23" t="s">
        <v>100</v>
      </c>
      <c r="E23" t="s">
        <v>223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52592.88</v>
      </c>
      <c r="M23" s="77">
        <v>172.93</v>
      </c>
      <c r="N23" s="77">
        <v>0</v>
      </c>
      <c r="O23" s="77">
        <v>90.948867383999996</v>
      </c>
      <c r="P23" s="78">
        <v>0</v>
      </c>
      <c r="Q23" s="78">
        <v>5.5999999999999999E-3</v>
      </c>
      <c r="R23" s="78">
        <v>1.6999999999999999E-3</v>
      </c>
    </row>
    <row r="24" spans="2:18">
      <c r="B24" t="s">
        <v>240</v>
      </c>
      <c r="C24" t="s">
        <v>241</v>
      </c>
      <c r="D24" t="s">
        <v>100</v>
      </c>
      <c r="E24" t="s">
        <v>223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1200942.8999999999</v>
      </c>
      <c r="M24" s="77">
        <v>105.57</v>
      </c>
      <c r="N24" s="77">
        <v>0</v>
      </c>
      <c r="O24" s="77">
        <v>1267.8354195300001</v>
      </c>
      <c r="P24" s="78">
        <v>1E-4</v>
      </c>
      <c r="Q24" s="78">
        <v>7.8E-2</v>
      </c>
      <c r="R24" s="78">
        <v>2.4199999999999999E-2</v>
      </c>
    </row>
    <row r="25" spans="2:18">
      <c r="B25" t="s">
        <v>242</v>
      </c>
      <c r="C25" t="s">
        <v>243</v>
      </c>
      <c r="D25" t="s">
        <v>100</v>
      </c>
      <c r="E25" t="s">
        <v>223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1511050.95</v>
      </c>
      <c r="M25" s="77">
        <v>106.72</v>
      </c>
      <c r="N25" s="77">
        <v>0</v>
      </c>
      <c r="O25" s="77">
        <v>1612.5935738400001</v>
      </c>
      <c r="P25" s="78">
        <v>1E-4</v>
      </c>
      <c r="Q25" s="78">
        <v>9.9099999999999994E-2</v>
      </c>
      <c r="R25" s="78">
        <v>3.0700000000000002E-2</v>
      </c>
    </row>
    <row r="26" spans="2:18">
      <c r="B26" t="s">
        <v>244</v>
      </c>
      <c r="C26" t="s">
        <v>245</v>
      </c>
      <c r="D26" t="s">
        <v>100</v>
      </c>
      <c r="E26" t="s">
        <v>223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154974.31</v>
      </c>
      <c r="M26" s="77">
        <v>99.03</v>
      </c>
      <c r="N26" s="77">
        <v>0</v>
      </c>
      <c r="O26" s="77">
        <v>153.471059193</v>
      </c>
      <c r="P26" s="78">
        <v>0</v>
      </c>
      <c r="Q26" s="78">
        <v>9.4000000000000004E-3</v>
      </c>
      <c r="R26" s="78">
        <v>2.8999999999999998E-3</v>
      </c>
    </row>
    <row r="27" spans="2:18">
      <c r="B27" s="79" t="s">
        <v>246</v>
      </c>
      <c r="C27" s="16"/>
      <c r="D27" s="16"/>
      <c r="H27" s="81">
        <v>6.06</v>
      </c>
      <c r="K27" s="80">
        <v>4.4600000000000001E-2</v>
      </c>
      <c r="L27" s="81">
        <v>11780756.359999999</v>
      </c>
      <c r="N27" s="81">
        <v>20.080033</v>
      </c>
      <c r="O27" s="81">
        <v>10184.150520495001</v>
      </c>
      <c r="Q27" s="80">
        <v>0.62619999999999998</v>
      </c>
      <c r="R27" s="80">
        <v>0.19400000000000001</v>
      </c>
    </row>
    <row r="28" spans="2:18">
      <c r="B28" s="79" t="s">
        <v>247</v>
      </c>
      <c r="C28" s="16"/>
      <c r="D28" s="16"/>
      <c r="H28" s="81">
        <v>0.48</v>
      </c>
      <c r="K28" s="80">
        <v>4.7899999999999998E-2</v>
      </c>
      <c r="L28" s="81">
        <v>3165356.72</v>
      </c>
      <c r="N28" s="81">
        <v>0</v>
      </c>
      <c r="O28" s="81">
        <v>3096.2268934049998</v>
      </c>
      <c r="Q28" s="80">
        <v>0.19040000000000001</v>
      </c>
      <c r="R28" s="80">
        <v>5.8999999999999997E-2</v>
      </c>
    </row>
    <row r="29" spans="2:18">
      <c r="B29" t="s">
        <v>248</v>
      </c>
      <c r="C29" t="s">
        <v>249</v>
      </c>
      <c r="D29" t="s">
        <v>100</v>
      </c>
      <c r="E29" t="s">
        <v>223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258512.74</v>
      </c>
      <c r="M29" s="77">
        <v>97.64</v>
      </c>
      <c r="N29" s="77">
        <v>0</v>
      </c>
      <c r="O29" s="77">
        <v>252.41183933600001</v>
      </c>
      <c r="P29" s="78">
        <v>0</v>
      </c>
      <c r="Q29" s="78">
        <v>1.55E-2</v>
      </c>
      <c r="R29" s="78">
        <v>4.7999999999999996E-3</v>
      </c>
    </row>
    <row r="30" spans="2:18">
      <c r="B30" t="s">
        <v>250</v>
      </c>
      <c r="C30" t="s">
        <v>251</v>
      </c>
      <c r="D30" t="s">
        <v>100</v>
      </c>
      <c r="E30" t="s">
        <v>223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796904.98</v>
      </c>
      <c r="M30" s="77">
        <v>98.78</v>
      </c>
      <c r="N30" s="77">
        <v>0</v>
      </c>
      <c r="O30" s="77">
        <v>787.182739244</v>
      </c>
      <c r="P30" s="78">
        <v>0</v>
      </c>
      <c r="Q30" s="78">
        <v>4.8399999999999999E-2</v>
      </c>
      <c r="R30" s="78">
        <v>1.4999999999999999E-2</v>
      </c>
    </row>
    <row r="31" spans="2:18">
      <c r="B31" t="s">
        <v>252</v>
      </c>
      <c r="C31" t="s">
        <v>253</v>
      </c>
      <c r="D31" t="s">
        <v>100</v>
      </c>
      <c r="E31" t="s">
        <v>223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547862.49</v>
      </c>
      <c r="M31" s="77">
        <v>98.33</v>
      </c>
      <c r="N31" s="77">
        <v>0</v>
      </c>
      <c r="O31" s="77">
        <v>538.71318641699997</v>
      </c>
      <c r="P31" s="78">
        <v>0</v>
      </c>
      <c r="Q31" s="78">
        <v>3.3099999999999997E-2</v>
      </c>
      <c r="R31" s="78">
        <v>1.03E-2</v>
      </c>
    </row>
    <row r="32" spans="2:18">
      <c r="B32" t="s">
        <v>254</v>
      </c>
      <c r="C32" t="s">
        <v>255</v>
      </c>
      <c r="D32" t="s">
        <v>100</v>
      </c>
      <c r="E32" t="s">
        <v>223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678082.46</v>
      </c>
      <c r="M32" s="77">
        <v>97.97</v>
      </c>
      <c r="N32" s="77">
        <v>0</v>
      </c>
      <c r="O32" s="77">
        <v>664.31738606199997</v>
      </c>
      <c r="P32" s="78">
        <v>0</v>
      </c>
      <c r="Q32" s="78">
        <v>4.0800000000000003E-2</v>
      </c>
      <c r="R32" s="78">
        <v>1.2699999999999999E-2</v>
      </c>
    </row>
    <row r="33" spans="2:18">
      <c r="B33" t="s">
        <v>256</v>
      </c>
      <c r="C33" t="s">
        <v>257</v>
      </c>
      <c r="D33" t="s">
        <v>100</v>
      </c>
      <c r="E33" t="s">
        <v>223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96750</v>
      </c>
      <c r="M33" s="77">
        <v>96.05</v>
      </c>
      <c r="N33" s="77">
        <v>0</v>
      </c>
      <c r="O33" s="77">
        <v>92.928375000000003</v>
      </c>
      <c r="P33" s="78">
        <v>0</v>
      </c>
      <c r="Q33" s="78">
        <v>5.7000000000000002E-3</v>
      </c>
      <c r="R33" s="78">
        <v>1.8E-3</v>
      </c>
    </row>
    <row r="34" spans="2:18">
      <c r="B34" t="s">
        <v>258</v>
      </c>
      <c r="C34" t="s">
        <v>259</v>
      </c>
      <c r="D34" t="s">
        <v>100</v>
      </c>
      <c r="E34" t="s">
        <v>223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233579.21</v>
      </c>
      <c r="M34" s="77">
        <v>95.72</v>
      </c>
      <c r="N34" s="77">
        <v>0</v>
      </c>
      <c r="O34" s="77">
        <v>223.582019812</v>
      </c>
      <c r="P34" s="78">
        <v>0</v>
      </c>
      <c r="Q34" s="78">
        <v>1.37E-2</v>
      </c>
      <c r="R34" s="78">
        <v>4.3E-3</v>
      </c>
    </row>
    <row r="35" spans="2:18">
      <c r="B35" t="s">
        <v>260</v>
      </c>
      <c r="C35" t="s">
        <v>261</v>
      </c>
      <c r="D35" t="s">
        <v>100</v>
      </c>
      <c r="E35" t="s">
        <v>223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89.38</v>
      </c>
      <c r="M35" s="77">
        <v>99.15</v>
      </c>
      <c r="N35" s="77">
        <v>0</v>
      </c>
      <c r="O35" s="77">
        <v>8.8620270000000001E-2</v>
      </c>
      <c r="P35" s="78">
        <v>0</v>
      </c>
      <c r="Q35" s="78">
        <v>0</v>
      </c>
      <c r="R35" s="78">
        <v>0</v>
      </c>
    </row>
    <row r="36" spans="2:18">
      <c r="B36" t="s">
        <v>262</v>
      </c>
      <c r="C36" t="s">
        <v>263</v>
      </c>
      <c r="D36" t="s">
        <v>100</v>
      </c>
      <c r="E36" t="s">
        <v>223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255625.5</v>
      </c>
      <c r="M36" s="77">
        <v>97.2</v>
      </c>
      <c r="N36" s="77">
        <v>0</v>
      </c>
      <c r="O36" s="77">
        <v>248.467986</v>
      </c>
      <c r="P36" s="78">
        <v>0</v>
      </c>
      <c r="Q36" s="78">
        <v>1.5299999999999999E-2</v>
      </c>
      <c r="R36" s="78">
        <v>4.7000000000000002E-3</v>
      </c>
    </row>
    <row r="37" spans="2:18">
      <c r="B37" t="s">
        <v>264</v>
      </c>
      <c r="C37" t="s">
        <v>265</v>
      </c>
      <c r="D37" t="s">
        <v>100</v>
      </c>
      <c r="E37" t="s">
        <v>223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297949.96000000002</v>
      </c>
      <c r="M37" s="77">
        <v>96.84</v>
      </c>
      <c r="N37" s="77">
        <v>0</v>
      </c>
      <c r="O37" s="77">
        <v>288.53474126399999</v>
      </c>
      <c r="P37" s="78">
        <v>0</v>
      </c>
      <c r="Q37" s="78">
        <v>1.77E-2</v>
      </c>
      <c r="R37" s="78">
        <v>5.4999999999999997E-3</v>
      </c>
    </row>
    <row r="38" spans="2:18">
      <c r="B38" s="79" t="s">
        <v>266</v>
      </c>
      <c r="C38" s="16"/>
      <c r="D38" s="16"/>
      <c r="H38" s="81">
        <v>8.5</v>
      </c>
      <c r="K38" s="80">
        <v>4.3200000000000002E-2</v>
      </c>
      <c r="L38" s="81">
        <v>8615399.6400000006</v>
      </c>
      <c r="N38" s="81">
        <v>20.080033</v>
      </c>
      <c r="O38" s="81">
        <v>7087.9236270900001</v>
      </c>
      <c r="Q38" s="80">
        <v>0.43580000000000002</v>
      </c>
      <c r="R38" s="80">
        <v>0.13500000000000001</v>
      </c>
    </row>
    <row r="39" spans="2:18">
      <c r="B39" t="s">
        <v>267</v>
      </c>
      <c r="C39" t="s">
        <v>268</v>
      </c>
      <c r="D39" t="s">
        <v>100</v>
      </c>
      <c r="E39" t="s">
        <v>223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894899.44</v>
      </c>
      <c r="M39" s="77">
        <v>91.16</v>
      </c>
      <c r="N39" s="77">
        <v>20.080033</v>
      </c>
      <c r="O39" s="77">
        <v>835.87036250400001</v>
      </c>
      <c r="P39" s="78">
        <v>0</v>
      </c>
      <c r="Q39" s="78">
        <v>5.1400000000000001E-2</v>
      </c>
      <c r="R39" s="78">
        <v>1.5900000000000001E-2</v>
      </c>
    </row>
    <row r="40" spans="2:18">
      <c r="B40" t="s">
        <v>269</v>
      </c>
      <c r="C40" t="s">
        <v>270</v>
      </c>
      <c r="D40" t="s">
        <v>100</v>
      </c>
      <c r="E40" t="s">
        <v>223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53241.79</v>
      </c>
      <c r="M40" s="77">
        <v>91.2</v>
      </c>
      <c r="N40" s="77">
        <v>0</v>
      </c>
      <c r="O40" s="77">
        <v>48.556512480000002</v>
      </c>
      <c r="P40" s="78">
        <v>0</v>
      </c>
      <c r="Q40" s="78">
        <v>3.0000000000000001E-3</v>
      </c>
      <c r="R40" s="78">
        <v>8.9999999999999998E-4</v>
      </c>
    </row>
    <row r="41" spans="2:18">
      <c r="B41" t="s">
        <v>271</v>
      </c>
      <c r="C41" t="s">
        <v>272</v>
      </c>
      <c r="D41" t="s">
        <v>100</v>
      </c>
      <c r="E41" t="s">
        <v>223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564158.41</v>
      </c>
      <c r="M41" s="77">
        <v>99.4</v>
      </c>
      <c r="N41" s="77">
        <v>0</v>
      </c>
      <c r="O41" s="77">
        <v>560.77345953999998</v>
      </c>
      <c r="P41" s="78">
        <v>1E-4</v>
      </c>
      <c r="Q41" s="78">
        <v>3.4500000000000003E-2</v>
      </c>
      <c r="R41" s="78">
        <v>1.0699999999999999E-2</v>
      </c>
    </row>
    <row r="42" spans="2:18">
      <c r="B42" t="s">
        <v>273</v>
      </c>
      <c r="C42" t="s">
        <v>274</v>
      </c>
      <c r="D42" t="s">
        <v>100</v>
      </c>
      <c r="E42" t="s">
        <v>223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347617.91</v>
      </c>
      <c r="M42" s="77">
        <v>93.59</v>
      </c>
      <c r="N42" s="77">
        <v>0</v>
      </c>
      <c r="O42" s="77">
        <v>325.33560196899998</v>
      </c>
      <c r="P42" s="78">
        <v>0</v>
      </c>
      <c r="Q42" s="78">
        <v>0.02</v>
      </c>
      <c r="R42" s="78">
        <v>6.1999999999999998E-3</v>
      </c>
    </row>
    <row r="43" spans="2:18">
      <c r="B43" t="s">
        <v>275</v>
      </c>
      <c r="C43" t="s">
        <v>276</v>
      </c>
      <c r="D43" t="s">
        <v>100</v>
      </c>
      <c r="E43" t="s">
        <v>223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397953.51</v>
      </c>
      <c r="M43" s="77">
        <v>91.42</v>
      </c>
      <c r="N43" s="77">
        <v>0</v>
      </c>
      <c r="O43" s="77">
        <v>363.80909884200003</v>
      </c>
      <c r="P43" s="78">
        <v>0</v>
      </c>
      <c r="Q43" s="78">
        <v>2.24E-2</v>
      </c>
      <c r="R43" s="78">
        <v>6.8999999999999999E-3</v>
      </c>
    </row>
    <row r="44" spans="2:18">
      <c r="B44" t="s">
        <v>277</v>
      </c>
      <c r="C44" t="s">
        <v>278</v>
      </c>
      <c r="D44" t="s">
        <v>100</v>
      </c>
      <c r="E44" t="s">
        <v>223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372.09</v>
      </c>
      <c r="M44" s="77">
        <v>95.09</v>
      </c>
      <c r="N44" s="77">
        <v>0</v>
      </c>
      <c r="O44" s="77">
        <v>0.35382038100000002</v>
      </c>
      <c r="P44" s="78">
        <v>0</v>
      </c>
      <c r="Q44" s="78">
        <v>0</v>
      </c>
      <c r="R44" s="78">
        <v>0</v>
      </c>
    </row>
    <row r="45" spans="2:18">
      <c r="B45" t="s">
        <v>279</v>
      </c>
      <c r="C45" t="s">
        <v>280</v>
      </c>
      <c r="D45" t="s">
        <v>100</v>
      </c>
      <c r="E45" t="s">
        <v>223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623826.76</v>
      </c>
      <c r="M45" s="77">
        <v>74.349999999999994</v>
      </c>
      <c r="N45" s="77">
        <v>0</v>
      </c>
      <c r="O45" s="77">
        <v>463.81519606000001</v>
      </c>
      <c r="P45" s="78">
        <v>1E-4</v>
      </c>
      <c r="Q45" s="78">
        <v>2.8500000000000001E-2</v>
      </c>
      <c r="R45" s="78">
        <v>8.8000000000000005E-3</v>
      </c>
    </row>
    <row r="46" spans="2:18">
      <c r="B46" t="s">
        <v>281</v>
      </c>
      <c r="C46" t="s">
        <v>282</v>
      </c>
      <c r="D46" t="s">
        <v>100</v>
      </c>
      <c r="E46" t="s">
        <v>223</v>
      </c>
      <c r="G46"/>
      <c r="H46" s="77">
        <v>0.51</v>
      </c>
      <c r="I46" t="s">
        <v>102</v>
      </c>
      <c r="J46" s="78">
        <v>3.7499999999999999E-2</v>
      </c>
      <c r="K46" s="78">
        <v>4.3999999999999997E-2</v>
      </c>
      <c r="L46" s="77">
        <v>82.85</v>
      </c>
      <c r="M46" s="77">
        <v>101.56</v>
      </c>
      <c r="N46" s="77">
        <v>0</v>
      </c>
      <c r="O46" s="77">
        <v>8.4142460000000002E-2</v>
      </c>
      <c r="P46" s="78">
        <v>0</v>
      </c>
      <c r="Q46" s="78">
        <v>0</v>
      </c>
      <c r="R46" s="78">
        <v>0</v>
      </c>
    </row>
    <row r="47" spans="2:18">
      <c r="B47" t="s">
        <v>283</v>
      </c>
      <c r="C47" t="s">
        <v>284</v>
      </c>
      <c r="D47" t="s">
        <v>100</v>
      </c>
      <c r="E47" t="s">
        <v>223</v>
      </c>
      <c r="G47"/>
      <c r="H47" s="77">
        <v>12.08</v>
      </c>
      <c r="I47" t="s">
        <v>102</v>
      </c>
      <c r="J47" s="78">
        <v>5.5E-2</v>
      </c>
      <c r="K47" s="78">
        <v>4.4299999999999999E-2</v>
      </c>
      <c r="L47" s="77">
        <v>374.34</v>
      </c>
      <c r="M47" s="77">
        <v>117.33</v>
      </c>
      <c r="N47" s="77">
        <v>0</v>
      </c>
      <c r="O47" s="77">
        <v>0.43921312200000001</v>
      </c>
      <c r="P47" s="78">
        <v>0</v>
      </c>
      <c r="Q47" s="78">
        <v>0</v>
      </c>
      <c r="R47" s="78">
        <v>0</v>
      </c>
    </row>
    <row r="48" spans="2:18">
      <c r="B48" t="s">
        <v>285</v>
      </c>
      <c r="C48" t="s">
        <v>286</v>
      </c>
      <c r="D48" t="s">
        <v>100</v>
      </c>
      <c r="E48" t="s">
        <v>223</v>
      </c>
      <c r="G48"/>
      <c r="H48" s="77">
        <v>1.0900000000000001</v>
      </c>
      <c r="I48" t="s">
        <v>102</v>
      </c>
      <c r="J48" s="78">
        <v>4.0000000000000001E-3</v>
      </c>
      <c r="K48" s="78">
        <v>4.5100000000000001E-2</v>
      </c>
      <c r="L48" s="77">
        <v>3120.85</v>
      </c>
      <c r="M48" s="77">
        <v>96.08</v>
      </c>
      <c r="N48" s="77">
        <v>0</v>
      </c>
      <c r="O48" s="77">
        <v>2.9985126800000002</v>
      </c>
      <c r="P48" s="78">
        <v>0</v>
      </c>
      <c r="Q48" s="78">
        <v>2.0000000000000001E-4</v>
      </c>
      <c r="R48" s="78">
        <v>1E-4</v>
      </c>
    </row>
    <row r="49" spans="2:18">
      <c r="B49" t="s">
        <v>287</v>
      </c>
      <c r="C49" t="s">
        <v>288</v>
      </c>
      <c r="D49" t="s">
        <v>100</v>
      </c>
      <c r="E49" t="s">
        <v>223</v>
      </c>
      <c r="G49"/>
      <c r="H49" s="77">
        <v>1.58</v>
      </c>
      <c r="I49" t="s">
        <v>102</v>
      </c>
      <c r="J49" s="78">
        <v>5.0000000000000001E-3</v>
      </c>
      <c r="K49" s="78">
        <v>4.6199999999999998E-2</v>
      </c>
      <c r="L49" s="77">
        <v>1180.6600000000001</v>
      </c>
      <c r="M49" s="77">
        <v>94.08</v>
      </c>
      <c r="N49" s="77">
        <v>0</v>
      </c>
      <c r="O49" s="77">
        <v>1.110764928</v>
      </c>
      <c r="P49" s="78">
        <v>0</v>
      </c>
      <c r="Q49" s="78">
        <v>1E-4</v>
      </c>
      <c r="R49" s="78">
        <v>0</v>
      </c>
    </row>
    <row r="50" spans="2:18">
      <c r="B50" t="s">
        <v>289</v>
      </c>
      <c r="C50" t="s">
        <v>290</v>
      </c>
      <c r="D50" t="s">
        <v>100</v>
      </c>
      <c r="E50" t="s">
        <v>223</v>
      </c>
      <c r="G50"/>
      <c r="H50" s="77">
        <v>6.28</v>
      </c>
      <c r="I50" t="s">
        <v>102</v>
      </c>
      <c r="J50" s="78">
        <v>0.01</v>
      </c>
      <c r="K50" s="78">
        <v>4.2700000000000002E-2</v>
      </c>
      <c r="L50" s="77">
        <v>1558547.62</v>
      </c>
      <c r="M50" s="77">
        <v>82.4</v>
      </c>
      <c r="N50" s="77">
        <v>0</v>
      </c>
      <c r="O50" s="77">
        <v>1284.24323888</v>
      </c>
      <c r="P50" s="78">
        <v>1E-4</v>
      </c>
      <c r="Q50" s="78">
        <v>7.9000000000000001E-2</v>
      </c>
      <c r="R50" s="78">
        <v>2.4500000000000001E-2</v>
      </c>
    </row>
    <row r="51" spans="2:18">
      <c r="B51" t="s">
        <v>291</v>
      </c>
      <c r="C51" t="s">
        <v>292</v>
      </c>
      <c r="D51" t="s">
        <v>100</v>
      </c>
      <c r="E51" t="s">
        <v>223</v>
      </c>
      <c r="G51"/>
      <c r="H51" s="77">
        <v>8.08</v>
      </c>
      <c r="I51" t="s">
        <v>102</v>
      </c>
      <c r="J51" s="78">
        <v>1.2999999999999999E-2</v>
      </c>
      <c r="K51" s="78">
        <v>4.2700000000000002E-2</v>
      </c>
      <c r="L51" s="77">
        <v>2625978.46</v>
      </c>
      <c r="M51" s="77">
        <v>79.739999999999995</v>
      </c>
      <c r="N51" s="77">
        <v>0</v>
      </c>
      <c r="O51" s="77">
        <v>2093.9552240039998</v>
      </c>
      <c r="P51" s="78">
        <v>2.0000000000000001E-4</v>
      </c>
      <c r="Q51" s="78">
        <v>0.12870000000000001</v>
      </c>
      <c r="R51" s="78">
        <v>3.9899999999999998E-2</v>
      </c>
    </row>
    <row r="52" spans="2:18">
      <c r="B52" t="s">
        <v>293</v>
      </c>
      <c r="C52" t="s">
        <v>294</v>
      </c>
      <c r="D52" t="s">
        <v>100</v>
      </c>
      <c r="E52" t="s">
        <v>223</v>
      </c>
      <c r="G52"/>
      <c r="H52" s="77">
        <v>0.17</v>
      </c>
      <c r="I52" t="s">
        <v>102</v>
      </c>
      <c r="J52" s="78">
        <v>1.4999999999999999E-2</v>
      </c>
      <c r="K52" s="78">
        <v>4.3999999999999997E-2</v>
      </c>
      <c r="L52" s="77">
        <v>3574.4</v>
      </c>
      <c r="M52" s="77">
        <v>100.76</v>
      </c>
      <c r="N52" s="77">
        <v>0</v>
      </c>
      <c r="O52" s="77">
        <v>3.6015654399999999</v>
      </c>
      <c r="P52" s="78">
        <v>0</v>
      </c>
      <c r="Q52" s="78">
        <v>2.0000000000000001E-4</v>
      </c>
      <c r="R52" s="78">
        <v>1E-4</v>
      </c>
    </row>
    <row r="53" spans="2:18">
      <c r="B53" t="s">
        <v>295</v>
      </c>
      <c r="C53" t="s">
        <v>296</v>
      </c>
      <c r="D53" t="s">
        <v>100</v>
      </c>
      <c r="E53" t="s">
        <v>223</v>
      </c>
      <c r="G53"/>
      <c r="H53" s="77">
        <v>12.11</v>
      </c>
      <c r="I53" t="s">
        <v>102</v>
      </c>
      <c r="J53" s="78">
        <v>1.4999999999999999E-2</v>
      </c>
      <c r="K53" s="78">
        <v>4.3900000000000002E-2</v>
      </c>
      <c r="L53" s="77">
        <v>1540470.55</v>
      </c>
      <c r="M53" s="77">
        <v>71.599999999999994</v>
      </c>
      <c r="N53" s="77">
        <v>0</v>
      </c>
      <c r="O53" s="77">
        <v>1102.9769137999999</v>
      </c>
      <c r="P53" s="78">
        <v>1E-4</v>
      </c>
      <c r="Q53" s="78">
        <v>6.7799999999999999E-2</v>
      </c>
      <c r="R53" s="78">
        <v>2.1000000000000001E-2</v>
      </c>
    </row>
    <row r="54" spans="2:18">
      <c r="B54" s="79" t="s">
        <v>297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208</v>
      </c>
      <c r="C55" t="s">
        <v>208</v>
      </c>
      <c r="D55" s="16"/>
      <c r="E55" t="s">
        <v>208</v>
      </c>
      <c r="H55" s="77">
        <v>0</v>
      </c>
      <c r="I55" t="s">
        <v>208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298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208</v>
      </c>
      <c r="C57" t="s">
        <v>208</v>
      </c>
      <c r="D57" s="16"/>
      <c r="E57" t="s">
        <v>208</v>
      </c>
      <c r="H57" s="77">
        <v>0</v>
      </c>
      <c r="I57" t="s">
        <v>208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216</v>
      </c>
      <c r="C58" s="16"/>
      <c r="D58" s="16"/>
      <c r="H58" s="81">
        <v>16.559999999999999</v>
      </c>
      <c r="K58" s="80">
        <v>6.2399999999999997E-2</v>
      </c>
      <c r="L58" s="81">
        <v>3400.56</v>
      </c>
      <c r="N58" s="81">
        <v>0</v>
      </c>
      <c r="O58" s="81">
        <v>9.6346985156112002</v>
      </c>
      <c r="Q58" s="80">
        <v>5.9999999999999995E-4</v>
      </c>
      <c r="R58" s="80">
        <v>2.0000000000000001E-4</v>
      </c>
    </row>
    <row r="59" spans="2:18">
      <c r="B59" s="79" t="s">
        <v>299</v>
      </c>
      <c r="C59" s="16"/>
      <c r="D59" s="16"/>
      <c r="H59" s="81">
        <v>16.559999999999999</v>
      </c>
      <c r="K59" s="80">
        <v>6.2399999999999997E-2</v>
      </c>
      <c r="L59" s="81">
        <v>3400.56</v>
      </c>
      <c r="N59" s="81">
        <v>0</v>
      </c>
      <c r="O59" s="81">
        <v>9.6346985156112002</v>
      </c>
      <c r="Q59" s="80">
        <v>5.9999999999999995E-4</v>
      </c>
      <c r="R59" s="80">
        <v>2.0000000000000001E-4</v>
      </c>
    </row>
    <row r="60" spans="2:18">
      <c r="B60" t="s">
        <v>300</v>
      </c>
      <c r="C60" t="s">
        <v>301</v>
      </c>
      <c r="D60" t="s">
        <v>123</v>
      </c>
      <c r="E60" t="s">
        <v>866</v>
      </c>
      <c r="F60" t="s">
        <v>2168</v>
      </c>
      <c r="G60"/>
      <c r="H60" s="77">
        <v>16.559999999999999</v>
      </c>
      <c r="I60" t="s">
        <v>106</v>
      </c>
      <c r="J60" s="78">
        <v>4.4999999999999998E-2</v>
      </c>
      <c r="K60" s="78">
        <v>6.2399999999999997E-2</v>
      </c>
      <c r="L60" s="77">
        <v>3400.56</v>
      </c>
      <c r="M60" s="77">
        <v>73.610501470346065</v>
      </c>
      <c r="N60" s="77">
        <v>0</v>
      </c>
      <c r="O60" s="77">
        <v>9.6346985156112002</v>
      </c>
      <c r="P60" s="78">
        <v>0</v>
      </c>
      <c r="Q60" s="78">
        <v>5.9999999999999995E-4</v>
      </c>
      <c r="R60" s="78">
        <v>2.0000000000000001E-4</v>
      </c>
    </row>
    <row r="61" spans="2:18">
      <c r="B61" s="79" t="s">
        <v>303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208</v>
      </c>
      <c r="C62" t="s">
        <v>208</v>
      </c>
      <c r="D62" s="16"/>
      <c r="E62" t="s">
        <v>208</v>
      </c>
      <c r="H62" s="77">
        <v>0</v>
      </c>
      <c r="I62" t="s">
        <v>208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304</v>
      </c>
      <c r="C63" s="16"/>
      <c r="D63" s="16"/>
    </row>
    <row r="64" spans="2:18">
      <c r="B64" t="s">
        <v>305</v>
      </c>
      <c r="C64" s="16"/>
      <c r="D64" s="16"/>
    </row>
    <row r="65" spans="2:4">
      <c r="B65" t="s">
        <v>306</v>
      </c>
      <c r="C65" s="16"/>
      <c r="D65" s="16"/>
    </row>
    <row r="66" spans="2:4">
      <c r="B66" t="s">
        <v>307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2112</v>
      </c>
    </row>
    <row r="3" spans="2:23" s="1" customFormat="1">
      <c r="B3" s="2" t="s">
        <v>2</v>
      </c>
      <c r="C3" s="26" t="s">
        <v>2113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3" t="s">
        <v>178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1933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1934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831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2112</v>
      </c>
    </row>
    <row r="3" spans="2:68" s="1" customFormat="1">
      <c r="B3" s="2" t="s">
        <v>2</v>
      </c>
      <c r="C3" s="26" t="s">
        <v>2113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workbookViewId="0">
      <selection activeCell="T11" sqref="T11:U3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2112</v>
      </c>
    </row>
    <row r="3" spans="2:66" s="1" customFormat="1">
      <c r="B3" s="2" t="s">
        <v>2</v>
      </c>
      <c r="C3" s="26" t="s">
        <v>2113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4.5999999999999996</v>
      </c>
      <c r="L11" s="7"/>
      <c r="M11" s="7"/>
      <c r="N11" s="76">
        <v>4.5100000000000001E-2</v>
      </c>
      <c r="O11" s="75">
        <f>O12+O227</f>
        <v>15570315.699999999</v>
      </c>
      <c r="P11" s="33"/>
      <c r="Q11" s="75">
        <f t="shared" ref="Q11:R11" si="0">Q12+Q227</f>
        <v>75.864300000000014</v>
      </c>
      <c r="R11" s="75">
        <f t="shared" si="0"/>
        <v>18963.834684306839</v>
      </c>
      <c r="S11" s="7"/>
      <c r="T11" s="76">
        <f>R11/$R$11</f>
        <v>1</v>
      </c>
      <c r="U11" s="76">
        <f>R11/'סכום נכסי הקרן'!$C$42</f>
        <v>0.3613230273814998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4.53</v>
      </c>
      <c r="N12" s="80">
        <v>3.95E-2</v>
      </c>
      <c r="O12" s="81">
        <f>O13+O160+O222+O225</f>
        <v>14786902.799999999</v>
      </c>
      <c r="Q12" s="81">
        <f t="shared" ref="Q12:R12" si="1">Q13+Q160+Q222+Q225</f>
        <v>75.864300000000014</v>
      </c>
      <c r="R12" s="81">
        <f t="shared" si="1"/>
        <v>16105.118339500999</v>
      </c>
      <c r="T12" s="80">
        <f t="shared" ref="T12:T75" si="2">R12/$R$11</f>
        <v>0.84925430998554763</v>
      </c>
      <c r="U12" s="80">
        <f>R12/'סכום נכסי הקרן'!$C$42</f>
        <v>0.30685513830076472</v>
      </c>
    </row>
    <row r="13" spans="2:66">
      <c r="B13" s="79" t="s">
        <v>308</v>
      </c>
      <c r="C13" s="16"/>
      <c r="D13" s="16"/>
      <c r="E13" s="16"/>
      <c r="F13" s="16"/>
      <c r="K13" s="81">
        <v>4.6500000000000004</v>
      </c>
      <c r="N13" s="80">
        <v>3.5099999999999999E-2</v>
      </c>
      <c r="O13" s="81">
        <f>SUM(O14:O159)</f>
        <v>11673705.179999998</v>
      </c>
      <c r="Q13" s="81">
        <f t="shared" ref="Q13:R13" si="3">SUM(Q14:Q159)</f>
        <v>63.167240000000021</v>
      </c>
      <c r="R13" s="81">
        <f t="shared" si="3"/>
        <v>13243.308798533</v>
      </c>
      <c r="T13" s="80">
        <f t="shared" si="2"/>
        <v>0.69834550970285814</v>
      </c>
      <c r="U13" s="80">
        <f>R13/'סכום נכסי הקרן'!$C$42</f>
        <v>0.25232831372411324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149</v>
      </c>
      <c r="J14"/>
      <c r="K14" s="77">
        <v>6.72</v>
      </c>
      <c r="L14" t="s">
        <v>102</v>
      </c>
      <c r="M14" s="78">
        <v>2E-3</v>
      </c>
      <c r="N14" s="78">
        <v>2.4199999999999999E-2</v>
      </c>
      <c r="O14" s="77">
        <v>15254.7</v>
      </c>
      <c r="P14" s="77">
        <v>96.35</v>
      </c>
      <c r="Q14" s="77">
        <v>0</v>
      </c>
      <c r="R14" s="77">
        <v>14.69790345</v>
      </c>
      <c r="S14" s="78">
        <v>0</v>
      </c>
      <c r="T14" s="78">
        <f t="shared" si="2"/>
        <v>7.7504912348571415E-4</v>
      </c>
      <c r="U14" s="78">
        <f>R14/'סכום נכסי הקרן'!$C$42</f>
        <v>2.8004309566723607E-4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314</v>
      </c>
      <c r="G15" t="s">
        <v>315</v>
      </c>
      <c r="H15" t="s">
        <v>316</v>
      </c>
      <c r="I15" t="s">
        <v>149</v>
      </c>
      <c r="J15"/>
      <c r="K15" s="77">
        <v>2.73</v>
      </c>
      <c r="L15" t="s">
        <v>102</v>
      </c>
      <c r="M15" s="78">
        <v>3.8E-3</v>
      </c>
      <c r="N15" s="78">
        <v>2.3800000000000002E-2</v>
      </c>
      <c r="O15" s="77">
        <v>98099.22</v>
      </c>
      <c r="P15" s="77">
        <v>104.01</v>
      </c>
      <c r="Q15" s="77">
        <v>0</v>
      </c>
      <c r="R15" s="77">
        <v>102.032998722</v>
      </c>
      <c r="S15" s="78">
        <v>0</v>
      </c>
      <c r="T15" s="78">
        <f t="shared" si="2"/>
        <v>5.3803990817550985E-3</v>
      </c>
      <c r="U15" s="78">
        <f>R15/'סכום נכסי הקרן'!$C$42</f>
        <v>1.9440620847403936E-3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127</v>
      </c>
      <c r="H16" t="s">
        <v>205</v>
      </c>
      <c r="I16" t="s">
        <v>206</v>
      </c>
      <c r="J16"/>
      <c r="K16" s="77">
        <v>12.17</v>
      </c>
      <c r="L16" t="s">
        <v>102</v>
      </c>
      <c r="M16" s="78">
        <v>2.07E-2</v>
      </c>
      <c r="N16" s="78">
        <v>2.7099999999999999E-2</v>
      </c>
      <c r="O16" s="77">
        <v>274598.49</v>
      </c>
      <c r="P16" s="77">
        <v>102.43</v>
      </c>
      <c r="Q16" s="77">
        <v>0</v>
      </c>
      <c r="R16" s="77">
        <v>281.27123330699999</v>
      </c>
      <c r="S16" s="78">
        <v>1E-4</v>
      </c>
      <c r="T16" s="78">
        <f t="shared" si="2"/>
        <v>1.4831980872505741E-2</v>
      </c>
      <c r="U16" s="78">
        <f>R16/'סכום נכסי הקרן'!$C$42</f>
        <v>5.3591362309182728E-3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324</v>
      </c>
      <c r="G17" t="s">
        <v>325</v>
      </c>
      <c r="H17" t="s">
        <v>326</v>
      </c>
      <c r="I17" t="s">
        <v>149</v>
      </c>
      <c r="J17"/>
      <c r="K17" s="77">
        <v>1.86</v>
      </c>
      <c r="L17" t="s">
        <v>102</v>
      </c>
      <c r="M17" s="78">
        <v>4.4999999999999998E-2</v>
      </c>
      <c r="N17" s="78">
        <v>2.63E-2</v>
      </c>
      <c r="O17" s="77">
        <v>89993.83</v>
      </c>
      <c r="P17" s="77">
        <v>117.23</v>
      </c>
      <c r="Q17" s="77">
        <v>0</v>
      </c>
      <c r="R17" s="77">
        <v>105.499766909</v>
      </c>
      <c r="S17" s="78">
        <v>0</v>
      </c>
      <c r="T17" s="78">
        <f t="shared" si="2"/>
        <v>5.5632085316744684E-3</v>
      </c>
      <c r="U17" s="78">
        <f>R17/'סכום נכסי הקרן'!$C$42</f>
        <v>2.0101153486192071E-3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324</v>
      </c>
      <c r="G18" t="s">
        <v>325</v>
      </c>
      <c r="H18" t="s">
        <v>326</v>
      </c>
      <c r="I18" t="s">
        <v>149</v>
      </c>
      <c r="J18"/>
      <c r="K18" s="77">
        <v>4.2</v>
      </c>
      <c r="L18" t="s">
        <v>102</v>
      </c>
      <c r="M18" s="78">
        <v>3.85E-2</v>
      </c>
      <c r="N18" s="78">
        <v>2.5499999999999998E-2</v>
      </c>
      <c r="O18" s="77">
        <v>213843.91</v>
      </c>
      <c r="P18" s="77">
        <v>120.55</v>
      </c>
      <c r="Q18" s="77">
        <v>0</v>
      </c>
      <c r="R18" s="77">
        <v>257.78883350500001</v>
      </c>
      <c r="S18" s="78">
        <v>1E-4</v>
      </c>
      <c r="T18" s="78">
        <f t="shared" si="2"/>
        <v>1.3593708118449706E-2</v>
      </c>
      <c r="U18" s="78">
        <f>R18/'סכום נכסי הקרן'!$C$42</f>
        <v>4.9117197706987194E-3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324</v>
      </c>
      <c r="G19" t="s">
        <v>325</v>
      </c>
      <c r="H19" t="s">
        <v>326</v>
      </c>
      <c r="I19" t="s">
        <v>149</v>
      </c>
      <c r="J19"/>
      <c r="K19" s="77">
        <v>6.66</v>
      </c>
      <c r="L19" t="s">
        <v>102</v>
      </c>
      <c r="M19" s="78">
        <v>2.3900000000000001E-2</v>
      </c>
      <c r="N19" s="78">
        <v>2.8500000000000001E-2</v>
      </c>
      <c r="O19" s="77">
        <v>316633.23</v>
      </c>
      <c r="P19" s="77">
        <v>108.05</v>
      </c>
      <c r="Q19" s="77">
        <v>0</v>
      </c>
      <c r="R19" s="77">
        <v>342.12220501500002</v>
      </c>
      <c r="S19" s="78">
        <v>1E-4</v>
      </c>
      <c r="T19" s="78">
        <f t="shared" si="2"/>
        <v>1.8040771326598662E-2</v>
      </c>
      <c r="U19" s="78">
        <f>R19/'סכום נכסי הקרן'!$C$42</f>
        <v>6.5185461120239848E-3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324</v>
      </c>
      <c r="G20" t="s">
        <v>325</v>
      </c>
      <c r="H20" t="s">
        <v>326</v>
      </c>
      <c r="I20" t="s">
        <v>149</v>
      </c>
      <c r="J20"/>
      <c r="K20" s="77">
        <v>3.76</v>
      </c>
      <c r="L20" t="s">
        <v>102</v>
      </c>
      <c r="M20" s="78">
        <v>0.01</v>
      </c>
      <c r="N20" s="78">
        <v>2.3900000000000001E-2</v>
      </c>
      <c r="O20" s="77">
        <v>31100.14</v>
      </c>
      <c r="P20" s="77">
        <v>104.44</v>
      </c>
      <c r="Q20" s="77">
        <v>0</v>
      </c>
      <c r="R20" s="77">
        <v>32.480986215999998</v>
      </c>
      <c r="S20" s="78">
        <v>0</v>
      </c>
      <c r="T20" s="78">
        <f t="shared" si="2"/>
        <v>1.712785771270144E-3</v>
      </c>
      <c r="U20" s="78">
        <f>R20/'סכום נכסי הקרן'!$C$42</f>
        <v>6.1886894013128549E-4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324</v>
      </c>
      <c r="G21" t="s">
        <v>325</v>
      </c>
      <c r="H21" t="s">
        <v>326</v>
      </c>
      <c r="I21" t="s">
        <v>149</v>
      </c>
      <c r="J21"/>
      <c r="K21" s="77">
        <v>11.64</v>
      </c>
      <c r="L21" t="s">
        <v>102</v>
      </c>
      <c r="M21" s="78">
        <v>1.2500000000000001E-2</v>
      </c>
      <c r="N21" s="78">
        <v>2.9399999999999999E-2</v>
      </c>
      <c r="O21" s="77">
        <v>135279.79</v>
      </c>
      <c r="P21" s="77">
        <v>91.1</v>
      </c>
      <c r="Q21" s="77">
        <v>0</v>
      </c>
      <c r="R21" s="77">
        <v>123.23988869</v>
      </c>
      <c r="S21" s="78">
        <v>0</v>
      </c>
      <c r="T21" s="78">
        <f t="shared" si="2"/>
        <v>6.4986797629060129E-3</v>
      </c>
      <c r="U21" s="78">
        <f>R21/'סכום נכסי הקרן'!$C$42</f>
        <v>2.3481226459160878E-3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324</v>
      </c>
      <c r="G22" t="s">
        <v>325</v>
      </c>
      <c r="H22" t="s">
        <v>326</v>
      </c>
      <c r="I22" t="s">
        <v>149</v>
      </c>
      <c r="J22"/>
      <c r="K22" s="77">
        <v>8.44</v>
      </c>
      <c r="L22" t="s">
        <v>102</v>
      </c>
      <c r="M22" s="78">
        <v>0.03</v>
      </c>
      <c r="N22" s="78">
        <v>2.9100000000000001E-2</v>
      </c>
      <c r="O22" s="77">
        <v>16425.689999999999</v>
      </c>
      <c r="P22" s="77">
        <v>102.99</v>
      </c>
      <c r="Q22" s="77">
        <v>0</v>
      </c>
      <c r="R22" s="77">
        <v>16.916818130999999</v>
      </c>
      <c r="S22" s="78">
        <v>0</v>
      </c>
      <c r="T22" s="78">
        <f t="shared" si="2"/>
        <v>8.9205682356001501E-4</v>
      </c>
      <c r="U22" s="78">
        <f>R22/'סכום נכסי הקרן'!$C$42</f>
        <v>3.2232067208502903E-4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324</v>
      </c>
      <c r="G23" t="s">
        <v>325</v>
      </c>
      <c r="H23" t="s">
        <v>326</v>
      </c>
      <c r="I23" t="s">
        <v>149</v>
      </c>
      <c r="J23"/>
      <c r="K23" s="77">
        <v>11.16</v>
      </c>
      <c r="L23" t="s">
        <v>102</v>
      </c>
      <c r="M23" s="78">
        <v>3.2000000000000001E-2</v>
      </c>
      <c r="N23" s="78">
        <v>2.9399999999999999E-2</v>
      </c>
      <c r="O23" s="77">
        <v>108310.7</v>
      </c>
      <c r="P23" s="77">
        <v>105.31</v>
      </c>
      <c r="Q23" s="77">
        <v>0</v>
      </c>
      <c r="R23" s="77">
        <v>114.06199817</v>
      </c>
      <c r="S23" s="78">
        <v>1E-4</v>
      </c>
      <c r="T23" s="78">
        <f t="shared" si="2"/>
        <v>6.0147116903729305E-3</v>
      </c>
      <c r="U23" s="78">
        <f>R23/'סכום נכסי הקרן'!$C$42</f>
        <v>2.1732538367924452E-3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127</v>
      </c>
      <c r="H24" t="s">
        <v>326</v>
      </c>
      <c r="I24" t="s">
        <v>149</v>
      </c>
      <c r="J24"/>
      <c r="K24" s="77">
        <v>6.24</v>
      </c>
      <c r="L24" t="s">
        <v>102</v>
      </c>
      <c r="M24" s="78">
        <v>2.6499999999999999E-2</v>
      </c>
      <c r="N24" s="78">
        <v>2.6599999999999999E-2</v>
      </c>
      <c r="O24" s="77">
        <v>32395.66</v>
      </c>
      <c r="P24" s="77">
        <v>112.76</v>
      </c>
      <c r="Q24" s="77">
        <v>0</v>
      </c>
      <c r="R24" s="77">
        <v>36.529346216</v>
      </c>
      <c r="S24" s="78">
        <v>0</v>
      </c>
      <c r="T24" s="78">
        <f t="shared" si="2"/>
        <v>1.926263692133383E-3</v>
      </c>
      <c r="U24" s="78">
        <f>R24/'סכום נכסי הקרן'!$C$42</f>
        <v>6.960034287766992E-4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345</v>
      </c>
      <c r="H25" t="s">
        <v>326</v>
      </c>
      <c r="I25" t="s">
        <v>149</v>
      </c>
      <c r="J25"/>
      <c r="K25" s="77">
        <v>3.35</v>
      </c>
      <c r="L25" t="s">
        <v>102</v>
      </c>
      <c r="M25" s="78">
        <v>1.34E-2</v>
      </c>
      <c r="N25" s="78">
        <v>3.0499999999999999E-2</v>
      </c>
      <c r="O25" s="77">
        <v>385600.45</v>
      </c>
      <c r="P25" s="77">
        <v>107.07</v>
      </c>
      <c r="Q25" s="77">
        <v>0</v>
      </c>
      <c r="R25" s="77">
        <v>412.862401815</v>
      </c>
      <c r="S25" s="78">
        <v>1E-4</v>
      </c>
      <c r="T25" s="78">
        <f t="shared" si="2"/>
        <v>2.1771039912969522E-2</v>
      </c>
      <c r="U25" s="78">
        <f>R25/'סכום נכסי הקרן'!$C$42</f>
        <v>7.8663780505976114E-3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344</v>
      </c>
      <c r="G26" t="s">
        <v>345</v>
      </c>
      <c r="H26" t="s">
        <v>326</v>
      </c>
      <c r="I26" t="s">
        <v>149</v>
      </c>
      <c r="J26"/>
      <c r="K26" s="77">
        <v>3.33</v>
      </c>
      <c r="L26" t="s">
        <v>102</v>
      </c>
      <c r="M26" s="78">
        <v>1.77E-2</v>
      </c>
      <c r="N26" s="78">
        <v>0.03</v>
      </c>
      <c r="O26" s="77">
        <v>226982.82</v>
      </c>
      <c r="P26" s="77">
        <v>107.4</v>
      </c>
      <c r="Q26" s="77">
        <v>0</v>
      </c>
      <c r="R26" s="77">
        <v>243.77954868</v>
      </c>
      <c r="S26" s="78">
        <v>1E-4</v>
      </c>
      <c r="T26" s="78">
        <f t="shared" si="2"/>
        <v>1.2854971198506341E-2</v>
      </c>
      <c r="U26" s="78">
        <f>R26/'סכום נכסי הקרן'!$C$42</f>
        <v>4.6447971103462972E-3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344</v>
      </c>
      <c r="G27" t="s">
        <v>345</v>
      </c>
      <c r="H27" t="s">
        <v>326</v>
      </c>
      <c r="I27" t="s">
        <v>149</v>
      </c>
      <c r="J27"/>
      <c r="K27" s="77">
        <v>6.33</v>
      </c>
      <c r="L27" t="s">
        <v>102</v>
      </c>
      <c r="M27" s="78">
        <v>2.4799999999999999E-2</v>
      </c>
      <c r="N27" s="78">
        <v>3.1600000000000003E-2</v>
      </c>
      <c r="O27" s="77">
        <v>426796.79</v>
      </c>
      <c r="P27" s="77">
        <v>107.59</v>
      </c>
      <c r="Q27" s="77">
        <v>0</v>
      </c>
      <c r="R27" s="77">
        <v>459.19066636100001</v>
      </c>
      <c r="S27" s="78">
        <v>1E-4</v>
      </c>
      <c r="T27" s="78">
        <f t="shared" si="2"/>
        <v>2.4214019685638501E-2</v>
      </c>
      <c r="U27" s="78">
        <f>R27/'סכום נכסי הקרן'!$C$42</f>
        <v>8.7490828978901355E-3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344</v>
      </c>
      <c r="G28" t="s">
        <v>345</v>
      </c>
      <c r="H28" t="s">
        <v>352</v>
      </c>
      <c r="I28" t="s">
        <v>206</v>
      </c>
      <c r="J28"/>
      <c r="K28" s="77">
        <v>7.7</v>
      </c>
      <c r="L28" t="s">
        <v>102</v>
      </c>
      <c r="M28" s="78">
        <v>8.9999999999999993E-3</v>
      </c>
      <c r="N28" s="78">
        <v>3.2000000000000001E-2</v>
      </c>
      <c r="O28" s="77">
        <v>228127.2</v>
      </c>
      <c r="P28" s="77">
        <v>92.19</v>
      </c>
      <c r="Q28" s="77">
        <v>0</v>
      </c>
      <c r="R28" s="77">
        <v>210.31046567999999</v>
      </c>
      <c r="S28" s="78">
        <v>1E-4</v>
      </c>
      <c r="T28" s="78">
        <f t="shared" si="2"/>
        <v>1.1090081156109129E-2</v>
      </c>
      <c r="U28" s="78">
        <f>R28/'סכום נכסי הקרן'!$C$42</f>
        <v>4.0071016972318737E-3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344</v>
      </c>
      <c r="G29" t="s">
        <v>345</v>
      </c>
      <c r="H29" t="s">
        <v>352</v>
      </c>
      <c r="I29" t="s">
        <v>206</v>
      </c>
      <c r="J29"/>
      <c r="K29" s="77">
        <v>11.19</v>
      </c>
      <c r="L29" t="s">
        <v>102</v>
      </c>
      <c r="M29" s="78">
        <v>1.6899999999999998E-2</v>
      </c>
      <c r="N29" s="78">
        <v>3.3500000000000002E-2</v>
      </c>
      <c r="O29" s="77">
        <v>285305.75</v>
      </c>
      <c r="P29" s="77">
        <v>92.05</v>
      </c>
      <c r="Q29" s="77">
        <v>0</v>
      </c>
      <c r="R29" s="77">
        <v>262.62394287500001</v>
      </c>
      <c r="S29" s="78">
        <v>1E-4</v>
      </c>
      <c r="T29" s="78">
        <f t="shared" si="2"/>
        <v>1.3848672868485267E-2</v>
      </c>
      <c r="U29" s="78">
        <f>R29/'סכום נכסי הקרן'!$C$42</f>
        <v>5.0038444060571353E-3</v>
      </c>
    </row>
    <row r="30" spans="2:21">
      <c r="B30" t="s">
        <v>355</v>
      </c>
      <c r="C30" t="s">
        <v>356</v>
      </c>
      <c r="D30" t="s">
        <v>100</v>
      </c>
      <c r="E30" t="s">
        <v>123</v>
      </c>
      <c r="F30" t="s">
        <v>344</v>
      </c>
      <c r="G30" t="s">
        <v>345</v>
      </c>
      <c r="H30" t="s">
        <v>352</v>
      </c>
      <c r="I30" t="s">
        <v>206</v>
      </c>
      <c r="J30"/>
      <c r="K30" s="77">
        <v>1</v>
      </c>
      <c r="L30" t="s">
        <v>102</v>
      </c>
      <c r="M30" s="78">
        <v>6.4999999999999997E-3</v>
      </c>
      <c r="N30" s="78">
        <v>2.5499999999999998E-2</v>
      </c>
      <c r="O30" s="77">
        <v>12259.41</v>
      </c>
      <c r="P30" s="77">
        <v>109.23</v>
      </c>
      <c r="Q30" s="77">
        <v>4.9140000000000003E-2</v>
      </c>
      <c r="R30" s="77">
        <v>13.440093543</v>
      </c>
      <c r="S30" s="78">
        <v>0</v>
      </c>
      <c r="T30" s="78">
        <f t="shared" si="2"/>
        <v>7.0872235319168299E-4</v>
      </c>
      <c r="U30" s="78">
        <f>R30/'סכום נכסי הקרן'!$C$42</f>
        <v>2.560777062281594E-4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345</v>
      </c>
      <c r="H31" t="s">
        <v>360</v>
      </c>
      <c r="I31" t="s">
        <v>206</v>
      </c>
      <c r="J31"/>
      <c r="K31" s="77">
        <v>4.29</v>
      </c>
      <c r="L31" t="s">
        <v>102</v>
      </c>
      <c r="M31" s="78">
        <v>5.0000000000000001E-3</v>
      </c>
      <c r="N31" s="78">
        <v>3.2099999999999997E-2</v>
      </c>
      <c r="O31" s="77">
        <v>74763.73</v>
      </c>
      <c r="P31" s="77">
        <v>99.19</v>
      </c>
      <c r="Q31" s="77">
        <v>0</v>
      </c>
      <c r="R31" s="77">
        <v>74.158143787</v>
      </c>
      <c r="S31" s="78">
        <v>0</v>
      </c>
      <c r="T31" s="78">
        <f t="shared" si="2"/>
        <v>3.9105035991675334E-3</v>
      </c>
      <c r="U31" s="78">
        <f>R31/'סכום נכסי הקרן'!$C$42</f>
        <v>1.4129549990374642E-3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359</v>
      </c>
      <c r="G32" t="s">
        <v>345</v>
      </c>
      <c r="H32" t="s">
        <v>360</v>
      </c>
      <c r="I32" t="s">
        <v>206</v>
      </c>
      <c r="J32"/>
      <c r="K32" s="77">
        <v>6.11</v>
      </c>
      <c r="L32" t="s">
        <v>102</v>
      </c>
      <c r="M32" s="78">
        <v>5.8999999999999999E-3</v>
      </c>
      <c r="N32" s="78">
        <v>3.39E-2</v>
      </c>
      <c r="O32" s="77">
        <v>226454.16</v>
      </c>
      <c r="P32" s="77">
        <v>91.47</v>
      </c>
      <c r="Q32" s="77">
        <v>0</v>
      </c>
      <c r="R32" s="77">
        <v>207.13762015200001</v>
      </c>
      <c r="S32" s="78">
        <v>2.0000000000000001E-4</v>
      </c>
      <c r="T32" s="78">
        <f t="shared" si="2"/>
        <v>1.0922770821421093E-2</v>
      </c>
      <c r="U32" s="78">
        <f>R32/'סכום נכסי הקרן'!$C$42</f>
        <v>3.9466486205901805E-3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359</v>
      </c>
      <c r="G33" t="s">
        <v>345</v>
      </c>
      <c r="H33" t="s">
        <v>360</v>
      </c>
      <c r="I33" t="s">
        <v>206</v>
      </c>
      <c r="J33"/>
      <c r="K33" s="77">
        <v>1.47</v>
      </c>
      <c r="L33" t="s">
        <v>102</v>
      </c>
      <c r="M33" s="78">
        <v>4.7500000000000001E-2</v>
      </c>
      <c r="N33" s="78">
        <v>3.3599999999999998E-2</v>
      </c>
      <c r="O33" s="77">
        <v>34075.65</v>
      </c>
      <c r="P33" s="77">
        <v>137.97999999999999</v>
      </c>
      <c r="Q33" s="77">
        <v>1.0930200000000001</v>
      </c>
      <c r="R33" s="77">
        <v>48.110601870000004</v>
      </c>
      <c r="S33" s="78">
        <v>0</v>
      </c>
      <c r="T33" s="78">
        <f t="shared" si="2"/>
        <v>2.5369658969772086E-3</v>
      </c>
      <c r="U33" s="78">
        <f>R33/'סכום נכסי הקרן'!$C$42</f>
        <v>9.1666419825942719E-4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367</v>
      </c>
      <c r="G34" t="s">
        <v>345</v>
      </c>
      <c r="H34" t="s">
        <v>368</v>
      </c>
      <c r="I34" t="s">
        <v>149</v>
      </c>
      <c r="J34"/>
      <c r="K34" s="77">
        <v>6.82</v>
      </c>
      <c r="L34" t="s">
        <v>102</v>
      </c>
      <c r="M34" s="78">
        <v>3.5000000000000001E-3</v>
      </c>
      <c r="N34" s="78">
        <v>3.3300000000000003E-2</v>
      </c>
      <c r="O34" s="77">
        <v>407646.2</v>
      </c>
      <c r="P34" s="77">
        <v>88.99</v>
      </c>
      <c r="Q34" s="77">
        <v>24.136800000000001</v>
      </c>
      <c r="R34" s="77">
        <v>386.90115337999998</v>
      </c>
      <c r="S34" s="78">
        <v>1E-4</v>
      </c>
      <c r="T34" s="78">
        <f t="shared" si="2"/>
        <v>2.040205263443752E-2</v>
      </c>
      <c r="U34" s="78">
        <f>R34/'סכום נכסי הקרן'!$C$42</f>
        <v>7.3717314226716679E-3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367</v>
      </c>
      <c r="G35" t="s">
        <v>345</v>
      </c>
      <c r="H35" t="s">
        <v>360</v>
      </c>
      <c r="I35" t="s">
        <v>206</v>
      </c>
      <c r="J35"/>
      <c r="K35" s="77">
        <v>2.72</v>
      </c>
      <c r="L35" t="s">
        <v>102</v>
      </c>
      <c r="M35" s="78">
        <v>2.4E-2</v>
      </c>
      <c r="N35" s="78">
        <v>2.9399999999999999E-2</v>
      </c>
      <c r="O35" s="77">
        <v>5100.51</v>
      </c>
      <c r="P35" s="77">
        <v>110.4</v>
      </c>
      <c r="Q35" s="77">
        <v>0.46437</v>
      </c>
      <c r="R35" s="77">
        <v>6.0953330399999999</v>
      </c>
      <c r="S35" s="78">
        <v>0</v>
      </c>
      <c r="T35" s="78">
        <f t="shared" si="2"/>
        <v>3.2141880276166277E-4</v>
      </c>
      <c r="U35" s="78">
        <f>R35/'סכום נכסי הקרן'!$C$42</f>
        <v>1.1613601487118116E-4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367</v>
      </c>
      <c r="G36" t="s">
        <v>345</v>
      </c>
      <c r="H36" t="s">
        <v>368</v>
      </c>
      <c r="I36" t="s">
        <v>149</v>
      </c>
      <c r="J36"/>
      <c r="K36" s="77">
        <v>3.88</v>
      </c>
      <c r="L36" t="s">
        <v>102</v>
      </c>
      <c r="M36" s="78">
        <v>2.5999999999999999E-2</v>
      </c>
      <c r="N36" s="78">
        <v>2.9600000000000001E-2</v>
      </c>
      <c r="O36" s="77">
        <v>79417.94</v>
      </c>
      <c r="P36" s="77">
        <v>111.25</v>
      </c>
      <c r="Q36" s="77">
        <v>0</v>
      </c>
      <c r="R36" s="77">
        <v>88.352458249999998</v>
      </c>
      <c r="S36" s="78">
        <v>2.0000000000000001E-4</v>
      </c>
      <c r="T36" s="78">
        <f t="shared" si="2"/>
        <v>4.6589974929023394E-3</v>
      </c>
      <c r="U36" s="78">
        <f>R36/'סכום נכסי הקרן'!$C$42</f>
        <v>1.6834030786982909E-3</v>
      </c>
    </row>
    <row r="37" spans="2:21">
      <c r="B37" t="s">
        <v>373</v>
      </c>
      <c r="C37" t="s">
        <v>374</v>
      </c>
      <c r="D37" t="s">
        <v>100</v>
      </c>
      <c r="E37" t="s">
        <v>123</v>
      </c>
      <c r="F37" t="s">
        <v>367</v>
      </c>
      <c r="G37" t="s">
        <v>345</v>
      </c>
      <c r="H37" t="s">
        <v>368</v>
      </c>
      <c r="I37" t="s">
        <v>149</v>
      </c>
      <c r="J37"/>
      <c r="K37" s="77">
        <v>4.08</v>
      </c>
      <c r="L37" t="s">
        <v>102</v>
      </c>
      <c r="M37" s="78">
        <v>2.81E-2</v>
      </c>
      <c r="N37" s="78">
        <v>3.1300000000000001E-2</v>
      </c>
      <c r="O37" s="77">
        <v>23337.43</v>
      </c>
      <c r="P37" s="77">
        <v>112.12</v>
      </c>
      <c r="Q37" s="77">
        <v>0</v>
      </c>
      <c r="R37" s="77">
        <v>26.165926515999999</v>
      </c>
      <c r="S37" s="78">
        <v>0</v>
      </c>
      <c r="T37" s="78">
        <f t="shared" si="2"/>
        <v>1.3797803530555513E-3</v>
      </c>
      <c r="U37" s="78">
        <f>R37/'סכום נכסי הקרן'!$C$42</f>
        <v>4.9854641428754643E-4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367</v>
      </c>
      <c r="G38" t="s">
        <v>345</v>
      </c>
      <c r="H38" t="s">
        <v>368</v>
      </c>
      <c r="I38" t="s">
        <v>149</v>
      </c>
      <c r="J38"/>
      <c r="K38" s="77">
        <v>2.61</v>
      </c>
      <c r="L38" t="s">
        <v>102</v>
      </c>
      <c r="M38" s="78">
        <v>3.6999999999999998E-2</v>
      </c>
      <c r="N38" s="78">
        <v>3.09E-2</v>
      </c>
      <c r="O38" s="77">
        <v>6050.46</v>
      </c>
      <c r="P38" s="77">
        <v>114.36</v>
      </c>
      <c r="Q38" s="77">
        <v>0</v>
      </c>
      <c r="R38" s="77">
        <v>6.9193060559999999</v>
      </c>
      <c r="S38" s="78">
        <v>0</v>
      </c>
      <c r="T38" s="78">
        <f t="shared" si="2"/>
        <v>3.6486850740825855E-4</v>
      </c>
      <c r="U38" s="78">
        <f>R38/'סכום נכסי הקרן'!$C$42</f>
        <v>1.3183539369292116E-4</v>
      </c>
    </row>
    <row r="39" spans="2:21">
      <c r="B39" t="s">
        <v>377</v>
      </c>
      <c r="C39" t="s">
        <v>378</v>
      </c>
      <c r="D39" t="s">
        <v>100</v>
      </c>
      <c r="E39" t="s">
        <v>123</v>
      </c>
      <c r="F39" t="s">
        <v>379</v>
      </c>
      <c r="G39" t="s">
        <v>345</v>
      </c>
      <c r="H39" t="s">
        <v>360</v>
      </c>
      <c r="I39" t="s">
        <v>206</v>
      </c>
      <c r="J39"/>
      <c r="K39" s="77">
        <v>4.4400000000000004</v>
      </c>
      <c r="L39" t="s">
        <v>102</v>
      </c>
      <c r="M39" s="78">
        <v>6.4999999999999997E-3</v>
      </c>
      <c r="N39" s="78">
        <v>2.7400000000000001E-2</v>
      </c>
      <c r="O39" s="77">
        <v>73517.649999999994</v>
      </c>
      <c r="P39" s="77">
        <v>101.81</v>
      </c>
      <c r="Q39" s="77">
        <v>0</v>
      </c>
      <c r="R39" s="77">
        <v>74.848319465000003</v>
      </c>
      <c r="S39" s="78">
        <v>1E-4</v>
      </c>
      <c r="T39" s="78">
        <f t="shared" si="2"/>
        <v>3.9468979091522721E-3</v>
      </c>
      <c r="U39" s="78">
        <f>R39/'סכום נכסי הקרן'!$C$42</f>
        <v>1.4261051013006107E-3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379</v>
      </c>
      <c r="G40" t="s">
        <v>345</v>
      </c>
      <c r="H40" t="s">
        <v>360</v>
      </c>
      <c r="I40" t="s">
        <v>206</v>
      </c>
      <c r="J40"/>
      <c r="K40" s="77">
        <v>5.17</v>
      </c>
      <c r="L40" t="s">
        <v>102</v>
      </c>
      <c r="M40" s="78">
        <v>1.43E-2</v>
      </c>
      <c r="N40" s="78">
        <v>3.0499999999999999E-2</v>
      </c>
      <c r="O40" s="77">
        <v>1181.73</v>
      </c>
      <c r="P40" s="77">
        <v>102.75</v>
      </c>
      <c r="Q40" s="77">
        <v>0</v>
      </c>
      <c r="R40" s="77">
        <v>1.214227575</v>
      </c>
      <c r="S40" s="78">
        <v>0</v>
      </c>
      <c r="T40" s="78">
        <f t="shared" si="2"/>
        <v>6.4028588901632379E-5</v>
      </c>
      <c r="U40" s="78">
        <f>R40/'סכום נכסי הקרן'!$C$42</f>
        <v>2.3135003580903309E-5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379</v>
      </c>
      <c r="G41" t="s">
        <v>345</v>
      </c>
      <c r="H41" t="s">
        <v>360</v>
      </c>
      <c r="I41" t="s">
        <v>206</v>
      </c>
      <c r="J41"/>
      <c r="K41" s="77">
        <v>6.74</v>
      </c>
      <c r="L41" t="s">
        <v>102</v>
      </c>
      <c r="M41" s="78">
        <v>3.61E-2</v>
      </c>
      <c r="N41" s="78">
        <v>3.3599999999999998E-2</v>
      </c>
      <c r="O41" s="77">
        <v>112224.05</v>
      </c>
      <c r="P41" s="77">
        <v>104.99</v>
      </c>
      <c r="Q41" s="77">
        <v>0</v>
      </c>
      <c r="R41" s="77">
        <v>117.824030095</v>
      </c>
      <c r="S41" s="78">
        <v>2.0000000000000001E-4</v>
      </c>
      <c r="T41" s="78">
        <f t="shared" si="2"/>
        <v>6.2130909732356519E-3</v>
      </c>
      <c r="U41" s="78">
        <f>R41/'סכום נכסי הקרן'!$C$42</f>
        <v>2.2449328398461746E-3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379</v>
      </c>
      <c r="G42" t="s">
        <v>345</v>
      </c>
      <c r="H42" t="s">
        <v>360</v>
      </c>
      <c r="I42" t="s">
        <v>206</v>
      </c>
      <c r="J42"/>
      <c r="K42" s="77">
        <v>1.72</v>
      </c>
      <c r="L42" t="s">
        <v>102</v>
      </c>
      <c r="M42" s="78">
        <v>1.7600000000000001E-2</v>
      </c>
      <c r="N42" s="78">
        <v>3.0499999999999999E-2</v>
      </c>
      <c r="O42" s="77">
        <v>62840.21</v>
      </c>
      <c r="P42" s="77">
        <v>111.29</v>
      </c>
      <c r="Q42" s="77">
        <v>0</v>
      </c>
      <c r="R42" s="77">
        <v>69.934869708999997</v>
      </c>
      <c r="S42" s="78">
        <v>0</v>
      </c>
      <c r="T42" s="78">
        <f t="shared" si="2"/>
        <v>3.6878021177263937E-3</v>
      </c>
      <c r="U42" s="78">
        <f>R42/'סכום נכסי הקרן'!$C$42</f>
        <v>1.3324878255608066E-3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379</v>
      </c>
      <c r="G43" t="s">
        <v>345</v>
      </c>
      <c r="H43" t="s">
        <v>360</v>
      </c>
      <c r="I43" t="s">
        <v>206</v>
      </c>
      <c r="J43"/>
      <c r="K43" s="77">
        <v>2.42</v>
      </c>
      <c r="L43" t="s">
        <v>102</v>
      </c>
      <c r="M43" s="78">
        <v>2.1499999999999998E-2</v>
      </c>
      <c r="N43" s="78">
        <v>2.9600000000000001E-2</v>
      </c>
      <c r="O43" s="77">
        <v>98819.5</v>
      </c>
      <c r="P43" s="77">
        <v>112.3</v>
      </c>
      <c r="Q43" s="77">
        <v>0</v>
      </c>
      <c r="R43" s="77">
        <v>110.9742985</v>
      </c>
      <c r="S43" s="78">
        <v>1E-4</v>
      </c>
      <c r="T43" s="78">
        <f t="shared" si="2"/>
        <v>5.8518912628907627E-3</v>
      </c>
      <c r="U43" s="78">
        <f>R43/'סכום נכסי הקרן'!$C$42</f>
        <v>2.1144230670150383E-3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379</v>
      </c>
      <c r="G44" t="s">
        <v>345</v>
      </c>
      <c r="H44" t="s">
        <v>360</v>
      </c>
      <c r="I44" t="s">
        <v>206</v>
      </c>
      <c r="J44"/>
      <c r="K44" s="77">
        <v>4.22</v>
      </c>
      <c r="L44" t="s">
        <v>102</v>
      </c>
      <c r="M44" s="78">
        <v>2.2499999999999999E-2</v>
      </c>
      <c r="N44" s="78">
        <v>3.1E-2</v>
      </c>
      <c r="O44" s="77">
        <v>207154.84</v>
      </c>
      <c r="P44" s="77">
        <v>109.55</v>
      </c>
      <c r="Q44" s="77">
        <v>0</v>
      </c>
      <c r="R44" s="77">
        <v>226.93812722000001</v>
      </c>
      <c r="S44" s="78">
        <v>2.0000000000000001E-4</v>
      </c>
      <c r="T44" s="78">
        <f t="shared" si="2"/>
        <v>1.1966890188501713E-2</v>
      </c>
      <c r="U44" s="78">
        <f>R44/'סכום נכסי הקרן'!$C$42</f>
        <v>4.3239129912514057E-3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379</v>
      </c>
      <c r="G45" t="s">
        <v>345</v>
      </c>
      <c r="H45" t="s">
        <v>360</v>
      </c>
      <c r="I45" t="s">
        <v>206</v>
      </c>
      <c r="J45"/>
      <c r="K45" s="77">
        <v>6</v>
      </c>
      <c r="L45" t="s">
        <v>102</v>
      </c>
      <c r="M45" s="78">
        <v>2.5000000000000001E-3</v>
      </c>
      <c r="N45" s="78">
        <v>3.0700000000000002E-2</v>
      </c>
      <c r="O45" s="77">
        <v>172577.32</v>
      </c>
      <c r="P45" s="77">
        <v>92.21</v>
      </c>
      <c r="Q45" s="77">
        <v>0</v>
      </c>
      <c r="R45" s="77">
        <v>159.13354677199999</v>
      </c>
      <c r="S45" s="78">
        <v>1E-4</v>
      </c>
      <c r="T45" s="78">
        <f t="shared" si="2"/>
        <v>8.3914223795511101E-3</v>
      </c>
      <c r="U45" s="78">
        <f>R45/'סכום נכסי הקרן'!$C$42</f>
        <v>3.0320141382162761E-3</v>
      </c>
    </row>
    <row r="46" spans="2:21">
      <c r="B46" t="s">
        <v>392</v>
      </c>
      <c r="C46" t="s">
        <v>393</v>
      </c>
      <c r="D46" t="s">
        <v>100</v>
      </c>
      <c r="E46" t="s">
        <v>123</v>
      </c>
      <c r="F46" t="s">
        <v>379</v>
      </c>
      <c r="G46" t="s">
        <v>345</v>
      </c>
      <c r="H46" t="s">
        <v>360</v>
      </c>
      <c r="I46" t="s">
        <v>206</v>
      </c>
      <c r="J46"/>
      <c r="K46" s="77">
        <v>3.27</v>
      </c>
      <c r="L46" t="s">
        <v>102</v>
      </c>
      <c r="M46" s="78">
        <v>2.35E-2</v>
      </c>
      <c r="N46" s="78">
        <v>2.86E-2</v>
      </c>
      <c r="O46" s="77">
        <v>145093.35</v>
      </c>
      <c r="P46" s="77">
        <v>110.9</v>
      </c>
      <c r="Q46" s="77">
        <v>3.8431899999999999</v>
      </c>
      <c r="R46" s="77">
        <v>164.75171515</v>
      </c>
      <c r="S46" s="78">
        <v>2.0000000000000001E-4</v>
      </c>
      <c r="T46" s="78">
        <f t="shared" si="2"/>
        <v>8.6876793587710999E-3</v>
      </c>
      <c r="U46" s="78">
        <f>R46/'סכום נכסי הקרן'!$C$42</f>
        <v>3.1390586068309407E-3</v>
      </c>
    </row>
    <row r="47" spans="2:21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345</v>
      </c>
      <c r="H47" t="s">
        <v>360</v>
      </c>
      <c r="I47" t="s">
        <v>206</v>
      </c>
      <c r="J47"/>
      <c r="K47" s="77">
        <v>2.98</v>
      </c>
      <c r="L47" t="s">
        <v>102</v>
      </c>
      <c r="M47" s="78">
        <v>1.4200000000000001E-2</v>
      </c>
      <c r="N47" s="78">
        <v>0.03</v>
      </c>
      <c r="O47" s="77">
        <v>63404.21</v>
      </c>
      <c r="P47" s="77">
        <v>107.02</v>
      </c>
      <c r="Q47" s="77">
        <v>0</v>
      </c>
      <c r="R47" s="77">
        <v>67.855185542000001</v>
      </c>
      <c r="S47" s="78">
        <v>1E-4</v>
      </c>
      <c r="T47" s="78">
        <f t="shared" si="2"/>
        <v>3.5781363142841712E-3</v>
      </c>
      <c r="U47" s="78">
        <f>R47/'סכום נכסי הקרן'!$C$42</f>
        <v>1.2928630454608382E-3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399</v>
      </c>
      <c r="G48" t="s">
        <v>345</v>
      </c>
      <c r="H48" t="s">
        <v>360</v>
      </c>
      <c r="I48" t="s">
        <v>206</v>
      </c>
      <c r="J48"/>
      <c r="K48" s="77">
        <v>0.97</v>
      </c>
      <c r="L48" t="s">
        <v>102</v>
      </c>
      <c r="M48" s="78">
        <v>0.04</v>
      </c>
      <c r="N48" s="78">
        <v>3.0099999999999998E-2</v>
      </c>
      <c r="O48" s="77">
        <v>883.33</v>
      </c>
      <c r="P48" s="77">
        <v>112.25</v>
      </c>
      <c r="Q48" s="77">
        <v>0</v>
      </c>
      <c r="R48" s="77">
        <v>0.99153792500000004</v>
      </c>
      <c r="S48" s="78">
        <v>0</v>
      </c>
      <c r="T48" s="78">
        <f t="shared" si="2"/>
        <v>5.2285729205419008E-5</v>
      </c>
      <c r="U48" s="78">
        <f>R48/'סכום נכסי הקרן'!$C$42</f>
        <v>1.8892037965351296E-5</v>
      </c>
    </row>
    <row r="49" spans="2:21">
      <c r="B49" t="s">
        <v>400</v>
      </c>
      <c r="C49" t="s">
        <v>401</v>
      </c>
      <c r="D49" t="s">
        <v>100</v>
      </c>
      <c r="E49" t="s">
        <v>123</v>
      </c>
      <c r="F49" t="s">
        <v>399</v>
      </c>
      <c r="G49" t="s">
        <v>345</v>
      </c>
      <c r="H49" t="s">
        <v>360</v>
      </c>
      <c r="I49" t="s">
        <v>206</v>
      </c>
      <c r="J49"/>
      <c r="K49" s="77">
        <v>4.28</v>
      </c>
      <c r="L49" t="s">
        <v>102</v>
      </c>
      <c r="M49" s="78">
        <v>3.5000000000000003E-2</v>
      </c>
      <c r="N49" s="78">
        <v>3.1199999999999999E-2</v>
      </c>
      <c r="O49" s="77">
        <v>48122.12</v>
      </c>
      <c r="P49" s="77">
        <v>115.14</v>
      </c>
      <c r="Q49" s="77">
        <v>0</v>
      </c>
      <c r="R49" s="77">
        <v>55.407808967999998</v>
      </c>
      <c r="S49" s="78">
        <v>1E-4</v>
      </c>
      <c r="T49" s="78">
        <f t="shared" si="2"/>
        <v>2.9217618635882579E-3</v>
      </c>
      <c r="U49" s="78">
        <f>R49/'סכום נכסי הקרן'!$C$42</f>
        <v>1.0556998418395219E-3</v>
      </c>
    </row>
    <row r="50" spans="2:21">
      <c r="B50" t="s">
        <v>402</v>
      </c>
      <c r="C50" t="s">
        <v>403</v>
      </c>
      <c r="D50" t="s">
        <v>100</v>
      </c>
      <c r="E50" t="s">
        <v>123</v>
      </c>
      <c r="F50" t="s">
        <v>399</v>
      </c>
      <c r="G50" t="s">
        <v>345</v>
      </c>
      <c r="H50" t="s">
        <v>360</v>
      </c>
      <c r="I50" t="s">
        <v>206</v>
      </c>
      <c r="J50"/>
      <c r="K50" s="77">
        <v>6.83</v>
      </c>
      <c r="L50" t="s">
        <v>102</v>
      </c>
      <c r="M50" s="78">
        <v>2.5000000000000001E-2</v>
      </c>
      <c r="N50" s="78">
        <v>3.1800000000000002E-2</v>
      </c>
      <c r="O50" s="77">
        <v>84094.33</v>
      </c>
      <c r="P50" s="77">
        <v>106.56</v>
      </c>
      <c r="Q50" s="77">
        <v>0</v>
      </c>
      <c r="R50" s="77">
        <v>89.610918048000002</v>
      </c>
      <c r="S50" s="78">
        <v>1E-4</v>
      </c>
      <c r="T50" s="78">
        <f t="shared" si="2"/>
        <v>4.725358533216692E-3</v>
      </c>
      <c r="U50" s="78">
        <f>R50/'סכום נכסי הקרן'!$C$42</f>
        <v>1.7073808506848586E-3</v>
      </c>
    </row>
    <row r="51" spans="2:21">
      <c r="B51" t="s">
        <v>404</v>
      </c>
      <c r="C51" t="s">
        <v>405</v>
      </c>
      <c r="D51" t="s">
        <v>100</v>
      </c>
      <c r="E51" t="s">
        <v>123</v>
      </c>
      <c r="F51" t="s">
        <v>399</v>
      </c>
      <c r="G51" t="s">
        <v>345</v>
      </c>
      <c r="H51" t="s">
        <v>360</v>
      </c>
      <c r="I51" t="s">
        <v>206</v>
      </c>
      <c r="J51"/>
      <c r="K51" s="77">
        <v>2.93</v>
      </c>
      <c r="L51" t="s">
        <v>102</v>
      </c>
      <c r="M51" s="78">
        <v>0.04</v>
      </c>
      <c r="N51" s="78">
        <v>2.93E-2</v>
      </c>
      <c r="O51" s="77">
        <v>154418.96</v>
      </c>
      <c r="P51" s="77">
        <v>115.78</v>
      </c>
      <c r="Q51" s="77">
        <v>0</v>
      </c>
      <c r="R51" s="77">
        <v>178.78627188799999</v>
      </c>
      <c r="S51" s="78">
        <v>2.0000000000000001E-4</v>
      </c>
      <c r="T51" s="78">
        <f t="shared" si="2"/>
        <v>9.4277489159906649E-3</v>
      </c>
      <c r="U51" s="78">
        <f>R51/'סכום נכסי הקרן'!$C$42</f>
        <v>3.4064627797183999E-3</v>
      </c>
    </row>
    <row r="52" spans="2:21">
      <c r="B52" t="s">
        <v>406</v>
      </c>
      <c r="C52" t="s">
        <v>407</v>
      </c>
      <c r="D52" t="s">
        <v>100</v>
      </c>
      <c r="E52" t="s">
        <v>123</v>
      </c>
      <c r="F52" t="s">
        <v>408</v>
      </c>
      <c r="G52" t="s">
        <v>345</v>
      </c>
      <c r="H52" t="s">
        <v>360</v>
      </c>
      <c r="I52" t="s">
        <v>206</v>
      </c>
      <c r="J52"/>
      <c r="K52" s="77">
        <v>2.62</v>
      </c>
      <c r="L52" t="s">
        <v>102</v>
      </c>
      <c r="M52" s="78">
        <v>2.3400000000000001E-2</v>
      </c>
      <c r="N52" s="78">
        <v>3.1600000000000003E-2</v>
      </c>
      <c r="O52" s="77">
        <v>104721.96</v>
      </c>
      <c r="P52" s="77">
        <v>110.3</v>
      </c>
      <c r="Q52" s="77">
        <v>0</v>
      </c>
      <c r="R52" s="77">
        <v>115.50832188</v>
      </c>
      <c r="S52" s="78">
        <v>0</v>
      </c>
      <c r="T52" s="78">
        <f t="shared" si="2"/>
        <v>6.090979161276211E-3</v>
      </c>
      <c r="U52" s="78">
        <f>R52/'סכום נכסי הקרן'!$C$42</f>
        <v>2.2008110302699489E-3</v>
      </c>
    </row>
    <row r="53" spans="2:21">
      <c r="B53" t="s">
        <v>409</v>
      </c>
      <c r="C53" t="s">
        <v>410</v>
      </c>
      <c r="D53" t="s">
        <v>100</v>
      </c>
      <c r="E53" t="s">
        <v>123</v>
      </c>
      <c r="F53" t="s">
        <v>411</v>
      </c>
      <c r="G53" t="s">
        <v>345</v>
      </c>
      <c r="H53" t="s">
        <v>368</v>
      </c>
      <c r="I53" t="s">
        <v>149</v>
      </c>
      <c r="J53"/>
      <c r="K53" s="77">
        <v>2.5299999999999998</v>
      </c>
      <c r="L53" t="s">
        <v>102</v>
      </c>
      <c r="M53" s="78">
        <v>3.2000000000000001E-2</v>
      </c>
      <c r="N53" s="78">
        <v>3.0200000000000001E-2</v>
      </c>
      <c r="O53" s="77">
        <v>137620.32999999999</v>
      </c>
      <c r="P53" s="77">
        <v>112.5</v>
      </c>
      <c r="Q53" s="77">
        <v>0</v>
      </c>
      <c r="R53" s="77">
        <v>154.82287124999999</v>
      </c>
      <c r="S53" s="78">
        <v>1E-4</v>
      </c>
      <c r="T53" s="78">
        <f t="shared" si="2"/>
        <v>8.1641120494538328E-3</v>
      </c>
      <c r="U53" s="78">
        <f>R53/'סכום נכסי הקרן'!$C$42</f>
        <v>2.9498816815904396E-3</v>
      </c>
    </row>
    <row r="54" spans="2:21">
      <c r="B54" t="s">
        <v>412</v>
      </c>
      <c r="C54" t="s">
        <v>413</v>
      </c>
      <c r="D54" t="s">
        <v>100</v>
      </c>
      <c r="E54" t="s">
        <v>123</v>
      </c>
      <c r="F54" t="s">
        <v>411</v>
      </c>
      <c r="G54" t="s">
        <v>345</v>
      </c>
      <c r="H54" t="s">
        <v>368</v>
      </c>
      <c r="I54" t="s">
        <v>149</v>
      </c>
      <c r="J54"/>
      <c r="K54" s="77">
        <v>4.3</v>
      </c>
      <c r="L54" t="s">
        <v>102</v>
      </c>
      <c r="M54" s="78">
        <v>1.14E-2</v>
      </c>
      <c r="N54" s="78">
        <v>3.15E-2</v>
      </c>
      <c r="O54" s="77">
        <v>149934.29</v>
      </c>
      <c r="P54" s="77">
        <v>100.96</v>
      </c>
      <c r="Q54" s="77">
        <v>1.8744400000000001</v>
      </c>
      <c r="R54" s="77">
        <v>153.24809918400001</v>
      </c>
      <c r="S54" s="78">
        <v>1E-4</v>
      </c>
      <c r="T54" s="78">
        <f t="shared" si="2"/>
        <v>8.0810712461450405E-3</v>
      </c>
      <c r="U54" s="78">
        <f>R54/'סכום נכסי הקרן'!$C$42</f>
        <v>2.9198771271427152E-3</v>
      </c>
    </row>
    <row r="55" spans="2:21">
      <c r="B55" t="s">
        <v>414</v>
      </c>
      <c r="C55" t="s">
        <v>415</v>
      </c>
      <c r="D55" t="s">
        <v>100</v>
      </c>
      <c r="E55" t="s">
        <v>123</v>
      </c>
      <c r="F55" t="s">
        <v>411</v>
      </c>
      <c r="G55" t="s">
        <v>345</v>
      </c>
      <c r="H55" t="s">
        <v>368</v>
      </c>
      <c r="I55" t="s">
        <v>149</v>
      </c>
      <c r="J55"/>
      <c r="K55" s="77">
        <v>6.5</v>
      </c>
      <c r="L55" t="s">
        <v>102</v>
      </c>
      <c r="M55" s="78">
        <v>9.1999999999999998E-3</v>
      </c>
      <c r="N55" s="78">
        <v>3.32E-2</v>
      </c>
      <c r="O55" s="77">
        <v>213669.25</v>
      </c>
      <c r="P55" s="77">
        <v>96.51</v>
      </c>
      <c r="Q55" s="77">
        <v>0</v>
      </c>
      <c r="R55" s="77">
        <v>206.21219317500001</v>
      </c>
      <c r="S55" s="78">
        <v>1E-4</v>
      </c>
      <c r="T55" s="78">
        <f t="shared" si="2"/>
        <v>1.0873971251481485E-2</v>
      </c>
      <c r="U55" s="78">
        <f>R55/'סכום נכסי הקרן'!$C$42</f>
        <v>3.9290162122446858E-3</v>
      </c>
    </row>
    <row r="56" spans="2:21">
      <c r="B56" t="s">
        <v>416</v>
      </c>
      <c r="C56" t="s">
        <v>417</v>
      </c>
      <c r="D56" t="s">
        <v>100</v>
      </c>
      <c r="E56" t="s">
        <v>123</v>
      </c>
      <c r="F56" t="s">
        <v>408</v>
      </c>
      <c r="G56" t="s">
        <v>345</v>
      </c>
      <c r="H56" t="s">
        <v>360</v>
      </c>
      <c r="I56" t="s">
        <v>206</v>
      </c>
      <c r="J56"/>
      <c r="K56" s="77">
        <v>5.9</v>
      </c>
      <c r="L56" t="s">
        <v>102</v>
      </c>
      <c r="M56" s="78">
        <v>6.4999999999999997E-3</v>
      </c>
      <c r="N56" s="78">
        <v>3.15E-2</v>
      </c>
      <c r="O56" s="77">
        <v>302891.81</v>
      </c>
      <c r="P56" s="77">
        <v>95.32</v>
      </c>
      <c r="Q56" s="77">
        <v>0</v>
      </c>
      <c r="R56" s="77">
        <v>288.71647329199999</v>
      </c>
      <c r="S56" s="78">
        <v>1E-4</v>
      </c>
      <c r="T56" s="78">
        <f t="shared" si="2"/>
        <v>1.5224582902049965E-2</v>
      </c>
      <c r="U56" s="78">
        <f>R56/'סכום נכסי הקרן'!$C$42</f>
        <v>5.5009923847893129E-3</v>
      </c>
    </row>
    <row r="57" spans="2:21">
      <c r="B57" t="s">
        <v>418</v>
      </c>
      <c r="C57" t="s">
        <v>419</v>
      </c>
      <c r="D57" t="s">
        <v>100</v>
      </c>
      <c r="E57" t="s">
        <v>123</v>
      </c>
      <c r="F57" t="s">
        <v>408</v>
      </c>
      <c r="G57" t="s">
        <v>345</v>
      </c>
      <c r="H57" t="s">
        <v>360</v>
      </c>
      <c r="I57" t="s">
        <v>206</v>
      </c>
      <c r="J57"/>
      <c r="K57" s="77">
        <v>8.82</v>
      </c>
      <c r="L57" t="s">
        <v>102</v>
      </c>
      <c r="M57" s="78">
        <v>2.64E-2</v>
      </c>
      <c r="N57" s="78">
        <v>2.9499999999999998E-2</v>
      </c>
      <c r="O57" s="77">
        <v>13264.25</v>
      </c>
      <c r="P57" s="77">
        <v>99.52</v>
      </c>
      <c r="Q57" s="77">
        <v>0</v>
      </c>
      <c r="R57" s="77">
        <v>13.2005816</v>
      </c>
      <c r="S57" s="78">
        <v>0</v>
      </c>
      <c r="T57" s="78">
        <f t="shared" si="2"/>
        <v>6.9609242116647901E-4</v>
      </c>
      <c r="U57" s="78">
        <f>R57/'סכום נכסי הקרן'!$C$42</f>
        <v>2.515142209531902E-4</v>
      </c>
    </row>
    <row r="58" spans="2:21">
      <c r="B58" t="s">
        <v>420</v>
      </c>
      <c r="C58" t="s">
        <v>421</v>
      </c>
      <c r="D58" t="s">
        <v>100</v>
      </c>
      <c r="E58" t="s">
        <v>123</v>
      </c>
      <c r="F58" t="s">
        <v>422</v>
      </c>
      <c r="G58" t="s">
        <v>345</v>
      </c>
      <c r="H58" t="s">
        <v>368</v>
      </c>
      <c r="I58" t="s">
        <v>149</v>
      </c>
      <c r="J58"/>
      <c r="K58" s="77">
        <v>2.2599999999999998</v>
      </c>
      <c r="L58" t="s">
        <v>102</v>
      </c>
      <c r="M58" s="78">
        <v>1.34E-2</v>
      </c>
      <c r="N58" s="78">
        <v>2.9600000000000001E-2</v>
      </c>
      <c r="O58" s="77">
        <v>32529.279999999999</v>
      </c>
      <c r="P58" s="77">
        <v>109.14</v>
      </c>
      <c r="Q58" s="77">
        <v>0</v>
      </c>
      <c r="R58" s="77">
        <v>35.502456191999997</v>
      </c>
      <c r="S58" s="78">
        <v>1E-4</v>
      </c>
      <c r="T58" s="78">
        <f t="shared" si="2"/>
        <v>1.872113777778256E-3</v>
      </c>
      <c r="U58" s="78">
        <f>R58/'סכום נכסי הקרן'!$C$42</f>
        <v>6.7643781778945573E-4</v>
      </c>
    </row>
    <row r="59" spans="2:21">
      <c r="B59" t="s">
        <v>423</v>
      </c>
      <c r="C59" t="s">
        <v>424</v>
      </c>
      <c r="D59" t="s">
        <v>100</v>
      </c>
      <c r="E59" t="s">
        <v>123</v>
      </c>
      <c r="F59" t="s">
        <v>422</v>
      </c>
      <c r="G59" t="s">
        <v>345</v>
      </c>
      <c r="H59" t="s">
        <v>360</v>
      </c>
      <c r="I59" t="s">
        <v>206</v>
      </c>
      <c r="J59"/>
      <c r="K59" s="77">
        <v>3.59</v>
      </c>
      <c r="L59" t="s">
        <v>102</v>
      </c>
      <c r="M59" s="78">
        <v>1.8200000000000001E-2</v>
      </c>
      <c r="N59" s="78">
        <v>2.9600000000000001E-2</v>
      </c>
      <c r="O59" s="77">
        <v>87481.63</v>
      </c>
      <c r="P59" s="77">
        <v>107.72</v>
      </c>
      <c r="Q59" s="77">
        <v>0</v>
      </c>
      <c r="R59" s="77">
        <v>94.235211836000005</v>
      </c>
      <c r="S59" s="78">
        <v>2.0000000000000001E-4</v>
      </c>
      <c r="T59" s="78">
        <f t="shared" si="2"/>
        <v>4.9692065663271452E-3</v>
      </c>
      <c r="U59" s="78">
        <f>R59/'סכום נכסי הקרן'!$C$42</f>
        <v>1.7954887602293515E-3</v>
      </c>
    </row>
    <row r="60" spans="2:21">
      <c r="B60" t="s">
        <v>425</v>
      </c>
      <c r="C60" t="s">
        <v>426</v>
      </c>
      <c r="D60" t="s">
        <v>100</v>
      </c>
      <c r="E60" t="s">
        <v>123</v>
      </c>
      <c r="F60" t="s">
        <v>422</v>
      </c>
      <c r="G60" t="s">
        <v>345</v>
      </c>
      <c r="H60" t="s">
        <v>360</v>
      </c>
      <c r="I60" t="s">
        <v>206</v>
      </c>
      <c r="J60"/>
      <c r="K60" s="77">
        <v>2.0299999999999998</v>
      </c>
      <c r="L60" t="s">
        <v>102</v>
      </c>
      <c r="M60" s="78">
        <v>2E-3</v>
      </c>
      <c r="N60" s="78">
        <v>2.9399999999999999E-2</v>
      </c>
      <c r="O60" s="77">
        <v>69845.990000000005</v>
      </c>
      <c r="P60" s="77">
        <v>104.5</v>
      </c>
      <c r="Q60" s="77">
        <v>0</v>
      </c>
      <c r="R60" s="77">
        <v>72.989059549999993</v>
      </c>
      <c r="S60" s="78">
        <v>2.0000000000000001E-4</v>
      </c>
      <c r="T60" s="78">
        <f t="shared" si="2"/>
        <v>3.8488555065500914E-3</v>
      </c>
      <c r="U60" s="78">
        <f>R60/'סכום נכסי הקרן'!$C$42</f>
        <v>1.3906801235806349E-3</v>
      </c>
    </row>
    <row r="61" spans="2:21">
      <c r="B61" t="s">
        <v>427</v>
      </c>
      <c r="C61" t="s">
        <v>428</v>
      </c>
      <c r="D61" t="s">
        <v>100</v>
      </c>
      <c r="E61" t="s">
        <v>123</v>
      </c>
      <c r="F61" t="s">
        <v>429</v>
      </c>
      <c r="G61" t="s">
        <v>430</v>
      </c>
      <c r="H61" t="s">
        <v>368</v>
      </c>
      <c r="I61" t="s">
        <v>149</v>
      </c>
      <c r="J61"/>
      <c r="K61" s="77">
        <v>5.29</v>
      </c>
      <c r="L61" t="s">
        <v>102</v>
      </c>
      <c r="M61" s="78">
        <v>4.4000000000000003E-3</v>
      </c>
      <c r="N61" s="78">
        <v>2.75E-2</v>
      </c>
      <c r="O61" s="77">
        <v>48225.87</v>
      </c>
      <c r="P61" s="77">
        <v>98.69</v>
      </c>
      <c r="Q61" s="77">
        <v>0</v>
      </c>
      <c r="R61" s="77">
        <v>47.594111103000003</v>
      </c>
      <c r="S61" s="78">
        <v>1E-4</v>
      </c>
      <c r="T61" s="78">
        <f t="shared" si="2"/>
        <v>2.5097303311964435E-3</v>
      </c>
      <c r="U61" s="78">
        <f>R61/'סכום נכסי הקרן'!$C$42</f>
        <v>9.0682336117907305E-4</v>
      </c>
    </row>
    <row r="62" spans="2:21">
      <c r="B62" t="s">
        <v>431</v>
      </c>
      <c r="C62" t="s">
        <v>432</v>
      </c>
      <c r="D62" t="s">
        <v>100</v>
      </c>
      <c r="E62" t="s">
        <v>123</v>
      </c>
      <c r="F62" t="s">
        <v>433</v>
      </c>
      <c r="G62" t="s">
        <v>345</v>
      </c>
      <c r="H62" t="s">
        <v>368</v>
      </c>
      <c r="I62" t="s">
        <v>149</v>
      </c>
      <c r="J62"/>
      <c r="K62" s="77">
        <v>3.07</v>
      </c>
      <c r="L62" t="s">
        <v>102</v>
      </c>
      <c r="M62" s="78">
        <v>1.5800000000000002E-2</v>
      </c>
      <c r="N62" s="78">
        <v>2.92E-2</v>
      </c>
      <c r="O62" s="77">
        <v>87353.07</v>
      </c>
      <c r="P62" s="77">
        <v>108.57</v>
      </c>
      <c r="Q62" s="77">
        <v>0</v>
      </c>
      <c r="R62" s="77">
        <v>94.839228098999996</v>
      </c>
      <c r="S62" s="78">
        <v>2.0000000000000001E-4</v>
      </c>
      <c r="T62" s="78">
        <f t="shared" si="2"/>
        <v>5.0010575222680254E-3</v>
      </c>
      <c r="U62" s="78">
        <f>R62/'סכום נכסי הקרן'!$C$42</f>
        <v>1.806997244054905E-3</v>
      </c>
    </row>
    <row r="63" spans="2:21">
      <c r="B63" t="s">
        <v>434</v>
      </c>
      <c r="C63" t="s">
        <v>435</v>
      </c>
      <c r="D63" t="s">
        <v>100</v>
      </c>
      <c r="E63" t="s">
        <v>123</v>
      </c>
      <c r="F63" t="s">
        <v>433</v>
      </c>
      <c r="G63" t="s">
        <v>345</v>
      </c>
      <c r="H63" t="s">
        <v>368</v>
      </c>
      <c r="I63" t="s">
        <v>149</v>
      </c>
      <c r="J63"/>
      <c r="K63" s="77">
        <v>5.5</v>
      </c>
      <c r="L63" t="s">
        <v>102</v>
      </c>
      <c r="M63" s="78">
        <v>8.3999999999999995E-3</v>
      </c>
      <c r="N63" s="78">
        <v>3.0300000000000001E-2</v>
      </c>
      <c r="O63" s="77">
        <v>70301.929999999993</v>
      </c>
      <c r="P63" s="77">
        <v>98.55</v>
      </c>
      <c r="Q63" s="77">
        <v>0</v>
      </c>
      <c r="R63" s="77">
        <v>69.282552014999993</v>
      </c>
      <c r="S63" s="78">
        <v>2.0000000000000001E-4</v>
      </c>
      <c r="T63" s="78">
        <f t="shared" si="2"/>
        <v>3.6534041330962166E-3</v>
      </c>
      <c r="U63" s="78">
        <f>R63/'סכום נכסי הקרן'!$C$42</f>
        <v>1.3200590416184088E-3</v>
      </c>
    </row>
    <row r="64" spans="2:21">
      <c r="B64" t="s">
        <v>436</v>
      </c>
      <c r="C64" t="s">
        <v>437</v>
      </c>
      <c r="D64" t="s">
        <v>100</v>
      </c>
      <c r="E64" t="s">
        <v>123</v>
      </c>
      <c r="F64" t="s">
        <v>438</v>
      </c>
      <c r="G64" t="s">
        <v>315</v>
      </c>
      <c r="H64" t="s">
        <v>360</v>
      </c>
      <c r="I64" t="s">
        <v>206</v>
      </c>
      <c r="J64"/>
      <c r="K64" s="77">
        <v>1.4</v>
      </c>
      <c r="L64" t="s">
        <v>102</v>
      </c>
      <c r="M64" s="78">
        <v>2.4199999999999999E-2</v>
      </c>
      <c r="N64" s="78">
        <v>3.56E-2</v>
      </c>
      <c r="O64" s="77">
        <v>1.43</v>
      </c>
      <c r="P64" s="77">
        <v>5556939</v>
      </c>
      <c r="Q64" s="77">
        <v>0</v>
      </c>
      <c r="R64" s="77">
        <v>79.464227699999995</v>
      </c>
      <c r="S64" s="78">
        <v>0</v>
      </c>
      <c r="T64" s="78">
        <f t="shared" si="2"/>
        <v>4.1903037556934152E-3</v>
      </c>
      <c r="U64" s="78">
        <f>R64/'סכום נכסי הקרן'!$C$42</f>
        <v>1.5140532386552132E-3</v>
      </c>
    </row>
    <row r="65" spans="2:21">
      <c r="B65" t="s">
        <v>439</v>
      </c>
      <c r="C65" t="s">
        <v>440</v>
      </c>
      <c r="D65" t="s">
        <v>100</v>
      </c>
      <c r="E65" t="s">
        <v>123</v>
      </c>
      <c r="F65" t="s">
        <v>438</v>
      </c>
      <c r="G65" t="s">
        <v>315</v>
      </c>
      <c r="H65" t="s">
        <v>360</v>
      </c>
      <c r="I65" t="s">
        <v>206</v>
      </c>
      <c r="J65"/>
      <c r="K65" s="77">
        <v>1.01</v>
      </c>
      <c r="L65" t="s">
        <v>102</v>
      </c>
      <c r="M65" s="78">
        <v>1.95E-2</v>
      </c>
      <c r="N65" s="78">
        <v>3.56E-2</v>
      </c>
      <c r="O65" s="77">
        <v>0.35</v>
      </c>
      <c r="P65" s="77">
        <v>5397000</v>
      </c>
      <c r="Q65" s="77">
        <v>0.69811999999999996</v>
      </c>
      <c r="R65" s="77">
        <v>19.587620000000001</v>
      </c>
      <c r="S65" s="78">
        <v>0</v>
      </c>
      <c r="T65" s="78">
        <f t="shared" si="2"/>
        <v>1.0328934166574106E-3</v>
      </c>
      <c r="U65" s="78">
        <f>R65/'סכום נכסי הקרן'!$C$42</f>
        <v>3.7320817626907647E-4</v>
      </c>
    </row>
    <row r="66" spans="2:21">
      <c r="B66" t="s">
        <v>441</v>
      </c>
      <c r="C66" t="s">
        <v>442</v>
      </c>
      <c r="D66" t="s">
        <v>100</v>
      </c>
      <c r="E66" t="s">
        <v>123</v>
      </c>
      <c r="F66" t="s">
        <v>438</v>
      </c>
      <c r="G66" t="s">
        <v>315</v>
      </c>
      <c r="H66" t="s">
        <v>368</v>
      </c>
      <c r="I66" t="s">
        <v>149</v>
      </c>
      <c r="J66"/>
      <c r="K66" s="77">
        <v>4.34</v>
      </c>
      <c r="L66" t="s">
        <v>102</v>
      </c>
      <c r="M66" s="78">
        <v>1.4999999999999999E-2</v>
      </c>
      <c r="N66" s="78">
        <v>3.7600000000000001E-2</v>
      </c>
      <c r="O66" s="77">
        <v>1.21</v>
      </c>
      <c r="P66" s="77">
        <v>4910638</v>
      </c>
      <c r="Q66" s="77">
        <v>0</v>
      </c>
      <c r="R66" s="77">
        <v>59.418719799999998</v>
      </c>
      <c r="S66" s="78">
        <v>0</v>
      </c>
      <c r="T66" s="78">
        <f t="shared" si="2"/>
        <v>3.1332650167621864E-3</v>
      </c>
      <c r="U66" s="78">
        <f>R66/'סכום נכסי הקרן'!$C$42</f>
        <v>1.1321208014450589E-3</v>
      </c>
    </row>
    <row r="67" spans="2:21">
      <c r="B67" t="s">
        <v>443</v>
      </c>
      <c r="C67" t="s">
        <v>444</v>
      </c>
      <c r="D67" t="s">
        <v>100</v>
      </c>
      <c r="E67" t="s">
        <v>123</v>
      </c>
      <c r="F67" t="s">
        <v>438</v>
      </c>
      <c r="G67" t="s">
        <v>315</v>
      </c>
      <c r="H67" t="s">
        <v>360</v>
      </c>
      <c r="I67" t="s">
        <v>206</v>
      </c>
      <c r="J67"/>
      <c r="K67" s="77">
        <v>4.5199999999999996</v>
      </c>
      <c r="L67" t="s">
        <v>102</v>
      </c>
      <c r="M67" s="78">
        <v>2.7799999999999998E-2</v>
      </c>
      <c r="N67" s="78">
        <v>3.3399999999999999E-2</v>
      </c>
      <c r="O67" s="77">
        <v>0.37</v>
      </c>
      <c r="P67" s="77">
        <v>5460000</v>
      </c>
      <c r="Q67" s="77">
        <v>0</v>
      </c>
      <c r="R67" s="77">
        <v>20.202000000000002</v>
      </c>
      <c r="S67" s="78">
        <v>0</v>
      </c>
      <c r="T67" s="78">
        <f t="shared" si="2"/>
        <v>1.0652908726692173E-3</v>
      </c>
      <c r="U67" s="78">
        <f>R67/'סכום נכסי הקרן'!$C$42</f>
        <v>3.8491412315472137E-4</v>
      </c>
    </row>
    <row r="68" spans="2:21">
      <c r="B68" t="s">
        <v>445</v>
      </c>
      <c r="C68" t="s">
        <v>446</v>
      </c>
      <c r="D68" t="s">
        <v>100</v>
      </c>
      <c r="E68" t="s">
        <v>123</v>
      </c>
      <c r="F68" t="s">
        <v>447</v>
      </c>
      <c r="G68" t="s">
        <v>315</v>
      </c>
      <c r="H68" t="s">
        <v>368</v>
      </c>
      <c r="I68" t="s">
        <v>149</v>
      </c>
      <c r="J68"/>
      <c r="K68" s="77">
        <v>2.56</v>
      </c>
      <c r="L68" t="s">
        <v>102</v>
      </c>
      <c r="M68" s="78">
        <v>2.5899999999999999E-2</v>
      </c>
      <c r="N68" s="78">
        <v>3.6600000000000001E-2</v>
      </c>
      <c r="O68" s="77">
        <v>1.85</v>
      </c>
      <c r="P68" s="77">
        <v>5459551</v>
      </c>
      <c r="Q68" s="77">
        <v>0</v>
      </c>
      <c r="R68" s="77">
        <v>101.0016935</v>
      </c>
      <c r="S68" s="78">
        <v>1E-4</v>
      </c>
      <c r="T68" s="78">
        <f t="shared" si="2"/>
        <v>5.3260163453956932E-3</v>
      </c>
      <c r="U68" s="78">
        <f>R68/'סכום נכסי הקרן'!$C$42</f>
        <v>1.9244123498017235E-3</v>
      </c>
    </row>
    <row r="69" spans="2:21">
      <c r="B69" t="s">
        <v>448</v>
      </c>
      <c r="C69" t="s">
        <v>449</v>
      </c>
      <c r="D69" t="s">
        <v>100</v>
      </c>
      <c r="E69" t="s">
        <v>123</v>
      </c>
      <c r="F69" t="s">
        <v>447</v>
      </c>
      <c r="G69" t="s">
        <v>315</v>
      </c>
      <c r="H69" t="s">
        <v>368</v>
      </c>
      <c r="I69" t="s">
        <v>149</v>
      </c>
      <c r="J69"/>
      <c r="K69" s="77">
        <v>2.8</v>
      </c>
      <c r="L69" t="s">
        <v>102</v>
      </c>
      <c r="M69" s="78">
        <v>2.9700000000000001E-2</v>
      </c>
      <c r="N69" s="78">
        <v>2.9100000000000001E-2</v>
      </c>
      <c r="O69" s="77">
        <v>0.73</v>
      </c>
      <c r="P69" s="77">
        <v>5593655</v>
      </c>
      <c r="Q69" s="77">
        <v>0</v>
      </c>
      <c r="R69" s="77">
        <v>40.833681499999997</v>
      </c>
      <c r="S69" s="78">
        <v>1E-4</v>
      </c>
      <c r="T69" s="78">
        <f t="shared" si="2"/>
        <v>2.1532396891115664E-3</v>
      </c>
      <c r="U69" s="78">
        <f>R69/'סכום נכסי הקרן'!$C$42</f>
        <v>7.7801508314779058E-4</v>
      </c>
    </row>
    <row r="70" spans="2:21">
      <c r="B70" t="s">
        <v>450</v>
      </c>
      <c r="C70" t="s">
        <v>451</v>
      </c>
      <c r="D70" t="s">
        <v>100</v>
      </c>
      <c r="E70" t="s">
        <v>123</v>
      </c>
      <c r="F70" t="s">
        <v>447</v>
      </c>
      <c r="G70" t="s">
        <v>315</v>
      </c>
      <c r="H70" t="s">
        <v>368</v>
      </c>
      <c r="I70" t="s">
        <v>149</v>
      </c>
      <c r="J70"/>
      <c r="K70" s="77">
        <v>4.37</v>
      </c>
      <c r="L70" t="s">
        <v>102</v>
      </c>
      <c r="M70" s="78">
        <v>8.3999999999999995E-3</v>
      </c>
      <c r="N70" s="78">
        <v>3.4500000000000003E-2</v>
      </c>
      <c r="O70" s="77">
        <v>0.47</v>
      </c>
      <c r="P70" s="77">
        <v>4859428</v>
      </c>
      <c r="Q70" s="77">
        <v>0</v>
      </c>
      <c r="R70" s="77">
        <v>22.839311599999998</v>
      </c>
      <c r="S70" s="78">
        <v>1E-4</v>
      </c>
      <c r="T70" s="78">
        <f t="shared" si="2"/>
        <v>1.2043614585451031E-3</v>
      </c>
      <c r="U70" s="78">
        <f>R70/'סכום נכסי הקרן'!$C$42</f>
        <v>4.3516352826311529E-4</v>
      </c>
    </row>
    <row r="71" spans="2:21">
      <c r="B71" t="s">
        <v>452</v>
      </c>
      <c r="C71" t="s">
        <v>453</v>
      </c>
      <c r="D71" t="s">
        <v>100</v>
      </c>
      <c r="E71" t="s">
        <v>123</v>
      </c>
      <c r="F71" t="s">
        <v>447</v>
      </c>
      <c r="G71" t="s">
        <v>315</v>
      </c>
      <c r="H71" t="s">
        <v>368</v>
      </c>
      <c r="I71" t="s">
        <v>149</v>
      </c>
      <c r="J71"/>
      <c r="K71" s="77">
        <v>4.74</v>
      </c>
      <c r="L71" t="s">
        <v>102</v>
      </c>
      <c r="M71" s="78">
        <v>3.09E-2</v>
      </c>
      <c r="N71" s="78">
        <v>3.5200000000000002E-2</v>
      </c>
      <c r="O71" s="77">
        <v>1.1299999999999999</v>
      </c>
      <c r="P71" s="77">
        <v>5195474</v>
      </c>
      <c r="Q71" s="77">
        <v>0</v>
      </c>
      <c r="R71" s="77">
        <v>58.7088562</v>
      </c>
      <c r="S71" s="78">
        <v>1E-4</v>
      </c>
      <c r="T71" s="78">
        <f t="shared" si="2"/>
        <v>3.0958325242406485E-3</v>
      </c>
      <c r="U71" s="78">
        <f>R71/'סכום נכסי הקרן'!$C$42</f>
        <v>1.1185955799247413E-3</v>
      </c>
    </row>
    <row r="72" spans="2:21">
      <c r="B72" t="s">
        <v>454</v>
      </c>
      <c r="C72" t="s">
        <v>455</v>
      </c>
      <c r="D72" t="s">
        <v>100</v>
      </c>
      <c r="E72" t="s">
        <v>123</v>
      </c>
      <c r="F72" t="s">
        <v>447</v>
      </c>
      <c r="G72" t="s">
        <v>315</v>
      </c>
      <c r="H72" t="s">
        <v>368</v>
      </c>
      <c r="I72" t="s">
        <v>149</v>
      </c>
      <c r="J72"/>
      <c r="K72" s="77">
        <v>0.25</v>
      </c>
      <c r="L72" t="s">
        <v>102</v>
      </c>
      <c r="M72" s="78">
        <v>1.5900000000000001E-2</v>
      </c>
      <c r="N72" s="78">
        <v>6.3100000000000003E-2</v>
      </c>
      <c r="O72" s="77">
        <v>1.1399999999999999</v>
      </c>
      <c r="P72" s="77">
        <v>5566402</v>
      </c>
      <c r="Q72" s="77">
        <v>0</v>
      </c>
      <c r="R72" s="77">
        <v>63.456982799999999</v>
      </c>
      <c r="S72" s="78">
        <v>0</v>
      </c>
      <c r="T72" s="78">
        <f t="shared" si="2"/>
        <v>3.3462105031168941E-3</v>
      </c>
      <c r="U72" s="78">
        <f>R72/'סכום נכסי הקרן'!$C$42</f>
        <v>1.2090629092419676E-3</v>
      </c>
    </row>
    <row r="73" spans="2:21">
      <c r="B73" t="s">
        <v>456</v>
      </c>
      <c r="C73" t="s">
        <v>457</v>
      </c>
      <c r="D73" t="s">
        <v>100</v>
      </c>
      <c r="E73" t="s">
        <v>123</v>
      </c>
      <c r="F73" t="s">
        <v>447</v>
      </c>
      <c r="G73" t="s">
        <v>315</v>
      </c>
      <c r="H73" t="s">
        <v>368</v>
      </c>
      <c r="I73" t="s">
        <v>149</v>
      </c>
      <c r="J73"/>
      <c r="K73" s="77">
        <v>1.49</v>
      </c>
      <c r="L73" t="s">
        <v>102</v>
      </c>
      <c r="M73" s="78">
        <v>2.0199999999999999E-2</v>
      </c>
      <c r="N73" s="78">
        <v>3.3799999999999997E-2</v>
      </c>
      <c r="O73" s="77">
        <v>0.84</v>
      </c>
      <c r="P73" s="77">
        <v>5510000</v>
      </c>
      <c r="Q73" s="77">
        <v>0</v>
      </c>
      <c r="R73" s="77">
        <v>46.283999999999999</v>
      </c>
      <c r="S73" s="78">
        <v>0</v>
      </c>
      <c r="T73" s="78">
        <f t="shared" si="2"/>
        <v>2.4406456168014081E-3</v>
      </c>
      <c r="U73" s="78">
        <f>R73/'סכום נכסי הקרן'!$C$42</f>
        <v>8.8186146302807254E-4</v>
      </c>
    </row>
    <row r="74" spans="2:21">
      <c r="B74" t="s">
        <v>458</v>
      </c>
      <c r="C74" t="s">
        <v>459</v>
      </c>
      <c r="D74" t="s">
        <v>100</v>
      </c>
      <c r="E74" t="s">
        <v>123</v>
      </c>
      <c r="F74" t="s">
        <v>460</v>
      </c>
      <c r="G74" t="s">
        <v>127</v>
      </c>
      <c r="H74" t="s">
        <v>360</v>
      </c>
      <c r="I74" t="s">
        <v>206</v>
      </c>
      <c r="J74"/>
      <c r="K74" s="77">
        <v>1.45</v>
      </c>
      <c r="L74" t="s">
        <v>102</v>
      </c>
      <c r="M74" s="78">
        <v>1.7999999999999999E-2</v>
      </c>
      <c r="N74" s="78">
        <v>3.2300000000000002E-2</v>
      </c>
      <c r="O74" s="77">
        <v>49489.45</v>
      </c>
      <c r="P74" s="77">
        <v>109.59</v>
      </c>
      <c r="Q74" s="77">
        <v>0</v>
      </c>
      <c r="R74" s="77">
        <v>54.235488255</v>
      </c>
      <c r="S74" s="78">
        <v>1E-4</v>
      </c>
      <c r="T74" s="78">
        <f t="shared" si="2"/>
        <v>2.8599431052772017E-3</v>
      </c>
      <c r="U74" s="78">
        <f>R74/'סכום נכסי הקרן'!$C$42</f>
        <v>1.0333633009376058E-3</v>
      </c>
    </row>
    <row r="75" spans="2:21">
      <c r="B75" t="s">
        <v>461</v>
      </c>
      <c r="C75" t="s">
        <v>462</v>
      </c>
      <c r="D75" t="s">
        <v>100</v>
      </c>
      <c r="E75" t="s">
        <v>123</v>
      </c>
      <c r="F75" t="s">
        <v>460</v>
      </c>
      <c r="G75" t="s">
        <v>127</v>
      </c>
      <c r="H75" t="s">
        <v>360</v>
      </c>
      <c r="I75" t="s">
        <v>206</v>
      </c>
      <c r="J75"/>
      <c r="K75" s="77">
        <v>3.95</v>
      </c>
      <c r="L75" t="s">
        <v>102</v>
      </c>
      <c r="M75" s="78">
        <v>2.1999999999999999E-2</v>
      </c>
      <c r="N75" s="78">
        <v>3.0599999999999999E-2</v>
      </c>
      <c r="O75" s="77">
        <v>38447.1</v>
      </c>
      <c r="P75" s="77">
        <v>99.64</v>
      </c>
      <c r="Q75" s="77">
        <v>0</v>
      </c>
      <c r="R75" s="77">
        <v>38.308690439999999</v>
      </c>
      <c r="S75" s="78">
        <v>1E-4</v>
      </c>
      <c r="T75" s="78">
        <f t="shared" si="2"/>
        <v>2.0200919844392878E-3</v>
      </c>
      <c r="U75" s="78">
        <f>R75/'סכום נכסי הקרן'!$C$42</f>
        <v>7.2990575140670507E-4</v>
      </c>
    </row>
    <row r="76" spans="2:21">
      <c r="B76" t="s">
        <v>463</v>
      </c>
      <c r="C76" t="s">
        <v>464</v>
      </c>
      <c r="D76" t="s">
        <v>100</v>
      </c>
      <c r="E76" t="s">
        <v>123</v>
      </c>
      <c r="F76" t="s">
        <v>465</v>
      </c>
      <c r="G76" t="s">
        <v>345</v>
      </c>
      <c r="H76" t="s">
        <v>466</v>
      </c>
      <c r="I76" t="s">
        <v>206</v>
      </c>
      <c r="J76"/>
      <c r="K76" s="77">
        <v>2.25</v>
      </c>
      <c r="L76" t="s">
        <v>102</v>
      </c>
      <c r="M76" s="78">
        <v>1.4E-2</v>
      </c>
      <c r="N76" s="78">
        <v>3.2300000000000002E-2</v>
      </c>
      <c r="O76" s="77">
        <v>57357.99</v>
      </c>
      <c r="P76" s="77">
        <v>107.61</v>
      </c>
      <c r="Q76" s="77">
        <v>0.45529999999999998</v>
      </c>
      <c r="R76" s="77">
        <v>62.178233038999998</v>
      </c>
      <c r="S76" s="78">
        <v>1E-4</v>
      </c>
      <c r="T76" s="78">
        <f t="shared" ref="T76:T139" si="4">R76/$R$11</f>
        <v>3.278779533469273E-3</v>
      </c>
      <c r="U76" s="78">
        <f>R76/'סכום נכסי הקרן'!$C$42</f>
        <v>1.1846985471496193E-3</v>
      </c>
    </row>
    <row r="77" spans="2:21">
      <c r="B77" t="s">
        <v>467</v>
      </c>
      <c r="C77" t="s">
        <v>468</v>
      </c>
      <c r="D77" t="s">
        <v>100</v>
      </c>
      <c r="E77" t="s">
        <v>123</v>
      </c>
      <c r="F77" t="s">
        <v>396</v>
      </c>
      <c r="G77" t="s">
        <v>345</v>
      </c>
      <c r="H77" t="s">
        <v>466</v>
      </c>
      <c r="I77" t="s">
        <v>206</v>
      </c>
      <c r="J77"/>
      <c r="K77" s="77">
        <v>2.1800000000000002</v>
      </c>
      <c r="L77" t="s">
        <v>102</v>
      </c>
      <c r="M77" s="78">
        <v>2.1499999999999998E-2</v>
      </c>
      <c r="N77" s="78">
        <v>3.5099999999999999E-2</v>
      </c>
      <c r="O77" s="77">
        <v>170000.2</v>
      </c>
      <c r="P77" s="77">
        <v>110.54</v>
      </c>
      <c r="Q77" s="77">
        <v>0</v>
      </c>
      <c r="R77" s="77">
        <v>187.91822108</v>
      </c>
      <c r="S77" s="78">
        <v>1E-4</v>
      </c>
      <c r="T77" s="78">
        <f t="shared" si="4"/>
        <v>9.9092944126700361E-3</v>
      </c>
      <c r="U77" s="78">
        <f>R77/'סכום נכסי הקרן'!$C$42</f>
        <v>3.5804562564005181E-3</v>
      </c>
    </row>
    <row r="78" spans="2:21">
      <c r="B78" t="s">
        <v>469</v>
      </c>
      <c r="C78" t="s">
        <v>470</v>
      </c>
      <c r="D78" t="s">
        <v>100</v>
      </c>
      <c r="E78" t="s">
        <v>123</v>
      </c>
      <c r="F78" t="s">
        <v>396</v>
      </c>
      <c r="G78" t="s">
        <v>345</v>
      </c>
      <c r="H78" t="s">
        <v>466</v>
      </c>
      <c r="I78" t="s">
        <v>206</v>
      </c>
      <c r="J78"/>
      <c r="K78" s="77">
        <v>7.2</v>
      </c>
      <c r="L78" t="s">
        <v>102</v>
      </c>
      <c r="M78" s="78">
        <v>1.15E-2</v>
      </c>
      <c r="N78" s="78">
        <v>3.7600000000000001E-2</v>
      </c>
      <c r="O78" s="77">
        <v>108994.69</v>
      </c>
      <c r="P78" s="77">
        <v>92.59</v>
      </c>
      <c r="Q78" s="77">
        <v>0</v>
      </c>
      <c r="R78" s="77">
        <v>100.91818347100001</v>
      </c>
      <c r="S78" s="78">
        <v>2.0000000000000001E-4</v>
      </c>
      <c r="T78" s="78">
        <f t="shared" si="4"/>
        <v>5.3216126986443792E-3</v>
      </c>
      <c r="U78" s="78">
        <f>R78/'סכום נכסי הקרן'!$C$42</f>
        <v>1.9228212108260202E-3</v>
      </c>
    </row>
    <row r="79" spans="2:21">
      <c r="B79" t="s">
        <v>471</v>
      </c>
      <c r="C79" t="s">
        <v>472</v>
      </c>
      <c r="D79" t="s">
        <v>100</v>
      </c>
      <c r="E79" t="s">
        <v>123</v>
      </c>
      <c r="F79" t="s">
        <v>473</v>
      </c>
      <c r="G79" t="s">
        <v>474</v>
      </c>
      <c r="H79" t="s">
        <v>466</v>
      </c>
      <c r="I79" t="s">
        <v>206</v>
      </c>
      <c r="J79"/>
      <c r="K79" s="77">
        <v>5.63</v>
      </c>
      <c r="L79" t="s">
        <v>102</v>
      </c>
      <c r="M79" s="78">
        <v>5.1499999999999997E-2</v>
      </c>
      <c r="N79" s="78">
        <v>3.3000000000000002E-2</v>
      </c>
      <c r="O79" s="77">
        <v>251073.72</v>
      </c>
      <c r="P79" s="77">
        <v>151.19999999999999</v>
      </c>
      <c r="Q79" s="77">
        <v>0</v>
      </c>
      <c r="R79" s="77">
        <v>379.62346464000001</v>
      </c>
      <c r="S79" s="78">
        <v>1E-4</v>
      </c>
      <c r="T79" s="78">
        <f t="shared" si="4"/>
        <v>2.0018285908922746E-2</v>
      </c>
      <c r="U79" s="78">
        <f>R79/'סכום נכסי הקרן'!$C$42</f>
        <v>7.233067667600384E-3</v>
      </c>
    </row>
    <row r="80" spans="2:21">
      <c r="B80" t="s">
        <v>475</v>
      </c>
      <c r="C80" t="s">
        <v>476</v>
      </c>
      <c r="D80" t="s">
        <v>100</v>
      </c>
      <c r="E80" t="s">
        <v>123</v>
      </c>
      <c r="F80" t="s">
        <v>477</v>
      </c>
      <c r="G80" t="s">
        <v>132</v>
      </c>
      <c r="H80" t="s">
        <v>478</v>
      </c>
      <c r="I80" t="s">
        <v>149</v>
      </c>
      <c r="J80"/>
      <c r="K80" s="77">
        <v>1.1499999999999999</v>
      </c>
      <c r="L80" t="s">
        <v>102</v>
      </c>
      <c r="M80" s="78">
        <v>2.1999999999999999E-2</v>
      </c>
      <c r="N80" s="78">
        <v>2.8000000000000001E-2</v>
      </c>
      <c r="O80" s="77">
        <v>4724.4799999999996</v>
      </c>
      <c r="P80" s="77">
        <v>111.64</v>
      </c>
      <c r="Q80" s="77">
        <v>0</v>
      </c>
      <c r="R80" s="77">
        <v>5.2744094720000003</v>
      </c>
      <c r="S80" s="78">
        <v>0</v>
      </c>
      <c r="T80" s="78">
        <f t="shared" si="4"/>
        <v>2.7812990145736389E-4</v>
      </c>
      <c r="U80" s="78">
        <f>R80/'סכום נכסי הקרן'!$C$42</f>
        <v>1.0049473799989292E-4</v>
      </c>
    </row>
    <row r="81" spans="2:21">
      <c r="B81" t="s">
        <v>479</v>
      </c>
      <c r="C81" t="s">
        <v>480</v>
      </c>
      <c r="D81" t="s">
        <v>100</v>
      </c>
      <c r="E81" t="s">
        <v>123</v>
      </c>
      <c r="F81" t="s">
        <v>477</v>
      </c>
      <c r="G81" t="s">
        <v>132</v>
      </c>
      <c r="H81" t="s">
        <v>478</v>
      </c>
      <c r="I81" t="s">
        <v>149</v>
      </c>
      <c r="J81"/>
      <c r="K81" s="77">
        <v>4.46</v>
      </c>
      <c r="L81" t="s">
        <v>102</v>
      </c>
      <c r="M81" s="78">
        <v>1.7000000000000001E-2</v>
      </c>
      <c r="N81" s="78">
        <v>2.5999999999999999E-2</v>
      </c>
      <c r="O81" s="77">
        <v>37833.07</v>
      </c>
      <c r="P81" s="77">
        <v>106.1</v>
      </c>
      <c r="Q81" s="77">
        <v>0</v>
      </c>
      <c r="R81" s="77">
        <v>40.14088727</v>
      </c>
      <c r="S81" s="78">
        <v>0</v>
      </c>
      <c r="T81" s="78">
        <f t="shared" si="4"/>
        <v>2.1167072977712588E-3</v>
      </c>
      <c r="U81" s="78">
        <f>R81/'סכום נכסי הקרן'!$C$42</f>
        <v>7.6481508891122491E-4</v>
      </c>
    </row>
    <row r="82" spans="2:21">
      <c r="B82" t="s">
        <v>481</v>
      </c>
      <c r="C82" t="s">
        <v>482</v>
      </c>
      <c r="D82" t="s">
        <v>100</v>
      </c>
      <c r="E82" t="s">
        <v>123</v>
      </c>
      <c r="F82" t="s">
        <v>477</v>
      </c>
      <c r="G82" t="s">
        <v>132</v>
      </c>
      <c r="H82" t="s">
        <v>478</v>
      </c>
      <c r="I82" t="s">
        <v>149</v>
      </c>
      <c r="J82"/>
      <c r="K82" s="77">
        <v>9.32</v>
      </c>
      <c r="L82" t="s">
        <v>102</v>
      </c>
      <c r="M82" s="78">
        <v>5.7999999999999996E-3</v>
      </c>
      <c r="N82" s="78">
        <v>2.93E-2</v>
      </c>
      <c r="O82" s="77">
        <v>19742.23</v>
      </c>
      <c r="P82" s="77">
        <v>87.7</v>
      </c>
      <c r="Q82" s="77">
        <v>0</v>
      </c>
      <c r="R82" s="77">
        <v>17.313935709999999</v>
      </c>
      <c r="S82" s="78">
        <v>0</v>
      </c>
      <c r="T82" s="78">
        <f t="shared" si="4"/>
        <v>9.1299760824891697E-4</v>
      </c>
      <c r="U82" s="78">
        <f>R82/'סכום נכסי הקרן'!$C$42</f>
        <v>3.2988705980456723E-4</v>
      </c>
    </row>
    <row r="83" spans="2:21">
      <c r="B83" t="s">
        <v>483</v>
      </c>
      <c r="C83" t="s">
        <v>484</v>
      </c>
      <c r="D83" t="s">
        <v>100</v>
      </c>
      <c r="E83" t="s">
        <v>123</v>
      </c>
      <c r="F83" t="s">
        <v>422</v>
      </c>
      <c r="G83" t="s">
        <v>345</v>
      </c>
      <c r="H83" t="s">
        <v>478</v>
      </c>
      <c r="I83" t="s">
        <v>149</v>
      </c>
      <c r="J83"/>
      <c r="K83" s="77">
        <v>1.95</v>
      </c>
      <c r="L83" t="s">
        <v>102</v>
      </c>
      <c r="M83" s="78">
        <v>1.95E-2</v>
      </c>
      <c r="N83" s="78">
        <v>3.15E-2</v>
      </c>
      <c r="O83" s="77">
        <v>52335.83</v>
      </c>
      <c r="P83" s="77">
        <v>110.25</v>
      </c>
      <c r="Q83" s="77">
        <v>0</v>
      </c>
      <c r="R83" s="77">
        <v>57.700252575</v>
      </c>
      <c r="S83" s="78">
        <v>1E-4</v>
      </c>
      <c r="T83" s="78">
        <f t="shared" si="4"/>
        <v>3.0426468873802591E-3</v>
      </c>
      <c r="U83" s="78">
        <f>R83/'סכום נכסי הקרן'!$C$42</f>
        <v>1.0993783846011324E-3</v>
      </c>
    </row>
    <row r="84" spans="2:21">
      <c r="B84" t="s">
        <v>485</v>
      </c>
      <c r="C84" t="s">
        <v>486</v>
      </c>
      <c r="D84" t="s">
        <v>100</v>
      </c>
      <c r="E84" t="s">
        <v>123</v>
      </c>
      <c r="F84" t="s">
        <v>422</v>
      </c>
      <c r="G84" t="s">
        <v>345</v>
      </c>
      <c r="H84" t="s">
        <v>478</v>
      </c>
      <c r="I84" t="s">
        <v>149</v>
      </c>
      <c r="J84"/>
      <c r="K84" s="77">
        <v>5.15</v>
      </c>
      <c r="L84" t="s">
        <v>102</v>
      </c>
      <c r="M84" s="78">
        <v>1.17E-2</v>
      </c>
      <c r="N84" s="78">
        <v>3.9399999999999998E-2</v>
      </c>
      <c r="O84" s="77">
        <v>13895.17</v>
      </c>
      <c r="P84" s="77">
        <v>96.51</v>
      </c>
      <c r="Q84" s="77">
        <v>0</v>
      </c>
      <c r="R84" s="77">
        <v>13.410228567000001</v>
      </c>
      <c r="S84" s="78">
        <v>0</v>
      </c>
      <c r="T84" s="78">
        <f t="shared" si="4"/>
        <v>7.0714751474275296E-4</v>
      </c>
      <c r="U84" s="78">
        <f>R84/'סכום נכסי הקרן'!$C$42</f>
        <v>2.5550868083215524E-4</v>
      </c>
    </row>
    <row r="85" spans="2:21">
      <c r="B85" t="s">
        <v>487</v>
      </c>
      <c r="C85" t="s">
        <v>488</v>
      </c>
      <c r="D85" t="s">
        <v>100</v>
      </c>
      <c r="E85" t="s">
        <v>123</v>
      </c>
      <c r="F85" t="s">
        <v>422</v>
      </c>
      <c r="G85" t="s">
        <v>345</v>
      </c>
      <c r="H85" t="s">
        <v>478</v>
      </c>
      <c r="I85" t="s">
        <v>149</v>
      </c>
      <c r="J85"/>
      <c r="K85" s="77">
        <v>5.16</v>
      </c>
      <c r="L85" t="s">
        <v>102</v>
      </c>
      <c r="M85" s="78">
        <v>1.3299999999999999E-2</v>
      </c>
      <c r="N85" s="78">
        <v>3.9600000000000003E-2</v>
      </c>
      <c r="O85" s="77">
        <v>216852.17</v>
      </c>
      <c r="P85" s="77">
        <v>97.5</v>
      </c>
      <c r="Q85" s="77">
        <v>1.60351</v>
      </c>
      <c r="R85" s="77">
        <v>213.03437575000001</v>
      </c>
      <c r="S85" s="78">
        <v>2.0000000000000001E-4</v>
      </c>
      <c r="T85" s="78">
        <f t="shared" si="4"/>
        <v>1.123371824825559E-2</v>
      </c>
      <c r="U85" s="78">
        <f>R85/'סכום נכסי הקרן'!$C$42</f>
        <v>4.0590010862105079E-3</v>
      </c>
    </row>
    <row r="86" spans="2:21">
      <c r="B86" t="s">
        <v>489</v>
      </c>
      <c r="C86" t="s">
        <v>490</v>
      </c>
      <c r="D86" t="s">
        <v>100</v>
      </c>
      <c r="E86" t="s">
        <v>123</v>
      </c>
      <c r="F86" t="s">
        <v>422</v>
      </c>
      <c r="G86" t="s">
        <v>345</v>
      </c>
      <c r="H86" t="s">
        <v>466</v>
      </c>
      <c r="I86" t="s">
        <v>206</v>
      </c>
      <c r="J86"/>
      <c r="K86" s="77">
        <v>5.76</v>
      </c>
      <c r="L86" t="s">
        <v>102</v>
      </c>
      <c r="M86" s="78">
        <v>1.8700000000000001E-2</v>
      </c>
      <c r="N86" s="78">
        <v>4.07E-2</v>
      </c>
      <c r="O86" s="77">
        <v>115541.13</v>
      </c>
      <c r="P86" s="77">
        <v>95.22</v>
      </c>
      <c r="Q86" s="77">
        <v>0</v>
      </c>
      <c r="R86" s="77">
        <v>110.01826398599999</v>
      </c>
      <c r="S86" s="78">
        <v>2.0000000000000001E-4</v>
      </c>
      <c r="T86" s="78">
        <f t="shared" si="4"/>
        <v>5.8014776978120106E-3</v>
      </c>
      <c r="U86" s="78">
        <f>R86/'סכום נכסי הקרן'!$C$42</f>
        <v>2.0962074850596891E-3</v>
      </c>
    </row>
    <row r="87" spans="2:21">
      <c r="B87" t="s">
        <v>491</v>
      </c>
      <c r="C87" t="s">
        <v>492</v>
      </c>
      <c r="D87" t="s">
        <v>100</v>
      </c>
      <c r="E87" t="s">
        <v>123</v>
      </c>
      <c r="F87" t="s">
        <v>422</v>
      </c>
      <c r="G87" t="s">
        <v>345</v>
      </c>
      <c r="H87" t="s">
        <v>478</v>
      </c>
      <c r="I87" t="s">
        <v>149</v>
      </c>
      <c r="J87"/>
      <c r="K87" s="77">
        <v>3.51</v>
      </c>
      <c r="L87" t="s">
        <v>102</v>
      </c>
      <c r="M87" s="78">
        <v>3.3500000000000002E-2</v>
      </c>
      <c r="N87" s="78">
        <v>3.3099999999999997E-2</v>
      </c>
      <c r="O87" s="77">
        <v>47828.78</v>
      </c>
      <c r="P87" s="77">
        <v>111.29</v>
      </c>
      <c r="Q87" s="77">
        <v>0</v>
      </c>
      <c r="R87" s="77">
        <v>53.228649261999998</v>
      </c>
      <c r="S87" s="78">
        <v>1E-4</v>
      </c>
      <c r="T87" s="78">
        <f t="shared" si="4"/>
        <v>2.8068505209048441E-3</v>
      </c>
      <c r="U87" s="78">
        <f>R87/'סכום נכסי הקרן'!$C$42</f>
        <v>1.0141797276206777E-3</v>
      </c>
    </row>
    <row r="88" spans="2:21">
      <c r="B88" t="s">
        <v>493</v>
      </c>
      <c r="C88" t="s">
        <v>494</v>
      </c>
      <c r="D88" t="s">
        <v>100</v>
      </c>
      <c r="E88" t="s">
        <v>123</v>
      </c>
      <c r="F88" t="s">
        <v>495</v>
      </c>
      <c r="G88" t="s">
        <v>315</v>
      </c>
      <c r="H88" t="s">
        <v>478</v>
      </c>
      <c r="I88" t="s">
        <v>149</v>
      </c>
      <c r="J88"/>
      <c r="K88" s="77">
        <v>4.4000000000000004</v>
      </c>
      <c r="L88" t="s">
        <v>102</v>
      </c>
      <c r="M88" s="78">
        <v>1.09E-2</v>
      </c>
      <c r="N88" s="78">
        <v>3.6999999999999998E-2</v>
      </c>
      <c r="O88" s="77">
        <v>1.48</v>
      </c>
      <c r="P88" s="77">
        <v>4827766</v>
      </c>
      <c r="Q88" s="77">
        <v>0</v>
      </c>
      <c r="R88" s="77">
        <v>71.450936799999994</v>
      </c>
      <c r="S88" s="78">
        <v>1E-4</v>
      </c>
      <c r="T88" s="78">
        <f t="shared" si="4"/>
        <v>3.7677472931741942E-3</v>
      </c>
      <c r="U88" s="78">
        <f>R88/'סכום נכסי הקרן'!$C$42</f>
        <v>1.361373858378151E-3</v>
      </c>
    </row>
    <row r="89" spans="2:21">
      <c r="B89" t="s">
        <v>496</v>
      </c>
      <c r="C89" t="s">
        <v>497</v>
      </c>
      <c r="D89" t="s">
        <v>100</v>
      </c>
      <c r="E89" t="s">
        <v>123</v>
      </c>
      <c r="F89" t="s">
        <v>495</v>
      </c>
      <c r="G89" t="s">
        <v>315</v>
      </c>
      <c r="H89" t="s">
        <v>478</v>
      </c>
      <c r="I89" t="s">
        <v>149</v>
      </c>
      <c r="J89"/>
      <c r="K89" s="77">
        <v>5.04</v>
      </c>
      <c r="L89" t="s">
        <v>102</v>
      </c>
      <c r="M89" s="78">
        <v>2.9899999999999999E-2</v>
      </c>
      <c r="N89" s="78">
        <v>3.4000000000000002E-2</v>
      </c>
      <c r="O89" s="77">
        <v>1.22</v>
      </c>
      <c r="P89" s="77">
        <v>5169986</v>
      </c>
      <c r="Q89" s="77">
        <v>0</v>
      </c>
      <c r="R89" s="77">
        <v>63.073829199999999</v>
      </c>
      <c r="S89" s="78">
        <v>1E-4</v>
      </c>
      <c r="T89" s="78">
        <f t="shared" si="4"/>
        <v>3.3260060662833948E-3</v>
      </c>
      <c r="U89" s="78">
        <f>R89/'סכום נכסי הקרן'!$C$42</f>
        <v>1.2017625809587495E-3</v>
      </c>
    </row>
    <row r="90" spans="2:21">
      <c r="B90" t="s">
        <v>498</v>
      </c>
      <c r="C90" t="s">
        <v>499</v>
      </c>
      <c r="D90" t="s">
        <v>100</v>
      </c>
      <c r="E90" t="s">
        <v>123</v>
      </c>
      <c r="F90" t="s">
        <v>495</v>
      </c>
      <c r="G90" t="s">
        <v>315</v>
      </c>
      <c r="H90" t="s">
        <v>478</v>
      </c>
      <c r="I90" t="s">
        <v>149</v>
      </c>
      <c r="J90"/>
      <c r="K90" s="77">
        <v>2.67</v>
      </c>
      <c r="L90" t="s">
        <v>102</v>
      </c>
      <c r="M90" s="78">
        <v>2.3199999999999998E-2</v>
      </c>
      <c r="N90" s="78">
        <v>3.5900000000000001E-2</v>
      </c>
      <c r="O90" s="77">
        <v>0.18</v>
      </c>
      <c r="P90" s="77">
        <v>5423550</v>
      </c>
      <c r="Q90" s="77">
        <v>0</v>
      </c>
      <c r="R90" s="77">
        <v>9.7623899999999999</v>
      </c>
      <c r="S90" s="78">
        <v>0</v>
      </c>
      <c r="T90" s="78">
        <f t="shared" si="4"/>
        <v>5.1478987043051367E-4</v>
      </c>
      <c r="U90" s="78">
        <f>R90/'סכום נכסי הקרן'!$C$42</f>
        <v>1.8600543444928324E-4</v>
      </c>
    </row>
    <row r="91" spans="2:21">
      <c r="B91" t="s">
        <v>500</v>
      </c>
      <c r="C91" t="s">
        <v>501</v>
      </c>
      <c r="D91" t="s">
        <v>100</v>
      </c>
      <c r="E91" t="s">
        <v>123</v>
      </c>
      <c r="F91" t="s">
        <v>502</v>
      </c>
      <c r="G91" t="s">
        <v>315</v>
      </c>
      <c r="H91" t="s">
        <v>478</v>
      </c>
      <c r="I91" t="s">
        <v>149</v>
      </c>
      <c r="J91"/>
      <c r="K91" s="77">
        <v>2.69</v>
      </c>
      <c r="L91" t="s">
        <v>102</v>
      </c>
      <c r="M91" s="78">
        <v>2.4199999999999999E-2</v>
      </c>
      <c r="N91" s="78">
        <v>3.7999999999999999E-2</v>
      </c>
      <c r="O91" s="77">
        <v>1.73</v>
      </c>
      <c r="P91" s="77">
        <v>5405050</v>
      </c>
      <c r="Q91" s="77">
        <v>0</v>
      </c>
      <c r="R91" s="77">
        <v>93.507364999999993</v>
      </c>
      <c r="S91" s="78">
        <v>1E-4</v>
      </c>
      <c r="T91" s="78">
        <f t="shared" si="4"/>
        <v>4.930825782687308E-3</v>
      </c>
      <c r="U91" s="78">
        <f>R91/'סכום נכסי הקרן'!$C$42</f>
        <v>1.7816208992913313E-3</v>
      </c>
    </row>
    <row r="92" spans="2:21">
      <c r="B92" t="s">
        <v>503</v>
      </c>
      <c r="C92" t="s">
        <v>504</v>
      </c>
      <c r="D92" t="s">
        <v>100</v>
      </c>
      <c r="E92" t="s">
        <v>123</v>
      </c>
      <c r="F92" t="s">
        <v>502</v>
      </c>
      <c r="G92" t="s">
        <v>315</v>
      </c>
      <c r="H92" t="s">
        <v>478</v>
      </c>
      <c r="I92" t="s">
        <v>149</v>
      </c>
      <c r="J92"/>
      <c r="K92" s="77">
        <v>2.04</v>
      </c>
      <c r="L92" t="s">
        <v>102</v>
      </c>
      <c r="M92" s="78">
        <v>1.46E-2</v>
      </c>
      <c r="N92" s="78">
        <v>3.4599999999999999E-2</v>
      </c>
      <c r="O92" s="77">
        <v>1.58</v>
      </c>
      <c r="P92" s="77">
        <v>5387000</v>
      </c>
      <c r="Q92" s="77">
        <v>0</v>
      </c>
      <c r="R92" s="77">
        <v>85.114599999999996</v>
      </c>
      <c r="S92" s="78">
        <v>1E-4</v>
      </c>
      <c r="T92" s="78">
        <f t="shared" si="4"/>
        <v>4.4882589105480321E-3</v>
      </c>
      <c r="U92" s="78">
        <f>R92/'סכום נכסי הקרן'!$C$42</f>
        <v>1.621711297231207E-3</v>
      </c>
    </row>
    <row r="93" spans="2:21">
      <c r="B93" t="s">
        <v>505</v>
      </c>
      <c r="C93" t="s">
        <v>506</v>
      </c>
      <c r="D93" t="s">
        <v>100</v>
      </c>
      <c r="E93" t="s">
        <v>123</v>
      </c>
      <c r="F93" t="s">
        <v>502</v>
      </c>
      <c r="G93" t="s">
        <v>315</v>
      </c>
      <c r="H93" t="s">
        <v>478</v>
      </c>
      <c r="I93" t="s">
        <v>149</v>
      </c>
      <c r="J93"/>
      <c r="K93" s="77">
        <v>4.07</v>
      </c>
      <c r="L93" t="s">
        <v>102</v>
      </c>
      <c r="M93" s="78">
        <v>2E-3</v>
      </c>
      <c r="N93" s="78">
        <v>3.6999999999999998E-2</v>
      </c>
      <c r="O93" s="77">
        <v>1.03</v>
      </c>
      <c r="P93" s="77">
        <v>4728999</v>
      </c>
      <c r="Q93" s="77">
        <v>0</v>
      </c>
      <c r="R93" s="77">
        <v>48.708689700000001</v>
      </c>
      <c r="S93" s="78">
        <v>1E-4</v>
      </c>
      <c r="T93" s="78">
        <f t="shared" si="4"/>
        <v>2.5685042350800467E-3</v>
      </c>
      <c r="U93" s="78">
        <f>R93/'סכום נכסי הקרן'!$C$42</f>
        <v>9.2805972606132593E-4</v>
      </c>
    </row>
    <row r="94" spans="2:21">
      <c r="B94" t="s">
        <v>507</v>
      </c>
      <c r="C94" t="s">
        <v>508</v>
      </c>
      <c r="D94" t="s">
        <v>100</v>
      </c>
      <c r="E94" t="s">
        <v>123</v>
      </c>
      <c r="F94" t="s">
        <v>502</v>
      </c>
      <c r="G94" t="s">
        <v>315</v>
      </c>
      <c r="H94" t="s">
        <v>478</v>
      </c>
      <c r="I94" t="s">
        <v>149</v>
      </c>
      <c r="J94"/>
      <c r="K94" s="77">
        <v>4.7300000000000004</v>
      </c>
      <c r="L94" t="s">
        <v>102</v>
      </c>
      <c r="M94" s="78">
        <v>3.1699999999999999E-2</v>
      </c>
      <c r="N94" s="78">
        <v>3.5099999999999999E-2</v>
      </c>
      <c r="O94" s="77">
        <v>1.4</v>
      </c>
      <c r="P94" s="77">
        <v>5221114</v>
      </c>
      <c r="Q94" s="77">
        <v>0</v>
      </c>
      <c r="R94" s="77">
        <v>73.095596</v>
      </c>
      <c r="S94" s="78">
        <v>1E-4</v>
      </c>
      <c r="T94" s="78">
        <f t="shared" si="4"/>
        <v>3.8544733814036497E-3</v>
      </c>
      <c r="U94" s="78">
        <f>R94/'סכום נכסי הקרן'!$C$42</f>
        <v>1.3927099911301729E-3</v>
      </c>
    </row>
    <row r="95" spans="2:21">
      <c r="B95" t="s">
        <v>509</v>
      </c>
      <c r="C95" t="s">
        <v>510</v>
      </c>
      <c r="D95" t="s">
        <v>100</v>
      </c>
      <c r="E95" t="s">
        <v>123</v>
      </c>
      <c r="F95" t="s">
        <v>511</v>
      </c>
      <c r="G95" t="s">
        <v>430</v>
      </c>
      <c r="H95" t="s">
        <v>466</v>
      </c>
      <c r="I95" t="s">
        <v>206</v>
      </c>
      <c r="J95"/>
      <c r="K95" s="77">
        <v>0.67</v>
      </c>
      <c r="L95" t="s">
        <v>102</v>
      </c>
      <c r="M95" s="78">
        <v>3.85E-2</v>
      </c>
      <c r="N95" s="78">
        <v>2.4899999999999999E-2</v>
      </c>
      <c r="O95" s="77">
        <v>31629</v>
      </c>
      <c r="P95" s="77">
        <v>117.44</v>
      </c>
      <c r="Q95" s="77">
        <v>0</v>
      </c>
      <c r="R95" s="77">
        <v>37.1450976</v>
      </c>
      <c r="S95" s="78">
        <v>1E-4</v>
      </c>
      <c r="T95" s="78">
        <f t="shared" si="4"/>
        <v>1.9587334638989824E-3</v>
      </c>
      <c r="U95" s="78">
        <f>R95/'סכום נכסי הקרן'!$C$42</f>
        <v>7.0773550500943187E-4</v>
      </c>
    </row>
    <row r="96" spans="2:21">
      <c r="B96" t="s">
        <v>512</v>
      </c>
      <c r="C96" t="s">
        <v>513</v>
      </c>
      <c r="D96" t="s">
        <v>100</v>
      </c>
      <c r="E96" t="s">
        <v>123</v>
      </c>
      <c r="F96" t="s">
        <v>433</v>
      </c>
      <c r="G96" t="s">
        <v>345</v>
      </c>
      <c r="H96" t="s">
        <v>478</v>
      </c>
      <c r="I96" t="s">
        <v>149</v>
      </c>
      <c r="J96"/>
      <c r="K96" s="77">
        <v>4.1399999999999997</v>
      </c>
      <c r="L96" t="s">
        <v>102</v>
      </c>
      <c r="M96" s="78">
        <v>2.4E-2</v>
      </c>
      <c r="N96" s="78">
        <v>3.1199999999999999E-2</v>
      </c>
      <c r="O96" s="77">
        <v>98387.95</v>
      </c>
      <c r="P96" s="77">
        <v>109.47</v>
      </c>
      <c r="Q96" s="77">
        <v>0</v>
      </c>
      <c r="R96" s="77">
        <v>107.705288865</v>
      </c>
      <c r="S96" s="78">
        <v>1E-4</v>
      </c>
      <c r="T96" s="78">
        <f t="shared" si="4"/>
        <v>5.6795100072312621E-3</v>
      </c>
      <c r="U96" s="78">
        <f>R96/'סכום נכסי הקרן'!$C$42</f>
        <v>2.0521377498563232E-3</v>
      </c>
    </row>
    <row r="97" spans="2:21">
      <c r="B97" t="s">
        <v>514</v>
      </c>
      <c r="C97" t="s">
        <v>515</v>
      </c>
      <c r="D97" t="s">
        <v>100</v>
      </c>
      <c r="E97" t="s">
        <v>123</v>
      </c>
      <c r="F97" t="s">
        <v>433</v>
      </c>
      <c r="G97" t="s">
        <v>345</v>
      </c>
      <c r="H97" t="s">
        <v>478</v>
      </c>
      <c r="I97" t="s">
        <v>149</v>
      </c>
      <c r="J97"/>
      <c r="K97" s="77">
        <v>0.26</v>
      </c>
      <c r="L97" t="s">
        <v>102</v>
      </c>
      <c r="M97" s="78">
        <v>3.4799999999999998E-2</v>
      </c>
      <c r="N97" s="78">
        <v>4.1500000000000002E-2</v>
      </c>
      <c r="O97" s="77">
        <v>576.71</v>
      </c>
      <c r="P97" s="77">
        <v>111.52</v>
      </c>
      <c r="Q97" s="77">
        <v>0</v>
      </c>
      <c r="R97" s="77">
        <v>0.64314699200000003</v>
      </c>
      <c r="S97" s="78">
        <v>0</v>
      </c>
      <c r="T97" s="78">
        <f t="shared" si="4"/>
        <v>3.391439562232759E-5</v>
      </c>
      <c r="U97" s="78">
        <f>R97/'סכום נכסי הקרן'!$C$42</f>
        <v>1.2254052098073288E-5</v>
      </c>
    </row>
    <row r="98" spans="2:21">
      <c r="B98" t="s">
        <v>516</v>
      </c>
      <c r="C98" t="s">
        <v>517</v>
      </c>
      <c r="D98" t="s">
        <v>100</v>
      </c>
      <c r="E98" t="s">
        <v>123</v>
      </c>
      <c r="F98" t="s">
        <v>433</v>
      </c>
      <c r="G98" t="s">
        <v>345</v>
      </c>
      <c r="H98" t="s">
        <v>478</v>
      </c>
      <c r="I98" t="s">
        <v>149</v>
      </c>
      <c r="J98"/>
      <c r="K98" s="77">
        <v>6.3</v>
      </c>
      <c r="L98" t="s">
        <v>102</v>
      </c>
      <c r="M98" s="78">
        <v>1.4999999999999999E-2</v>
      </c>
      <c r="N98" s="78">
        <v>3.3399999999999999E-2</v>
      </c>
      <c r="O98" s="77">
        <v>59278.53</v>
      </c>
      <c r="P98" s="77">
        <v>95.95</v>
      </c>
      <c r="Q98" s="77">
        <v>0.47764000000000001</v>
      </c>
      <c r="R98" s="77">
        <v>57.355389535</v>
      </c>
      <c r="S98" s="78">
        <v>2.0000000000000001E-4</v>
      </c>
      <c r="T98" s="78">
        <f t="shared" si="4"/>
        <v>3.0244615864777266E-3</v>
      </c>
      <c r="U98" s="78">
        <f>R98/'סכום נכסי הקרן'!$C$42</f>
        <v>1.0928076166251859E-3</v>
      </c>
    </row>
    <row r="99" spans="2:21">
      <c r="B99" t="s">
        <v>518</v>
      </c>
      <c r="C99" t="s">
        <v>519</v>
      </c>
      <c r="D99" t="s">
        <v>100</v>
      </c>
      <c r="E99" t="s">
        <v>123</v>
      </c>
      <c r="F99" t="s">
        <v>520</v>
      </c>
      <c r="G99" t="s">
        <v>430</v>
      </c>
      <c r="H99" t="s">
        <v>478</v>
      </c>
      <c r="I99" t="s">
        <v>149</v>
      </c>
      <c r="J99"/>
      <c r="K99" s="77">
        <v>1.81</v>
      </c>
      <c r="L99" t="s">
        <v>102</v>
      </c>
      <c r="M99" s="78">
        <v>2.4799999999999999E-2</v>
      </c>
      <c r="N99" s="78">
        <v>2.8899999999999999E-2</v>
      </c>
      <c r="O99" s="77">
        <v>40541.39</v>
      </c>
      <c r="P99" s="77">
        <v>111.24</v>
      </c>
      <c r="Q99" s="77">
        <v>0</v>
      </c>
      <c r="R99" s="77">
        <v>45.098242235999997</v>
      </c>
      <c r="S99" s="78">
        <v>1E-4</v>
      </c>
      <c r="T99" s="78">
        <f t="shared" si="4"/>
        <v>2.3781182965763874E-3</v>
      </c>
      <c r="U99" s="78">
        <f>R99/'סכום נכסי הקרן'!$C$42</f>
        <v>8.5926890239031574E-4</v>
      </c>
    </row>
    <row r="100" spans="2:21">
      <c r="B100" t="s">
        <v>521</v>
      </c>
      <c r="C100" t="s">
        <v>522</v>
      </c>
      <c r="D100" t="s">
        <v>100</v>
      </c>
      <c r="E100" t="s">
        <v>123</v>
      </c>
      <c r="F100" t="s">
        <v>314</v>
      </c>
      <c r="G100" t="s">
        <v>315</v>
      </c>
      <c r="H100" t="s">
        <v>478</v>
      </c>
      <c r="I100" t="s">
        <v>149</v>
      </c>
      <c r="J100"/>
      <c r="K100" s="77">
        <v>7.0000000000000007E-2</v>
      </c>
      <c r="L100" t="s">
        <v>102</v>
      </c>
      <c r="M100" s="78">
        <v>1.8200000000000001E-2</v>
      </c>
      <c r="N100" s="78">
        <v>8.7999999999999995E-2</v>
      </c>
      <c r="O100" s="77">
        <v>0.71</v>
      </c>
      <c r="P100" s="77">
        <v>5620000</v>
      </c>
      <c r="Q100" s="77">
        <v>0</v>
      </c>
      <c r="R100" s="77">
        <v>39.902000000000001</v>
      </c>
      <c r="S100" s="78">
        <v>0</v>
      </c>
      <c r="T100" s="78">
        <f t="shared" si="4"/>
        <v>2.1041103059720374E-3</v>
      </c>
      <c r="U100" s="78">
        <f>R100/'סכום נכסי הקרן'!$C$42</f>
        <v>7.6026350569843035E-4</v>
      </c>
    </row>
    <row r="101" spans="2:21">
      <c r="B101" t="s">
        <v>523</v>
      </c>
      <c r="C101" t="s">
        <v>524</v>
      </c>
      <c r="D101" t="s">
        <v>100</v>
      </c>
      <c r="E101" t="s">
        <v>123</v>
      </c>
      <c r="F101" t="s">
        <v>314</v>
      </c>
      <c r="G101" t="s">
        <v>315</v>
      </c>
      <c r="H101" t="s">
        <v>478</v>
      </c>
      <c r="I101" t="s">
        <v>149</v>
      </c>
      <c r="J101"/>
      <c r="K101" s="77">
        <v>1.22</v>
      </c>
      <c r="L101" t="s">
        <v>102</v>
      </c>
      <c r="M101" s="78">
        <v>1.9E-2</v>
      </c>
      <c r="N101" s="78">
        <v>3.5700000000000003E-2</v>
      </c>
      <c r="O101" s="77">
        <v>1.1299999999999999</v>
      </c>
      <c r="P101" s="77">
        <v>5452500</v>
      </c>
      <c r="Q101" s="77">
        <v>0</v>
      </c>
      <c r="R101" s="77">
        <v>61.613250000000001</v>
      </c>
      <c r="S101" s="78">
        <v>1E-4</v>
      </c>
      <c r="T101" s="78">
        <f t="shared" si="4"/>
        <v>3.2489868755809642E-3</v>
      </c>
      <c r="U101" s="78">
        <f>R101/'סכום נכסי הקרן'!$C$42</f>
        <v>1.1739337738076742E-3</v>
      </c>
    </row>
    <row r="102" spans="2:21">
      <c r="B102" t="s">
        <v>525</v>
      </c>
      <c r="C102" t="s">
        <v>526</v>
      </c>
      <c r="D102" t="s">
        <v>100</v>
      </c>
      <c r="E102" t="s">
        <v>123</v>
      </c>
      <c r="F102" t="s">
        <v>314</v>
      </c>
      <c r="G102" t="s">
        <v>315</v>
      </c>
      <c r="H102" t="s">
        <v>478</v>
      </c>
      <c r="I102" t="s">
        <v>149</v>
      </c>
      <c r="J102"/>
      <c r="K102" s="77">
        <v>4.3899999999999997</v>
      </c>
      <c r="L102" t="s">
        <v>102</v>
      </c>
      <c r="M102" s="78">
        <v>3.3099999999999997E-2</v>
      </c>
      <c r="N102" s="78">
        <v>3.5299999999999998E-2</v>
      </c>
      <c r="O102" s="77">
        <v>1.06</v>
      </c>
      <c r="P102" s="77">
        <v>5170870</v>
      </c>
      <c r="Q102" s="77">
        <v>0</v>
      </c>
      <c r="R102" s="77">
        <v>54.811222000000001</v>
      </c>
      <c r="S102" s="78">
        <v>1E-4</v>
      </c>
      <c r="T102" s="78">
        <f t="shared" si="4"/>
        <v>2.8903026688667554E-3</v>
      </c>
      <c r="U102" s="78">
        <f>R102/'סכום נכסי הקרן'!$C$42</f>
        <v>1.0443329103637644E-3</v>
      </c>
    </row>
    <row r="103" spans="2:21">
      <c r="B103" t="s">
        <v>527</v>
      </c>
      <c r="C103" t="s">
        <v>528</v>
      </c>
      <c r="D103" t="s">
        <v>100</v>
      </c>
      <c r="E103" t="s">
        <v>123</v>
      </c>
      <c r="F103" t="s">
        <v>314</v>
      </c>
      <c r="G103" t="s">
        <v>315</v>
      </c>
      <c r="H103" t="s">
        <v>478</v>
      </c>
      <c r="I103" t="s">
        <v>149</v>
      </c>
      <c r="J103"/>
      <c r="K103" s="77">
        <v>2.68</v>
      </c>
      <c r="L103" t="s">
        <v>102</v>
      </c>
      <c r="M103" s="78">
        <v>1.89E-2</v>
      </c>
      <c r="N103" s="78">
        <v>3.3399999999999999E-2</v>
      </c>
      <c r="O103" s="77">
        <v>0.7</v>
      </c>
      <c r="P103" s="77">
        <v>5395000</v>
      </c>
      <c r="Q103" s="77">
        <v>0</v>
      </c>
      <c r="R103" s="77">
        <v>37.765000000000001</v>
      </c>
      <c r="S103" s="78">
        <v>1E-4</v>
      </c>
      <c r="T103" s="78">
        <f t="shared" si="4"/>
        <v>1.9914221268365995E-3</v>
      </c>
      <c r="U103" s="78">
        <f>R103/'סכום נכסי הקרן'!$C$42</f>
        <v>7.1954667166310518E-4</v>
      </c>
    </row>
    <row r="104" spans="2:21">
      <c r="B104" t="s">
        <v>529</v>
      </c>
      <c r="C104" t="s">
        <v>530</v>
      </c>
      <c r="D104" t="s">
        <v>100</v>
      </c>
      <c r="E104" t="s">
        <v>123</v>
      </c>
      <c r="F104" t="s">
        <v>531</v>
      </c>
      <c r="G104" t="s">
        <v>345</v>
      </c>
      <c r="H104" t="s">
        <v>478</v>
      </c>
      <c r="I104" t="s">
        <v>149</v>
      </c>
      <c r="J104"/>
      <c r="K104" s="77">
        <v>0.78</v>
      </c>
      <c r="L104" t="s">
        <v>102</v>
      </c>
      <c r="M104" s="78">
        <v>2.75E-2</v>
      </c>
      <c r="N104" s="78">
        <v>3.1699999999999999E-2</v>
      </c>
      <c r="O104" s="77">
        <v>9035.76</v>
      </c>
      <c r="P104" s="77">
        <v>112.87</v>
      </c>
      <c r="Q104" s="77">
        <v>0</v>
      </c>
      <c r="R104" s="77">
        <v>10.198662312</v>
      </c>
      <c r="S104" s="78">
        <v>0</v>
      </c>
      <c r="T104" s="78">
        <f t="shared" si="4"/>
        <v>5.3779536057861274E-4</v>
      </c>
      <c r="U104" s="78">
        <f>R104/'סכום נכסי הקרן'!$C$42</f>
        <v>1.9431784779598964E-4</v>
      </c>
    </row>
    <row r="105" spans="2:21">
      <c r="B105" t="s">
        <v>532</v>
      </c>
      <c r="C105" t="s">
        <v>533</v>
      </c>
      <c r="D105" t="s">
        <v>100</v>
      </c>
      <c r="E105" t="s">
        <v>123</v>
      </c>
      <c r="F105" t="s">
        <v>531</v>
      </c>
      <c r="G105" t="s">
        <v>345</v>
      </c>
      <c r="H105" t="s">
        <v>478</v>
      </c>
      <c r="I105" t="s">
        <v>149</v>
      </c>
      <c r="J105"/>
      <c r="K105" s="77">
        <v>3.85</v>
      </c>
      <c r="L105" t="s">
        <v>102</v>
      </c>
      <c r="M105" s="78">
        <v>1.9599999999999999E-2</v>
      </c>
      <c r="N105" s="78">
        <v>3.09E-2</v>
      </c>
      <c r="O105" s="77">
        <v>67423.09</v>
      </c>
      <c r="P105" s="77">
        <v>108.21</v>
      </c>
      <c r="Q105" s="77">
        <v>0</v>
      </c>
      <c r="R105" s="77">
        <v>72.958525688999998</v>
      </c>
      <c r="S105" s="78">
        <v>1E-4</v>
      </c>
      <c r="T105" s="78">
        <f t="shared" si="4"/>
        <v>3.8472453964901645E-3</v>
      </c>
      <c r="U105" s="78">
        <f>R105/'סכום נכסי הקרן'!$C$42</f>
        <v>1.3900983537393646E-3</v>
      </c>
    </row>
    <row r="106" spans="2:21">
      <c r="B106" t="s">
        <v>534</v>
      </c>
      <c r="C106" t="s">
        <v>535</v>
      </c>
      <c r="D106" t="s">
        <v>100</v>
      </c>
      <c r="E106" t="s">
        <v>123</v>
      </c>
      <c r="F106" t="s">
        <v>531</v>
      </c>
      <c r="G106" t="s">
        <v>345</v>
      </c>
      <c r="H106" t="s">
        <v>478</v>
      </c>
      <c r="I106" t="s">
        <v>149</v>
      </c>
      <c r="J106"/>
      <c r="K106" s="77">
        <v>6.08</v>
      </c>
      <c r="L106" t="s">
        <v>102</v>
      </c>
      <c r="M106" s="78">
        <v>1.5800000000000002E-2</v>
      </c>
      <c r="N106" s="78">
        <v>3.3000000000000002E-2</v>
      </c>
      <c r="O106" s="77">
        <v>154770.26999999999</v>
      </c>
      <c r="P106" s="77">
        <v>100.66</v>
      </c>
      <c r="Q106" s="77">
        <v>0</v>
      </c>
      <c r="R106" s="77">
        <v>155.791753782</v>
      </c>
      <c r="S106" s="78">
        <v>1E-4</v>
      </c>
      <c r="T106" s="78">
        <f t="shared" si="4"/>
        <v>8.2152031155872975E-3</v>
      </c>
      <c r="U106" s="78">
        <f>R106/'סכום נכסי הקרן'!$C$42</f>
        <v>2.9683420602779312E-3</v>
      </c>
    </row>
    <row r="107" spans="2:21">
      <c r="B107" t="s">
        <v>536</v>
      </c>
      <c r="C107" t="s">
        <v>537</v>
      </c>
      <c r="D107" t="s">
        <v>100</v>
      </c>
      <c r="E107" t="s">
        <v>123</v>
      </c>
      <c r="F107" t="s">
        <v>538</v>
      </c>
      <c r="G107" t="s">
        <v>430</v>
      </c>
      <c r="H107" t="s">
        <v>478</v>
      </c>
      <c r="I107" t="s">
        <v>149</v>
      </c>
      <c r="J107"/>
      <c r="K107" s="77">
        <v>2.98</v>
      </c>
      <c r="L107" t="s">
        <v>102</v>
      </c>
      <c r="M107" s="78">
        <v>2.2499999999999999E-2</v>
      </c>
      <c r="N107" s="78">
        <v>2.5100000000000001E-2</v>
      </c>
      <c r="O107" s="77">
        <v>21337.97</v>
      </c>
      <c r="P107" s="77">
        <v>113.07</v>
      </c>
      <c r="Q107" s="77">
        <v>0</v>
      </c>
      <c r="R107" s="77">
        <v>24.126842678999999</v>
      </c>
      <c r="S107" s="78">
        <v>1E-4</v>
      </c>
      <c r="T107" s="78">
        <f t="shared" si="4"/>
        <v>1.2722554842225929E-3</v>
      </c>
      <c r="U107" s="78">
        <f>R107/'סכום נכסי הקרן'!$C$42</f>
        <v>4.5969520316202316E-4</v>
      </c>
    </row>
    <row r="108" spans="2:21">
      <c r="B108" t="s">
        <v>539</v>
      </c>
      <c r="C108" t="s">
        <v>540</v>
      </c>
      <c r="D108" t="s">
        <v>100</v>
      </c>
      <c r="E108" t="s">
        <v>123</v>
      </c>
      <c r="F108" t="s">
        <v>541</v>
      </c>
      <c r="G108" t="s">
        <v>112</v>
      </c>
      <c r="H108" t="s">
        <v>542</v>
      </c>
      <c r="I108" t="s">
        <v>206</v>
      </c>
      <c r="J108"/>
      <c r="K108" s="77">
        <v>4.43</v>
      </c>
      <c r="L108" t="s">
        <v>102</v>
      </c>
      <c r="M108" s="78">
        <v>7.4999999999999997E-3</v>
      </c>
      <c r="N108" s="78">
        <v>4.1300000000000003E-2</v>
      </c>
      <c r="O108" s="77">
        <v>28477.59</v>
      </c>
      <c r="P108" s="77">
        <v>94.79</v>
      </c>
      <c r="Q108" s="77">
        <v>0</v>
      </c>
      <c r="R108" s="77">
        <v>26.993907561</v>
      </c>
      <c r="S108" s="78">
        <v>1E-4</v>
      </c>
      <c r="T108" s="78">
        <f t="shared" si="4"/>
        <v>1.4234414088906975E-3</v>
      </c>
      <c r="U108" s="78">
        <f>R108/'סכום נכסי הקרן'!$C$42</f>
        <v>5.1432215916057404E-4</v>
      </c>
    </row>
    <row r="109" spans="2:21">
      <c r="B109" t="s">
        <v>543</v>
      </c>
      <c r="C109" t="s">
        <v>544</v>
      </c>
      <c r="D109" t="s">
        <v>100</v>
      </c>
      <c r="E109" t="s">
        <v>123</v>
      </c>
      <c r="F109" t="s">
        <v>541</v>
      </c>
      <c r="G109" t="s">
        <v>112</v>
      </c>
      <c r="H109" t="s">
        <v>542</v>
      </c>
      <c r="I109" t="s">
        <v>206</v>
      </c>
      <c r="J109"/>
      <c r="K109" s="77">
        <v>5.1100000000000003</v>
      </c>
      <c r="L109" t="s">
        <v>102</v>
      </c>
      <c r="M109" s="78">
        <v>7.4999999999999997E-3</v>
      </c>
      <c r="N109" s="78">
        <v>4.2799999999999998E-2</v>
      </c>
      <c r="O109" s="77">
        <v>157417.71</v>
      </c>
      <c r="P109" s="77">
        <v>90.28</v>
      </c>
      <c r="Q109" s="77">
        <v>0.63851999999999998</v>
      </c>
      <c r="R109" s="77">
        <v>142.75522858799999</v>
      </c>
      <c r="S109" s="78">
        <v>2.0000000000000001E-4</v>
      </c>
      <c r="T109" s="78">
        <f t="shared" si="4"/>
        <v>7.5277617087716108E-3</v>
      </c>
      <c r="U109" s="78">
        <f>R109/'סכום נכסי הקרן'!$C$42</f>
        <v>2.7199536500198901E-3</v>
      </c>
    </row>
    <row r="110" spans="2:21">
      <c r="B110" t="s">
        <v>545</v>
      </c>
      <c r="C110" t="s">
        <v>546</v>
      </c>
      <c r="D110" t="s">
        <v>100</v>
      </c>
      <c r="E110" t="s">
        <v>123</v>
      </c>
      <c r="F110" t="s">
        <v>547</v>
      </c>
      <c r="G110" t="s">
        <v>548</v>
      </c>
      <c r="H110" t="s">
        <v>549</v>
      </c>
      <c r="I110" t="s">
        <v>149</v>
      </c>
      <c r="J110"/>
      <c r="K110" s="77">
        <v>4.1500000000000004</v>
      </c>
      <c r="L110" t="s">
        <v>102</v>
      </c>
      <c r="M110" s="78">
        <v>0.04</v>
      </c>
      <c r="N110" s="78">
        <v>5.9499999999999997E-2</v>
      </c>
      <c r="O110" s="77">
        <v>83884.56</v>
      </c>
      <c r="P110" s="77">
        <v>93.48</v>
      </c>
      <c r="Q110" s="77">
        <v>0</v>
      </c>
      <c r="R110" s="77">
        <v>78.415286687999995</v>
      </c>
      <c r="S110" s="78">
        <v>2.0000000000000001E-4</v>
      </c>
      <c r="T110" s="78">
        <f t="shared" si="4"/>
        <v>4.1349910497211345E-3</v>
      </c>
      <c r="U110" s="78">
        <f>R110/'סכום נכסי הקרן'!$C$42</f>
        <v>1.4940674842806459E-3</v>
      </c>
    </row>
    <row r="111" spans="2:21">
      <c r="B111" t="s">
        <v>550</v>
      </c>
      <c r="C111" t="s">
        <v>551</v>
      </c>
      <c r="D111" t="s">
        <v>100</v>
      </c>
      <c r="E111" t="s">
        <v>123</v>
      </c>
      <c r="F111" t="s">
        <v>465</v>
      </c>
      <c r="G111" t="s">
        <v>345</v>
      </c>
      <c r="H111" t="s">
        <v>542</v>
      </c>
      <c r="I111" t="s">
        <v>206</v>
      </c>
      <c r="J111"/>
      <c r="K111" s="77">
        <v>1.71</v>
      </c>
      <c r="L111" t="s">
        <v>102</v>
      </c>
      <c r="M111" s="78">
        <v>2.0500000000000001E-2</v>
      </c>
      <c r="N111" s="78">
        <v>3.78E-2</v>
      </c>
      <c r="O111" s="77">
        <v>7813.17</v>
      </c>
      <c r="P111" s="77">
        <v>110.12</v>
      </c>
      <c r="Q111" s="77">
        <v>0</v>
      </c>
      <c r="R111" s="77">
        <v>8.6038628040000003</v>
      </c>
      <c r="S111" s="78">
        <v>0</v>
      </c>
      <c r="T111" s="78">
        <f t="shared" si="4"/>
        <v>4.5369847118104036E-4</v>
      </c>
      <c r="U111" s="78">
        <f>R111/'סכום נכסי הקרן'!$C$42</f>
        <v>1.6393170512549163E-4</v>
      </c>
    </row>
    <row r="112" spans="2:21">
      <c r="B112" t="s">
        <v>552</v>
      </c>
      <c r="C112" t="s">
        <v>553</v>
      </c>
      <c r="D112" t="s">
        <v>100</v>
      </c>
      <c r="E112" t="s">
        <v>123</v>
      </c>
      <c r="F112" t="s">
        <v>465</v>
      </c>
      <c r="G112" t="s">
        <v>345</v>
      </c>
      <c r="H112" t="s">
        <v>542</v>
      </c>
      <c r="I112" t="s">
        <v>206</v>
      </c>
      <c r="J112"/>
      <c r="K112" s="77">
        <v>2.5499999999999998</v>
      </c>
      <c r="L112" t="s">
        <v>102</v>
      </c>
      <c r="M112" s="78">
        <v>2.0500000000000001E-2</v>
      </c>
      <c r="N112" s="78">
        <v>3.61E-2</v>
      </c>
      <c r="O112" s="77">
        <v>44007.31</v>
      </c>
      <c r="P112" s="77">
        <v>108.46</v>
      </c>
      <c r="Q112" s="77">
        <v>0</v>
      </c>
      <c r="R112" s="77">
        <v>47.730328426</v>
      </c>
      <c r="S112" s="78">
        <v>1E-4</v>
      </c>
      <c r="T112" s="78">
        <f t="shared" si="4"/>
        <v>2.5169133363885693E-3</v>
      </c>
      <c r="U112" s="78">
        <f>R112/'סכום נכסי הקרן'!$C$42</f>
        <v>9.0941874636078898E-4</v>
      </c>
    </row>
    <row r="113" spans="2:21">
      <c r="B113" t="s">
        <v>554</v>
      </c>
      <c r="C113" t="s">
        <v>555</v>
      </c>
      <c r="D113" t="s">
        <v>100</v>
      </c>
      <c r="E113" t="s">
        <v>123</v>
      </c>
      <c r="F113" t="s">
        <v>465</v>
      </c>
      <c r="G113" t="s">
        <v>345</v>
      </c>
      <c r="H113" t="s">
        <v>542</v>
      </c>
      <c r="I113" t="s">
        <v>206</v>
      </c>
      <c r="J113"/>
      <c r="K113" s="77">
        <v>5.27</v>
      </c>
      <c r="L113" t="s">
        <v>102</v>
      </c>
      <c r="M113" s="78">
        <v>8.3999999999999995E-3</v>
      </c>
      <c r="N113" s="78">
        <v>4.2700000000000002E-2</v>
      </c>
      <c r="O113" s="77">
        <v>111018.8</v>
      </c>
      <c r="P113" s="77">
        <v>93.32</v>
      </c>
      <c r="Q113" s="77">
        <v>0</v>
      </c>
      <c r="R113" s="77">
        <v>103.60274416</v>
      </c>
      <c r="S113" s="78">
        <v>2.0000000000000001E-4</v>
      </c>
      <c r="T113" s="78">
        <f t="shared" si="4"/>
        <v>5.4631748211628568E-3</v>
      </c>
      <c r="U113" s="78">
        <f>R113/'סכום נכסי הקרן'!$C$42</f>
        <v>1.9739708654969469E-3</v>
      </c>
    </row>
    <row r="114" spans="2:21">
      <c r="B114" t="s">
        <v>556</v>
      </c>
      <c r="C114" t="s">
        <v>557</v>
      </c>
      <c r="D114" t="s">
        <v>100</v>
      </c>
      <c r="E114" t="s">
        <v>123</v>
      </c>
      <c r="F114" t="s">
        <v>465</v>
      </c>
      <c r="G114" t="s">
        <v>345</v>
      </c>
      <c r="H114" t="s">
        <v>542</v>
      </c>
      <c r="I114" t="s">
        <v>206</v>
      </c>
      <c r="J114"/>
      <c r="K114" s="77">
        <v>6.26</v>
      </c>
      <c r="L114" t="s">
        <v>102</v>
      </c>
      <c r="M114" s="78">
        <v>5.0000000000000001E-3</v>
      </c>
      <c r="N114" s="78">
        <v>3.9899999999999998E-2</v>
      </c>
      <c r="O114" s="77">
        <v>14911.23</v>
      </c>
      <c r="P114" s="77">
        <v>88.06</v>
      </c>
      <c r="Q114" s="77">
        <v>0.49671999999999999</v>
      </c>
      <c r="R114" s="77">
        <v>13.627549137999999</v>
      </c>
      <c r="S114" s="78">
        <v>1E-4</v>
      </c>
      <c r="T114" s="78">
        <f t="shared" si="4"/>
        <v>7.1860725242860397E-4</v>
      </c>
      <c r="U114" s="78">
        <f>R114/'סכום נכסי הקרן'!$C$42</f>
        <v>2.596493479458048E-4</v>
      </c>
    </row>
    <row r="115" spans="2:21">
      <c r="B115" t="s">
        <v>558</v>
      </c>
      <c r="C115" t="s">
        <v>559</v>
      </c>
      <c r="D115" t="s">
        <v>100</v>
      </c>
      <c r="E115" t="s">
        <v>123</v>
      </c>
      <c r="F115" t="s">
        <v>465</v>
      </c>
      <c r="G115" t="s">
        <v>345</v>
      </c>
      <c r="H115" t="s">
        <v>542</v>
      </c>
      <c r="I115" t="s">
        <v>206</v>
      </c>
      <c r="J115"/>
      <c r="K115" s="77">
        <v>6.15</v>
      </c>
      <c r="L115" t="s">
        <v>102</v>
      </c>
      <c r="M115" s="78">
        <v>9.7000000000000003E-3</v>
      </c>
      <c r="N115" s="78">
        <v>4.4600000000000001E-2</v>
      </c>
      <c r="O115" s="77">
        <v>40487.379999999997</v>
      </c>
      <c r="P115" s="77">
        <v>88.66</v>
      </c>
      <c r="Q115" s="77">
        <v>1.4560299999999999</v>
      </c>
      <c r="R115" s="77">
        <v>37.352141107999998</v>
      </c>
      <c r="S115" s="78">
        <v>1E-4</v>
      </c>
      <c r="T115" s="78">
        <f t="shared" si="4"/>
        <v>1.9696512720030223E-3</v>
      </c>
      <c r="U115" s="78">
        <f>R115/'סכום נכסי הקרן'!$C$42</f>
        <v>7.1168036048595382E-4</v>
      </c>
    </row>
    <row r="116" spans="2:21">
      <c r="B116" t="s">
        <v>560</v>
      </c>
      <c r="C116" t="s">
        <v>561</v>
      </c>
      <c r="D116" t="s">
        <v>100</v>
      </c>
      <c r="E116" t="s">
        <v>123</v>
      </c>
      <c r="F116" t="s">
        <v>562</v>
      </c>
      <c r="G116" t="s">
        <v>132</v>
      </c>
      <c r="H116" t="s">
        <v>542</v>
      </c>
      <c r="I116" t="s">
        <v>206</v>
      </c>
      <c r="J116"/>
      <c r="K116" s="77">
        <v>0.77</v>
      </c>
      <c r="L116" t="s">
        <v>102</v>
      </c>
      <c r="M116" s="78">
        <v>1.9800000000000002E-2</v>
      </c>
      <c r="N116" s="78">
        <v>3.4599999999999999E-2</v>
      </c>
      <c r="O116" s="77">
        <v>17486.55</v>
      </c>
      <c r="P116" s="77">
        <v>110.65</v>
      </c>
      <c r="Q116" s="77">
        <v>0</v>
      </c>
      <c r="R116" s="77">
        <v>19.348867575</v>
      </c>
      <c r="S116" s="78">
        <v>1E-4</v>
      </c>
      <c r="T116" s="78">
        <f t="shared" si="4"/>
        <v>1.0203035354981124E-3</v>
      </c>
      <c r="U116" s="78">
        <f>R116/'סכום נכסי הקרן'!$C$42</f>
        <v>3.6865916229422555E-4</v>
      </c>
    </row>
    <row r="117" spans="2:21">
      <c r="B117" t="s">
        <v>563</v>
      </c>
      <c r="C117" t="s">
        <v>564</v>
      </c>
      <c r="D117" t="s">
        <v>100</v>
      </c>
      <c r="E117" t="s">
        <v>123</v>
      </c>
      <c r="F117" t="s">
        <v>565</v>
      </c>
      <c r="G117" t="s">
        <v>325</v>
      </c>
      <c r="H117" t="s">
        <v>542</v>
      </c>
      <c r="I117" t="s">
        <v>206</v>
      </c>
      <c r="J117"/>
      <c r="K117" s="77">
        <v>2.5499999999999998</v>
      </c>
      <c r="L117" t="s">
        <v>102</v>
      </c>
      <c r="M117" s="78">
        <v>1.9400000000000001E-2</v>
      </c>
      <c r="N117" s="78">
        <v>2.9499999999999998E-2</v>
      </c>
      <c r="O117" s="77">
        <v>1566.9</v>
      </c>
      <c r="P117" s="77">
        <v>109.99</v>
      </c>
      <c r="Q117" s="77">
        <v>0</v>
      </c>
      <c r="R117" s="77">
        <v>1.7234333100000001</v>
      </c>
      <c r="S117" s="78">
        <v>0</v>
      </c>
      <c r="T117" s="78">
        <f t="shared" si="4"/>
        <v>9.0880000732457061E-5</v>
      </c>
      <c r="U117" s="78">
        <f>R117/'סכום נכסי הקרן'!$C$42</f>
        <v>3.28370369930843E-5</v>
      </c>
    </row>
    <row r="118" spans="2:21">
      <c r="B118" t="s">
        <v>566</v>
      </c>
      <c r="C118" t="s">
        <v>567</v>
      </c>
      <c r="D118" t="s">
        <v>100</v>
      </c>
      <c r="E118" t="s">
        <v>123</v>
      </c>
      <c r="F118" t="s">
        <v>565</v>
      </c>
      <c r="G118" t="s">
        <v>325</v>
      </c>
      <c r="H118" t="s">
        <v>542</v>
      </c>
      <c r="I118" t="s">
        <v>206</v>
      </c>
      <c r="J118"/>
      <c r="K118" s="77">
        <v>3.52</v>
      </c>
      <c r="L118" t="s">
        <v>102</v>
      </c>
      <c r="M118" s="78">
        <v>1.23E-2</v>
      </c>
      <c r="N118" s="78">
        <v>2.9100000000000001E-2</v>
      </c>
      <c r="O118" s="77">
        <v>107899.53</v>
      </c>
      <c r="P118" s="77">
        <v>105.97</v>
      </c>
      <c r="Q118" s="77">
        <v>0</v>
      </c>
      <c r="R118" s="77">
        <v>114.341131941</v>
      </c>
      <c r="S118" s="78">
        <v>1E-4</v>
      </c>
      <c r="T118" s="78">
        <f t="shared" si="4"/>
        <v>6.0294309586879508E-3</v>
      </c>
      <c r="U118" s="78">
        <f>R118/'סכום נכסי הקרן'!$C$42</f>
        <v>2.178572247380869E-3</v>
      </c>
    </row>
    <row r="119" spans="2:21">
      <c r="B119" t="s">
        <v>568</v>
      </c>
      <c r="C119" t="s">
        <v>569</v>
      </c>
      <c r="D119" t="s">
        <v>100</v>
      </c>
      <c r="E119" t="s">
        <v>123</v>
      </c>
      <c r="F119" t="s">
        <v>570</v>
      </c>
      <c r="G119" t="s">
        <v>127</v>
      </c>
      <c r="H119" t="s">
        <v>542</v>
      </c>
      <c r="I119" t="s">
        <v>206</v>
      </c>
      <c r="J119"/>
      <c r="K119" s="77">
        <v>1.64</v>
      </c>
      <c r="L119" t="s">
        <v>102</v>
      </c>
      <c r="M119" s="78">
        <v>1.8499999999999999E-2</v>
      </c>
      <c r="N119" s="78">
        <v>3.9800000000000002E-2</v>
      </c>
      <c r="O119" s="77">
        <v>10233.209999999999</v>
      </c>
      <c r="P119" s="77">
        <v>106.38</v>
      </c>
      <c r="Q119" s="77">
        <v>0</v>
      </c>
      <c r="R119" s="77">
        <v>10.886088797999999</v>
      </c>
      <c r="S119" s="78">
        <v>0</v>
      </c>
      <c r="T119" s="78">
        <f t="shared" si="4"/>
        <v>5.7404470030571273E-4</v>
      </c>
      <c r="U119" s="78">
        <f>R119/'סכום נכסי הקרן'!$C$42</f>
        <v>2.0741556896676586E-4</v>
      </c>
    </row>
    <row r="120" spans="2:21">
      <c r="B120" t="s">
        <v>571</v>
      </c>
      <c r="C120" t="s">
        <v>572</v>
      </c>
      <c r="D120" t="s">
        <v>100</v>
      </c>
      <c r="E120" t="s">
        <v>123</v>
      </c>
      <c r="F120" t="s">
        <v>570</v>
      </c>
      <c r="G120" t="s">
        <v>127</v>
      </c>
      <c r="H120" t="s">
        <v>542</v>
      </c>
      <c r="I120" t="s">
        <v>206</v>
      </c>
      <c r="J120"/>
      <c r="K120" s="77">
        <v>2.25</v>
      </c>
      <c r="L120" t="s">
        <v>102</v>
      </c>
      <c r="M120" s="78">
        <v>3.2000000000000001E-2</v>
      </c>
      <c r="N120" s="78">
        <v>4.24E-2</v>
      </c>
      <c r="O120" s="77">
        <v>133183.96</v>
      </c>
      <c r="P120" s="77">
        <v>101.36</v>
      </c>
      <c r="Q120" s="77">
        <v>0</v>
      </c>
      <c r="R120" s="77">
        <v>134.99526185600001</v>
      </c>
      <c r="S120" s="78">
        <v>4.0000000000000002E-4</v>
      </c>
      <c r="T120" s="78">
        <f t="shared" si="4"/>
        <v>7.1185635238485163E-3</v>
      </c>
      <c r="U120" s="78">
        <f>R120/'סכום נכסי הקרן'!$C$42</f>
        <v>2.5721009230444633E-3</v>
      </c>
    </row>
    <row r="121" spans="2:21">
      <c r="B121" t="s">
        <v>573</v>
      </c>
      <c r="C121" t="s">
        <v>574</v>
      </c>
      <c r="D121" t="s">
        <v>100</v>
      </c>
      <c r="E121" t="s">
        <v>123</v>
      </c>
      <c r="F121" t="s">
        <v>575</v>
      </c>
      <c r="G121" t="s">
        <v>127</v>
      </c>
      <c r="H121" t="s">
        <v>542</v>
      </c>
      <c r="I121" t="s">
        <v>206</v>
      </c>
      <c r="J121"/>
      <c r="K121" s="77">
        <v>0.5</v>
      </c>
      <c r="L121" t="s">
        <v>102</v>
      </c>
      <c r="M121" s="78">
        <v>3.15E-2</v>
      </c>
      <c r="N121" s="78">
        <v>4.0399999999999998E-2</v>
      </c>
      <c r="O121" s="77">
        <v>33974.19</v>
      </c>
      <c r="P121" s="77">
        <v>110.56</v>
      </c>
      <c r="Q121" s="77">
        <v>0.59443000000000001</v>
      </c>
      <c r="R121" s="77">
        <v>38.156294463999998</v>
      </c>
      <c r="S121" s="78">
        <v>2.9999999999999997E-4</v>
      </c>
      <c r="T121" s="78">
        <f t="shared" si="4"/>
        <v>2.0120558473110668E-3</v>
      </c>
      <c r="U121" s="78">
        <f>R121/'סכום נכסי הקרן'!$C$42</f>
        <v>7.2700211001108339E-4</v>
      </c>
    </row>
    <row r="122" spans="2:21">
      <c r="B122" t="s">
        <v>576</v>
      </c>
      <c r="C122" t="s">
        <v>577</v>
      </c>
      <c r="D122" t="s">
        <v>100</v>
      </c>
      <c r="E122" t="s">
        <v>123</v>
      </c>
      <c r="F122" t="s">
        <v>575</v>
      </c>
      <c r="G122" t="s">
        <v>127</v>
      </c>
      <c r="H122" t="s">
        <v>542</v>
      </c>
      <c r="I122" t="s">
        <v>206</v>
      </c>
      <c r="J122"/>
      <c r="K122" s="77">
        <v>2.83</v>
      </c>
      <c r="L122" t="s">
        <v>102</v>
      </c>
      <c r="M122" s="78">
        <v>0.01</v>
      </c>
      <c r="N122" s="78">
        <v>3.6700000000000003E-2</v>
      </c>
      <c r="O122" s="77">
        <v>77029.929999999993</v>
      </c>
      <c r="P122" s="77">
        <v>100.59</v>
      </c>
      <c r="Q122" s="77">
        <v>0</v>
      </c>
      <c r="R122" s="77">
        <v>77.484406586999995</v>
      </c>
      <c r="S122" s="78">
        <v>2.0000000000000001E-4</v>
      </c>
      <c r="T122" s="78">
        <f t="shared" si="4"/>
        <v>4.0859039259143479E-3</v>
      </c>
      <c r="U122" s="78">
        <f>R122/'סכום נכסי הקרן'!$C$42</f>
        <v>1.4763311761013273E-3</v>
      </c>
    </row>
    <row r="123" spans="2:21">
      <c r="B123" t="s">
        <v>578</v>
      </c>
      <c r="C123" t="s">
        <v>579</v>
      </c>
      <c r="D123" t="s">
        <v>100</v>
      </c>
      <c r="E123" t="s">
        <v>123</v>
      </c>
      <c r="F123" t="s">
        <v>575</v>
      </c>
      <c r="G123" t="s">
        <v>127</v>
      </c>
      <c r="H123" t="s">
        <v>542</v>
      </c>
      <c r="I123" t="s">
        <v>206</v>
      </c>
      <c r="J123"/>
      <c r="K123" s="77">
        <v>3.42</v>
      </c>
      <c r="L123" t="s">
        <v>102</v>
      </c>
      <c r="M123" s="78">
        <v>3.2300000000000002E-2</v>
      </c>
      <c r="N123" s="78">
        <v>4.1500000000000002E-2</v>
      </c>
      <c r="O123" s="77">
        <v>84765.01</v>
      </c>
      <c r="P123" s="77">
        <v>100.15</v>
      </c>
      <c r="Q123" s="77">
        <v>5.75204</v>
      </c>
      <c r="R123" s="77">
        <v>90.644197515000002</v>
      </c>
      <c r="S123" s="78">
        <v>2.0000000000000001E-4</v>
      </c>
      <c r="T123" s="78">
        <f t="shared" si="4"/>
        <v>4.7798453753665595E-3</v>
      </c>
      <c r="U123" s="78">
        <f>R123/'סכום נכסי הקרן'!$C$42</f>
        <v>1.7270682014429064E-3</v>
      </c>
    </row>
    <row r="124" spans="2:21">
      <c r="B124" t="s">
        <v>580</v>
      </c>
      <c r="C124" t="s">
        <v>581</v>
      </c>
      <c r="D124" t="s">
        <v>100</v>
      </c>
      <c r="E124" t="s">
        <v>123</v>
      </c>
      <c r="F124" t="s">
        <v>582</v>
      </c>
      <c r="G124" t="s">
        <v>112</v>
      </c>
      <c r="H124" t="s">
        <v>542</v>
      </c>
      <c r="I124" t="s">
        <v>206</v>
      </c>
      <c r="J124"/>
      <c r="K124" s="77">
        <v>4.8600000000000003</v>
      </c>
      <c r="L124" t="s">
        <v>102</v>
      </c>
      <c r="M124" s="78">
        <v>0.03</v>
      </c>
      <c r="N124" s="78">
        <v>4.3099999999999999E-2</v>
      </c>
      <c r="O124" s="77">
        <v>51022.78</v>
      </c>
      <c r="P124" s="77">
        <v>95.81</v>
      </c>
      <c r="Q124" s="77">
        <v>0</v>
      </c>
      <c r="R124" s="77">
        <v>48.884925518000003</v>
      </c>
      <c r="S124" s="78">
        <v>2.0000000000000001E-4</v>
      </c>
      <c r="T124" s="78">
        <f t="shared" si="4"/>
        <v>2.5777974935867688E-3</v>
      </c>
      <c r="U124" s="78">
        <f>R124/'סכום נכסי הקרן'!$C$42</f>
        <v>9.3141759435921357E-4</v>
      </c>
    </row>
    <row r="125" spans="2:21">
      <c r="B125" t="s">
        <v>583</v>
      </c>
      <c r="C125" t="s">
        <v>584</v>
      </c>
      <c r="D125" t="s">
        <v>100</v>
      </c>
      <c r="E125" t="s">
        <v>123</v>
      </c>
      <c r="F125" t="s">
        <v>585</v>
      </c>
      <c r="G125" t="s">
        <v>345</v>
      </c>
      <c r="H125" t="s">
        <v>549</v>
      </c>
      <c r="I125" t="s">
        <v>149</v>
      </c>
      <c r="J125"/>
      <c r="K125" s="77">
        <v>1.99</v>
      </c>
      <c r="L125" t="s">
        <v>102</v>
      </c>
      <c r="M125" s="78">
        <v>2.5000000000000001E-2</v>
      </c>
      <c r="N125" s="78">
        <v>3.5400000000000001E-2</v>
      </c>
      <c r="O125" s="77">
        <v>40079.75</v>
      </c>
      <c r="P125" s="77">
        <v>111.2</v>
      </c>
      <c r="Q125" s="77">
        <v>0</v>
      </c>
      <c r="R125" s="77">
        <v>44.568682000000003</v>
      </c>
      <c r="S125" s="78">
        <v>1E-4</v>
      </c>
      <c r="T125" s="78">
        <f t="shared" si="4"/>
        <v>2.3501935521976452E-3</v>
      </c>
      <c r="U125" s="78">
        <f>R125/'סכום נכסי הקרן'!$C$42</f>
        <v>8.4917904921253404E-4</v>
      </c>
    </row>
    <row r="126" spans="2:21">
      <c r="B126" t="s">
        <v>586</v>
      </c>
      <c r="C126" t="s">
        <v>587</v>
      </c>
      <c r="D126" t="s">
        <v>100</v>
      </c>
      <c r="E126" t="s">
        <v>123</v>
      </c>
      <c r="F126" t="s">
        <v>585</v>
      </c>
      <c r="G126" t="s">
        <v>345</v>
      </c>
      <c r="H126" t="s">
        <v>549</v>
      </c>
      <c r="I126" t="s">
        <v>149</v>
      </c>
      <c r="J126"/>
      <c r="K126" s="77">
        <v>4.9800000000000004</v>
      </c>
      <c r="L126" t="s">
        <v>102</v>
      </c>
      <c r="M126" s="78">
        <v>1.9E-2</v>
      </c>
      <c r="N126" s="78">
        <v>3.85E-2</v>
      </c>
      <c r="O126" s="77">
        <v>47202.89</v>
      </c>
      <c r="P126" s="77">
        <v>102.11</v>
      </c>
      <c r="Q126" s="77">
        <v>0</v>
      </c>
      <c r="R126" s="77">
        <v>48.198870978999999</v>
      </c>
      <c r="S126" s="78">
        <v>2.0000000000000001E-4</v>
      </c>
      <c r="T126" s="78">
        <f t="shared" si="4"/>
        <v>2.5416204993015498E-3</v>
      </c>
      <c r="U126" s="78">
        <f>R126/'סכום נכסי הקרן'!$C$42</f>
        <v>9.1834601326251501E-4</v>
      </c>
    </row>
    <row r="127" spans="2:21">
      <c r="B127" t="s">
        <v>588</v>
      </c>
      <c r="C127" t="s">
        <v>589</v>
      </c>
      <c r="D127" t="s">
        <v>100</v>
      </c>
      <c r="E127" t="s">
        <v>123</v>
      </c>
      <c r="F127" t="s">
        <v>585</v>
      </c>
      <c r="G127" t="s">
        <v>345</v>
      </c>
      <c r="H127" t="s">
        <v>549</v>
      </c>
      <c r="I127" t="s">
        <v>149</v>
      </c>
      <c r="J127"/>
      <c r="K127" s="77">
        <v>6.74</v>
      </c>
      <c r="L127" t="s">
        <v>102</v>
      </c>
      <c r="M127" s="78">
        <v>3.8999999999999998E-3</v>
      </c>
      <c r="N127" s="78">
        <v>4.1700000000000001E-2</v>
      </c>
      <c r="O127" s="77">
        <v>49458.03</v>
      </c>
      <c r="P127" s="77">
        <v>83.82</v>
      </c>
      <c r="Q127" s="77">
        <v>0</v>
      </c>
      <c r="R127" s="77">
        <v>41.455720745999997</v>
      </c>
      <c r="S127" s="78">
        <v>2.0000000000000001E-4</v>
      </c>
      <c r="T127" s="78">
        <f t="shared" si="4"/>
        <v>2.1860410321075984E-3</v>
      </c>
      <c r="U127" s="78">
        <f>R127/'סכום נכסי הקרן'!$C$42</f>
        <v>7.8986696370129581E-4</v>
      </c>
    </row>
    <row r="128" spans="2:21">
      <c r="B128" t="s">
        <v>590</v>
      </c>
      <c r="C128" t="s">
        <v>591</v>
      </c>
      <c r="D128" t="s">
        <v>100</v>
      </c>
      <c r="E128" t="s">
        <v>123</v>
      </c>
      <c r="F128" t="s">
        <v>592</v>
      </c>
      <c r="G128" t="s">
        <v>593</v>
      </c>
      <c r="H128" t="s">
        <v>549</v>
      </c>
      <c r="I128" t="s">
        <v>149</v>
      </c>
      <c r="J128"/>
      <c r="K128" s="77">
        <v>1.29</v>
      </c>
      <c r="L128" t="s">
        <v>102</v>
      </c>
      <c r="M128" s="78">
        <v>1.8499999999999999E-2</v>
      </c>
      <c r="N128" s="78">
        <v>3.5799999999999998E-2</v>
      </c>
      <c r="O128" s="77">
        <v>62917.87</v>
      </c>
      <c r="P128" s="77">
        <v>109.43</v>
      </c>
      <c r="Q128" s="77">
        <v>0</v>
      </c>
      <c r="R128" s="77">
        <v>68.851025140999994</v>
      </c>
      <c r="S128" s="78">
        <v>1E-4</v>
      </c>
      <c r="T128" s="78">
        <f t="shared" si="4"/>
        <v>3.6306488791518704E-3</v>
      </c>
      <c r="U128" s="78">
        <f>R128/'סכום נכסי הקרן'!$C$42</f>
        <v>1.3118370443744027E-3</v>
      </c>
    </row>
    <row r="129" spans="2:21">
      <c r="B129" t="s">
        <v>594</v>
      </c>
      <c r="C129" t="s">
        <v>595</v>
      </c>
      <c r="D129" t="s">
        <v>100</v>
      </c>
      <c r="E129" t="s">
        <v>123</v>
      </c>
      <c r="F129" t="s">
        <v>592</v>
      </c>
      <c r="G129" t="s">
        <v>593</v>
      </c>
      <c r="H129" t="s">
        <v>549</v>
      </c>
      <c r="I129" t="s">
        <v>149</v>
      </c>
      <c r="J129"/>
      <c r="K129" s="77">
        <v>3.91</v>
      </c>
      <c r="L129" t="s">
        <v>102</v>
      </c>
      <c r="M129" s="78">
        <v>0.01</v>
      </c>
      <c r="N129" s="78">
        <v>4.7399999999999998E-2</v>
      </c>
      <c r="O129" s="77">
        <v>167477.15</v>
      </c>
      <c r="P129" s="77">
        <v>94.21</v>
      </c>
      <c r="Q129" s="77">
        <v>0</v>
      </c>
      <c r="R129" s="77">
        <v>157.78022301499999</v>
      </c>
      <c r="S129" s="78">
        <v>1E-4</v>
      </c>
      <c r="T129" s="78">
        <f t="shared" si="4"/>
        <v>8.3200589776058331E-3</v>
      </c>
      <c r="U129" s="78">
        <f>R129/'סכום נכסי הקרן'!$C$42</f>
        <v>3.0062288977811655E-3</v>
      </c>
    </row>
    <row r="130" spans="2:21">
      <c r="B130" t="s">
        <v>596</v>
      </c>
      <c r="C130" t="s">
        <v>597</v>
      </c>
      <c r="D130" t="s">
        <v>100</v>
      </c>
      <c r="E130" t="s">
        <v>123</v>
      </c>
      <c r="F130" t="s">
        <v>592</v>
      </c>
      <c r="G130" t="s">
        <v>593</v>
      </c>
      <c r="H130" t="s">
        <v>549</v>
      </c>
      <c r="I130" t="s">
        <v>149</v>
      </c>
      <c r="J130"/>
      <c r="K130" s="77">
        <v>2.6</v>
      </c>
      <c r="L130" t="s">
        <v>102</v>
      </c>
      <c r="M130" s="78">
        <v>3.5400000000000001E-2</v>
      </c>
      <c r="N130" s="78">
        <v>4.5600000000000002E-2</v>
      </c>
      <c r="O130" s="77">
        <v>162526.34</v>
      </c>
      <c r="P130" s="77">
        <v>100.73</v>
      </c>
      <c r="Q130" s="77">
        <v>2.9728300000000001</v>
      </c>
      <c r="R130" s="77">
        <v>166.68561228199999</v>
      </c>
      <c r="S130" s="78">
        <v>2.0000000000000001E-4</v>
      </c>
      <c r="T130" s="78">
        <f t="shared" si="4"/>
        <v>8.7896575274376068E-3</v>
      </c>
      <c r="U130" s="78">
        <f>R130/'סכום נכסי הקרן'!$C$42</f>
        <v>3.1759056674603441E-3</v>
      </c>
    </row>
    <row r="131" spans="2:21">
      <c r="B131" t="s">
        <v>598</v>
      </c>
      <c r="C131" t="s">
        <v>599</v>
      </c>
      <c r="D131" t="s">
        <v>100</v>
      </c>
      <c r="E131" t="s">
        <v>123</v>
      </c>
      <c r="F131" t="s">
        <v>592</v>
      </c>
      <c r="G131" t="s">
        <v>593</v>
      </c>
      <c r="H131" t="s">
        <v>549</v>
      </c>
      <c r="I131" t="s">
        <v>149</v>
      </c>
      <c r="J131"/>
      <c r="K131" s="77">
        <v>1.1499999999999999</v>
      </c>
      <c r="L131" t="s">
        <v>102</v>
      </c>
      <c r="M131" s="78">
        <v>0.01</v>
      </c>
      <c r="N131" s="78">
        <v>4.1099999999999998E-2</v>
      </c>
      <c r="O131" s="77">
        <v>101062.19</v>
      </c>
      <c r="P131" s="77">
        <v>106.62</v>
      </c>
      <c r="Q131" s="77">
        <v>0</v>
      </c>
      <c r="R131" s="77">
        <v>107.752506978</v>
      </c>
      <c r="S131" s="78">
        <v>1E-4</v>
      </c>
      <c r="T131" s="78">
        <f t="shared" si="4"/>
        <v>5.681999910448942E-3</v>
      </c>
      <c r="U131" s="78">
        <f>R131/'סכום נכסי הקרן'!$C$42</f>
        <v>2.0530374092248222E-3</v>
      </c>
    </row>
    <row r="132" spans="2:21">
      <c r="B132" t="s">
        <v>600</v>
      </c>
      <c r="C132" t="s">
        <v>601</v>
      </c>
      <c r="D132" t="s">
        <v>100</v>
      </c>
      <c r="E132" t="s">
        <v>123</v>
      </c>
      <c r="F132" t="s">
        <v>602</v>
      </c>
      <c r="G132" t="s">
        <v>345</v>
      </c>
      <c r="H132" t="s">
        <v>549</v>
      </c>
      <c r="I132" t="s">
        <v>149</v>
      </c>
      <c r="J132"/>
      <c r="K132" s="77">
        <v>3.51</v>
      </c>
      <c r="L132" t="s">
        <v>102</v>
      </c>
      <c r="M132" s="78">
        <v>2.75E-2</v>
      </c>
      <c r="N132" s="78">
        <v>3.04E-2</v>
      </c>
      <c r="O132" s="77">
        <v>87857.87</v>
      </c>
      <c r="P132" s="77">
        <v>110.48</v>
      </c>
      <c r="Q132" s="77">
        <v>0</v>
      </c>
      <c r="R132" s="77">
        <v>97.065374775999999</v>
      </c>
      <c r="S132" s="78">
        <v>2.0000000000000001E-4</v>
      </c>
      <c r="T132" s="78">
        <f t="shared" si="4"/>
        <v>5.1184465796005173E-3</v>
      </c>
      <c r="U132" s="78">
        <f>R132/'סכום נכסי הקרן'!$C$42</f>
        <v>1.8494126136317417E-3</v>
      </c>
    </row>
    <row r="133" spans="2:21">
      <c r="B133" t="s">
        <v>603</v>
      </c>
      <c r="C133" t="s">
        <v>604</v>
      </c>
      <c r="D133" t="s">
        <v>100</v>
      </c>
      <c r="E133" t="s">
        <v>123</v>
      </c>
      <c r="F133" t="s">
        <v>602</v>
      </c>
      <c r="G133" t="s">
        <v>345</v>
      </c>
      <c r="H133" t="s">
        <v>549</v>
      </c>
      <c r="I133" t="s">
        <v>149</v>
      </c>
      <c r="J133"/>
      <c r="K133" s="77">
        <v>5.16</v>
      </c>
      <c r="L133" t="s">
        <v>102</v>
      </c>
      <c r="M133" s="78">
        <v>8.5000000000000006E-3</v>
      </c>
      <c r="N133" s="78">
        <v>3.4700000000000002E-2</v>
      </c>
      <c r="O133" s="77">
        <v>67592.19</v>
      </c>
      <c r="P133" s="77">
        <v>96.94</v>
      </c>
      <c r="Q133" s="77">
        <v>0</v>
      </c>
      <c r="R133" s="77">
        <v>65.523868985999997</v>
      </c>
      <c r="S133" s="78">
        <v>1E-4</v>
      </c>
      <c r="T133" s="78">
        <f t="shared" si="4"/>
        <v>3.4552014440530337E-3</v>
      </c>
      <c r="U133" s="78">
        <f>R133/'סכום נכסי הקרן'!$C$42</f>
        <v>1.2484438459781718E-3</v>
      </c>
    </row>
    <row r="134" spans="2:21">
      <c r="B134" t="s">
        <v>605</v>
      </c>
      <c r="C134" t="s">
        <v>606</v>
      </c>
      <c r="D134" t="s">
        <v>100</v>
      </c>
      <c r="E134" t="s">
        <v>123</v>
      </c>
      <c r="F134" t="s">
        <v>602</v>
      </c>
      <c r="G134" t="s">
        <v>345</v>
      </c>
      <c r="H134" t="s">
        <v>549</v>
      </c>
      <c r="I134" t="s">
        <v>149</v>
      </c>
      <c r="J134"/>
      <c r="K134" s="77">
        <v>6.49</v>
      </c>
      <c r="L134" t="s">
        <v>102</v>
      </c>
      <c r="M134" s="78">
        <v>3.1800000000000002E-2</v>
      </c>
      <c r="N134" s="78">
        <v>3.6799999999999999E-2</v>
      </c>
      <c r="O134" s="77">
        <v>67530.22</v>
      </c>
      <c r="P134" s="77">
        <v>101.6</v>
      </c>
      <c r="Q134" s="77">
        <v>0</v>
      </c>
      <c r="R134" s="77">
        <v>68.610703520000001</v>
      </c>
      <c r="S134" s="78">
        <v>2.9999999999999997E-4</v>
      </c>
      <c r="T134" s="78">
        <f t="shared" si="4"/>
        <v>3.6179762512261026E-3</v>
      </c>
      <c r="U134" s="78">
        <f>R134/'סכום נכסי הקרן'!$C$42</f>
        <v>1.307258132087385E-3</v>
      </c>
    </row>
    <row r="135" spans="2:21">
      <c r="B135" t="s">
        <v>607</v>
      </c>
      <c r="C135" t="s">
        <v>608</v>
      </c>
      <c r="D135" t="s">
        <v>100</v>
      </c>
      <c r="E135" t="s">
        <v>123</v>
      </c>
      <c r="F135" t="s">
        <v>609</v>
      </c>
      <c r="G135" t="s">
        <v>610</v>
      </c>
      <c r="H135" t="s">
        <v>611</v>
      </c>
      <c r="I135" t="s">
        <v>149</v>
      </c>
      <c r="J135"/>
      <c r="K135" s="77">
        <v>2.41</v>
      </c>
      <c r="L135" t="s">
        <v>102</v>
      </c>
      <c r="M135" s="78">
        <v>2.5700000000000001E-2</v>
      </c>
      <c r="N135" s="78">
        <v>4.1099999999999998E-2</v>
      </c>
      <c r="O135" s="77">
        <v>107167.31</v>
      </c>
      <c r="P135" s="77">
        <v>109.71</v>
      </c>
      <c r="Q135" s="77">
        <v>0</v>
      </c>
      <c r="R135" s="77">
        <v>117.573255801</v>
      </c>
      <c r="S135" s="78">
        <v>1E-4</v>
      </c>
      <c r="T135" s="78">
        <f t="shared" si="4"/>
        <v>6.1998671554701701E-3</v>
      </c>
      <c r="U135" s="78">
        <f>R135/'סכום נכסי הקרן'!$C$42</f>
        <v>2.2401547699776097E-3</v>
      </c>
    </row>
    <row r="136" spans="2:21">
      <c r="B136" t="s">
        <v>612</v>
      </c>
      <c r="C136" t="s">
        <v>613</v>
      </c>
      <c r="D136" t="s">
        <v>100</v>
      </c>
      <c r="E136" t="s">
        <v>123</v>
      </c>
      <c r="F136" t="s">
        <v>609</v>
      </c>
      <c r="G136" t="s">
        <v>610</v>
      </c>
      <c r="H136" t="s">
        <v>611</v>
      </c>
      <c r="I136" t="s">
        <v>149</v>
      </c>
      <c r="J136"/>
      <c r="K136" s="77">
        <v>4.3099999999999996</v>
      </c>
      <c r="L136" t="s">
        <v>102</v>
      </c>
      <c r="M136" s="78">
        <v>0.04</v>
      </c>
      <c r="N136" s="78">
        <v>4.2700000000000002E-2</v>
      </c>
      <c r="O136" s="77">
        <v>57589.4</v>
      </c>
      <c r="P136" s="77">
        <v>99.7</v>
      </c>
      <c r="Q136" s="77">
        <v>0</v>
      </c>
      <c r="R136" s="77">
        <v>57.416631799999998</v>
      </c>
      <c r="S136" s="78">
        <v>2.0000000000000001E-4</v>
      </c>
      <c r="T136" s="78">
        <f t="shared" si="4"/>
        <v>3.0276910105904919E-3</v>
      </c>
      <c r="U136" s="78">
        <f>R136/'סכום נכסי הקרן'!$C$42</f>
        <v>1.0939744819223091E-3</v>
      </c>
    </row>
    <row r="137" spans="2:21">
      <c r="B137" t="s">
        <v>614</v>
      </c>
      <c r="C137" t="s">
        <v>615</v>
      </c>
      <c r="D137" t="s">
        <v>100</v>
      </c>
      <c r="E137" t="s">
        <v>123</v>
      </c>
      <c r="F137" t="s">
        <v>609</v>
      </c>
      <c r="G137" t="s">
        <v>610</v>
      </c>
      <c r="H137" t="s">
        <v>611</v>
      </c>
      <c r="I137" t="s">
        <v>149</v>
      </c>
      <c r="J137"/>
      <c r="K137" s="77">
        <v>1.24</v>
      </c>
      <c r="L137" t="s">
        <v>102</v>
      </c>
      <c r="M137" s="78">
        <v>1.2200000000000001E-2</v>
      </c>
      <c r="N137" s="78">
        <v>3.8199999999999998E-2</v>
      </c>
      <c r="O137" s="77">
        <v>15559.92</v>
      </c>
      <c r="P137" s="77">
        <v>108.19</v>
      </c>
      <c r="Q137" s="77">
        <v>0</v>
      </c>
      <c r="R137" s="77">
        <v>16.834277448000002</v>
      </c>
      <c r="S137" s="78">
        <v>0</v>
      </c>
      <c r="T137" s="78">
        <f t="shared" si="4"/>
        <v>8.8770429231440663E-4</v>
      </c>
      <c r="U137" s="78">
        <f>R137/'סכום נכסי הקרן'!$C$42</f>
        <v>3.2074800231859322E-4</v>
      </c>
    </row>
    <row r="138" spans="2:21">
      <c r="B138" t="s">
        <v>616</v>
      </c>
      <c r="C138" t="s">
        <v>617</v>
      </c>
      <c r="D138" t="s">
        <v>100</v>
      </c>
      <c r="E138" t="s">
        <v>123</v>
      </c>
      <c r="F138" t="s">
        <v>609</v>
      </c>
      <c r="G138" t="s">
        <v>610</v>
      </c>
      <c r="H138" t="s">
        <v>611</v>
      </c>
      <c r="I138" t="s">
        <v>149</v>
      </c>
      <c r="J138"/>
      <c r="K138" s="77">
        <v>5.09</v>
      </c>
      <c r="L138" t="s">
        <v>102</v>
      </c>
      <c r="M138" s="78">
        <v>1.09E-2</v>
      </c>
      <c r="N138" s="78">
        <v>4.3200000000000002E-2</v>
      </c>
      <c r="O138" s="77">
        <v>41470.43</v>
      </c>
      <c r="P138" s="77">
        <v>93.49</v>
      </c>
      <c r="Q138" s="77">
        <v>0</v>
      </c>
      <c r="R138" s="77">
        <v>38.770705006999997</v>
      </c>
      <c r="S138" s="78">
        <v>1E-4</v>
      </c>
      <c r="T138" s="78">
        <f t="shared" si="4"/>
        <v>2.0444549139148507E-3</v>
      </c>
      <c r="U138" s="78">
        <f>R138/'סכום נכסי הקרן'!$C$42</f>
        <v>7.3870863884069728E-4</v>
      </c>
    </row>
    <row r="139" spans="2:21">
      <c r="B139" t="s">
        <v>618</v>
      </c>
      <c r="C139" t="s">
        <v>619</v>
      </c>
      <c r="D139" t="s">
        <v>100</v>
      </c>
      <c r="E139" t="s">
        <v>123</v>
      </c>
      <c r="F139" t="s">
        <v>609</v>
      </c>
      <c r="G139" t="s">
        <v>610</v>
      </c>
      <c r="H139" t="s">
        <v>611</v>
      </c>
      <c r="I139" t="s">
        <v>149</v>
      </c>
      <c r="J139"/>
      <c r="K139" s="77">
        <v>6.06</v>
      </c>
      <c r="L139" t="s">
        <v>102</v>
      </c>
      <c r="M139" s="78">
        <v>1.54E-2</v>
      </c>
      <c r="N139" s="78">
        <v>4.53E-2</v>
      </c>
      <c r="O139" s="77">
        <v>46445.57</v>
      </c>
      <c r="P139" s="77">
        <v>90.46</v>
      </c>
      <c r="Q139" s="77">
        <v>0.38684000000000002</v>
      </c>
      <c r="R139" s="77">
        <v>42.401502622000002</v>
      </c>
      <c r="S139" s="78">
        <v>1E-4</v>
      </c>
      <c r="T139" s="78">
        <f t="shared" si="4"/>
        <v>2.2359139555824413E-3</v>
      </c>
      <c r="U139" s="78">
        <f>R139/'סכום נכסי הקרן'!$C$42</f>
        <v>8.0788719939559191E-4</v>
      </c>
    </row>
    <row r="140" spans="2:21">
      <c r="B140" t="s">
        <v>620</v>
      </c>
      <c r="C140" t="s">
        <v>621</v>
      </c>
      <c r="D140" t="s">
        <v>100</v>
      </c>
      <c r="E140" t="s">
        <v>123</v>
      </c>
      <c r="F140" t="s">
        <v>622</v>
      </c>
      <c r="G140" t="s">
        <v>548</v>
      </c>
      <c r="H140" t="s">
        <v>623</v>
      </c>
      <c r="I140" t="s">
        <v>206</v>
      </c>
      <c r="J140"/>
      <c r="K140" s="77">
        <v>4.2300000000000004</v>
      </c>
      <c r="L140" t="s">
        <v>102</v>
      </c>
      <c r="M140" s="78">
        <v>7.4999999999999997E-3</v>
      </c>
      <c r="N140" s="78">
        <v>4.1700000000000001E-2</v>
      </c>
      <c r="O140" s="77">
        <v>218470.31</v>
      </c>
      <c r="P140" s="77">
        <v>94.68</v>
      </c>
      <c r="Q140" s="77">
        <v>0</v>
      </c>
      <c r="R140" s="77">
        <v>206.847689508</v>
      </c>
      <c r="S140" s="78">
        <v>1E-4</v>
      </c>
      <c r="T140" s="78">
        <f t="shared" ref="T140:T203" si="5">R140/$R$11</f>
        <v>1.0907482212928848E-2</v>
      </c>
      <c r="U140" s="78">
        <f>R140/'סכום נכסי הקרן'!$C$42</f>
        <v>3.9411244942853122E-3</v>
      </c>
    </row>
    <row r="141" spans="2:21">
      <c r="B141" t="s">
        <v>624</v>
      </c>
      <c r="C141" t="s">
        <v>625</v>
      </c>
      <c r="D141" t="s">
        <v>100</v>
      </c>
      <c r="E141" t="s">
        <v>123</v>
      </c>
      <c r="F141" t="s">
        <v>622</v>
      </c>
      <c r="G141" t="s">
        <v>548</v>
      </c>
      <c r="H141" t="s">
        <v>623</v>
      </c>
      <c r="I141" t="s">
        <v>206</v>
      </c>
      <c r="J141"/>
      <c r="K141" s="77">
        <v>6.26</v>
      </c>
      <c r="L141" t="s">
        <v>102</v>
      </c>
      <c r="M141" s="78">
        <v>4.0800000000000003E-2</v>
      </c>
      <c r="N141" s="78">
        <v>4.36E-2</v>
      </c>
      <c r="O141" s="77">
        <v>57611.92</v>
      </c>
      <c r="P141" s="77">
        <v>99.17</v>
      </c>
      <c r="Q141" s="77">
        <v>0</v>
      </c>
      <c r="R141" s="77">
        <v>57.133741063999999</v>
      </c>
      <c r="S141" s="78">
        <v>0</v>
      </c>
      <c r="T141" s="78">
        <f t="shared" si="5"/>
        <v>3.0127736301814494E-3</v>
      </c>
      <c r="U141" s="78">
        <f>R141/'סכום נכסי הקרן'!$C$42</f>
        <v>1.0885844888723123E-3</v>
      </c>
    </row>
    <row r="142" spans="2:21">
      <c r="B142" t="s">
        <v>626</v>
      </c>
      <c r="C142" t="s">
        <v>627</v>
      </c>
      <c r="D142" t="s">
        <v>100</v>
      </c>
      <c r="E142" t="s">
        <v>123</v>
      </c>
      <c r="F142" t="s">
        <v>628</v>
      </c>
      <c r="G142" t="s">
        <v>610</v>
      </c>
      <c r="H142" t="s">
        <v>611</v>
      </c>
      <c r="I142" t="s">
        <v>149</v>
      </c>
      <c r="J142"/>
      <c r="K142" s="77">
        <v>3.32</v>
      </c>
      <c r="L142" t="s">
        <v>102</v>
      </c>
      <c r="M142" s="78">
        <v>1.3299999999999999E-2</v>
      </c>
      <c r="N142" s="78">
        <v>3.6400000000000002E-2</v>
      </c>
      <c r="O142" s="77">
        <v>54625.63</v>
      </c>
      <c r="P142" s="77">
        <v>103.34</v>
      </c>
      <c r="Q142" s="77">
        <v>0.40472999999999998</v>
      </c>
      <c r="R142" s="77">
        <v>56.854856042000002</v>
      </c>
      <c r="S142" s="78">
        <v>2.0000000000000001E-4</v>
      </c>
      <c r="T142" s="78">
        <f t="shared" si="5"/>
        <v>2.9980674788864909E-3</v>
      </c>
      <c r="U142" s="78">
        <f>R142/'סכום נכסי הקרן'!$C$42</f>
        <v>1.0832708177652877E-3</v>
      </c>
    </row>
    <row r="143" spans="2:21">
      <c r="B143" t="s">
        <v>629</v>
      </c>
      <c r="C143" t="s">
        <v>630</v>
      </c>
      <c r="D143" t="s">
        <v>100</v>
      </c>
      <c r="E143" t="s">
        <v>123</v>
      </c>
      <c r="F143" t="s">
        <v>631</v>
      </c>
      <c r="G143" t="s">
        <v>345</v>
      </c>
      <c r="H143" t="s">
        <v>623</v>
      </c>
      <c r="I143" t="s">
        <v>206</v>
      </c>
      <c r="J143"/>
      <c r="K143" s="77">
        <v>3.53</v>
      </c>
      <c r="L143" t="s">
        <v>102</v>
      </c>
      <c r="M143" s="78">
        <v>1.7999999999999999E-2</v>
      </c>
      <c r="N143" s="78">
        <v>3.2399999999999998E-2</v>
      </c>
      <c r="O143" s="77">
        <v>6193.57</v>
      </c>
      <c r="P143" s="77">
        <v>106.61</v>
      </c>
      <c r="Q143" s="77">
        <v>3.1300000000000001E-2</v>
      </c>
      <c r="R143" s="77">
        <v>6.634264977</v>
      </c>
      <c r="S143" s="78">
        <v>0</v>
      </c>
      <c r="T143" s="78">
        <f t="shared" si="5"/>
        <v>3.498377352176593E-4</v>
      </c>
      <c r="U143" s="78">
        <f>R143/'סכום נכסי הקרן'!$C$42</f>
        <v>1.2640442958113219E-4</v>
      </c>
    </row>
    <row r="144" spans="2:21">
      <c r="B144" t="s">
        <v>632</v>
      </c>
      <c r="C144" t="s">
        <v>633</v>
      </c>
      <c r="D144" t="s">
        <v>100</v>
      </c>
      <c r="E144" t="s">
        <v>123</v>
      </c>
      <c r="F144" t="s">
        <v>634</v>
      </c>
      <c r="G144" t="s">
        <v>345</v>
      </c>
      <c r="H144" t="s">
        <v>623</v>
      </c>
      <c r="I144" t="s">
        <v>206</v>
      </c>
      <c r="J144"/>
      <c r="K144" s="77">
        <v>4.75</v>
      </c>
      <c r="L144" t="s">
        <v>102</v>
      </c>
      <c r="M144" s="78">
        <v>3.6200000000000003E-2</v>
      </c>
      <c r="N144" s="78">
        <v>4.4699999999999997E-2</v>
      </c>
      <c r="O144" s="77">
        <v>169966.39</v>
      </c>
      <c r="P144" s="77">
        <v>99.56</v>
      </c>
      <c r="Q144" s="77">
        <v>0</v>
      </c>
      <c r="R144" s="77">
        <v>169.218537884</v>
      </c>
      <c r="S144" s="78">
        <v>1E-4</v>
      </c>
      <c r="T144" s="78">
        <f t="shared" si="5"/>
        <v>8.9232236359892744E-3</v>
      </c>
      <c r="U144" s="78">
        <f>R144/'סכום נכסי הקרן'!$C$42</f>
        <v>3.2241661781577989E-3</v>
      </c>
    </row>
    <row r="145" spans="2:21">
      <c r="B145" t="s">
        <v>635</v>
      </c>
      <c r="C145" t="s">
        <v>636</v>
      </c>
      <c r="D145" t="s">
        <v>100</v>
      </c>
      <c r="E145" t="s">
        <v>123</v>
      </c>
      <c r="F145" t="s">
        <v>637</v>
      </c>
      <c r="G145" t="s">
        <v>325</v>
      </c>
      <c r="H145" t="s">
        <v>638</v>
      </c>
      <c r="I145" t="s">
        <v>206</v>
      </c>
      <c r="J145"/>
      <c r="K145" s="77">
        <v>3.58</v>
      </c>
      <c r="L145" t="s">
        <v>102</v>
      </c>
      <c r="M145" s="78">
        <v>2.75E-2</v>
      </c>
      <c r="N145" s="78">
        <v>3.9E-2</v>
      </c>
      <c r="O145" s="77">
        <v>112426.67</v>
      </c>
      <c r="P145" s="77">
        <v>106.24</v>
      </c>
      <c r="Q145" s="77">
        <v>3.74804</v>
      </c>
      <c r="R145" s="77">
        <v>123.190134208</v>
      </c>
      <c r="S145" s="78">
        <v>1E-4</v>
      </c>
      <c r="T145" s="78">
        <f t="shared" si="5"/>
        <v>6.4960561120026876E-3</v>
      </c>
      <c r="U145" s="78">
        <f>R145/'סכום נכסי הקרן'!$C$42</f>
        <v>2.3471746604289061E-3</v>
      </c>
    </row>
    <row r="146" spans="2:21">
      <c r="B146" t="s">
        <v>639</v>
      </c>
      <c r="C146" t="s">
        <v>640</v>
      </c>
      <c r="D146" t="s">
        <v>100</v>
      </c>
      <c r="E146" t="s">
        <v>123</v>
      </c>
      <c r="F146" t="s">
        <v>641</v>
      </c>
      <c r="G146" t="s">
        <v>642</v>
      </c>
      <c r="H146" t="s">
        <v>643</v>
      </c>
      <c r="I146" t="s">
        <v>149</v>
      </c>
      <c r="J146"/>
      <c r="K146" s="77">
        <v>4.04</v>
      </c>
      <c r="L146" t="s">
        <v>102</v>
      </c>
      <c r="M146" s="78">
        <v>3.2500000000000001E-2</v>
      </c>
      <c r="N146" s="78">
        <v>4.82E-2</v>
      </c>
      <c r="O146" s="77">
        <v>41254.269999999997</v>
      </c>
      <c r="P146" s="77">
        <v>99.9</v>
      </c>
      <c r="Q146" s="77">
        <v>0</v>
      </c>
      <c r="R146" s="77">
        <v>41.213015730000002</v>
      </c>
      <c r="S146" s="78">
        <v>2.0000000000000001E-4</v>
      </c>
      <c r="T146" s="78">
        <f t="shared" si="5"/>
        <v>2.1732427231136459E-3</v>
      </c>
      <c r="U146" s="78">
        <f>R146/'סכום נכסי הקרן'!$C$42</f>
        <v>7.8524263995023702E-4</v>
      </c>
    </row>
    <row r="147" spans="2:21">
      <c r="B147" t="s">
        <v>644</v>
      </c>
      <c r="C147" t="s">
        <v>645</v>
      </c>
      <c r="D147" t="s">
        <v>100</v>
      </c>
      <c r="E147" t="s">
        <v>123</v>
      </c>
      <c r="F147" t="s">
        <v>628</v>
      </c>
      <c r="G147" t="s">
        <v>610</v>
      </c>
      <c r="H147" t="s">
        <v>643</v>
      </c>
      <c r="I147" t="s">
        <v>149</v>
      </c>
      <c r="J147"/>
      <c r="K147" s="77">
        <v>3.08</v>
      </c>
      <c r="L147" t="s">
        <v>102</v>
      </c>
      <c r="M147" s="78">
        <v>3.2800000000000003E-2</v>
      </c>
      <c r="N147" s="78">
        <v>7.6600000000000001E-2</v>
      </c>
      <c r="O147" s="77">
        <v>80140.09</v>
      </c>
      <c r="P147" s="77">
        <v>99.89</v>
      </c>
      <c r="Q147" s="77">
        <v>0</v>
      </c>
      <c r="R147" s="77">
        <v>80.051935900999993</v>
      </c>
      <c r="S147" s="78">
        <v>1E-4</v>
      </c>
      <c r="T147" s="78">
        <f t="shared" si="5"/>
        <v>4.2212947557091632E-3</v>
      </c>
      <c r="U147" s="78">
        <f>R147/'סכום נכסי הקרן'!$C$42</f>
        <v>1.5252510006024834E-3</v>
      </c>
    </row>
    <row r="148" spans="2:21">
      <c r="B148" t="s">
        <v>646</v>
      </c>
      <c r="C148" t="s">
        <v>647</v>
      </c>
      <c r="D148" t="s">
        <v>100</v>
      </c>
      <c r="E148" t="s">
        <v>123</v>
      </c>
      <c r="F148" t="s">
        <v>628</v>
      </c>
      <c r="G148" t="s">
        <v>610</v>
      </c>
      <c r="H148" t="s">
        <v>643</v>
      </c>
      <c r="I148" t="s">
        <v>149</v>
      </c>
      <c r="J148"/>
      <c r="K148" s="77">
        <v>2.4</v>
      </c>
      <c r="L148" t="s">
        <v>102</v>
      </c>
      <c r="M148" s="78">
        <v>0.04</v>
      </c>
      <c r="N148" s="78">
        <v>7.3700000000000002E-2</v>
      </c>
      <c r="O148" s="77">
        <v>82009.850000000006</v>
      </c>
      <c r="P148" s="77">
        <v>103.93</v>
      </c>
      <c r="Q148" s="77">
        <v>0</v>
      </c>
      <c r="R148" s="77">
        <v>85.232837105000002</v>
      </c>
      <c r="S148" s="78">
        <v>0</v>
      </c>
      <c r="T148" s="78">
        <f t="shared" si="5"/>
        <v>4.4944937837668886E-3</v>
      </c>
      <c r="U148" s="78">
        <f>R148/'סכום נכסי הקרן'!$C$42</f>
        <v>1.6239641004979839E-3</v>
      </c>
    </row>
    <row r="149" spans="2:21">
      <c r="B149" t="s">
        <v>648</v>
      </c>
      <c r="C149" t="s">
        <v>649</v>
      </c>
      <c r="D149" t="s">
        <v>100</v>
      </c>
      <c r="E149" t="s">
        <v>123</v>
      </c>
      <c r="F149" t="s">
        <v>628</v>
      </c>
      <c r="G149" t="s">
        <v>610</v>
      </c>
      <c r="H149" t="s">
        <v>643</v>
      </c>
      <c r="I149" t="s">
        <v>149</v>
      </c>
      <c r="J149"/>
      <c r="K149" s="77">
        <v>4.9400000000000004</v>
      </c>
      <c r="L149" t="s">
        <v>102</v>
      </c>
      <c r="M149" s="78">
        <v>1.7899999999999999E-2</v>
      </c>
      <c r="N149" s="78">
        <v>7.1900000000000006E-2</v>
      </c>
      <c r="O149" s="77">
        <v>30520.080000000002</v>
      </c>
      <c r="P149" s="77">
        <v>85.02</v>
      </c>
      <c r="Q149" s="77">
        <v>7.8734900000000003</v>
      </c>
      <c r="R149" s="77">
        <v>33.821662015999998</v>
      </c>
      <c r="S149" s="78">
        <v>0</v>
      </c>
      <c r="T149" s="78">
        <f t="shared" si="5"/>
        <v>1.7834822217675454E-3</v>
      </c>
      <c r="U149" s="78">
        <f>R149/'סכום נכסי הקרן'!$C$42</f>
        <v>6.4441319565013285E-4</v>
      </c>
    </row>
    <row r="150" spans="2:21">
      <c r="B150" t="s">
        <v>650</v>
      </c>
      <c r="C150" t="s">
        <v>651</v>
      </c>
      <c r="D150" t="s">
        <v>100</v>
      </c>
      <c r="E150" t="s">
        <v>123</v>
      </c>
      <c r="F150" t="s">
        <v>631</v>
      </c>
      <c r="G150" t="s">
        <v>345</v>
      </c>
      <c r="H150" t="s">
        <v>638</v>
      </c>
      <c r="I150" t="s">
        <v>206</v>
      </c>
      <c r="J150"/>
      <c r="K150" s="77">
        <v>2.78</v>
      </c>
      <c r="L150" t="s">
        <v>102</v>
      </c>
      <c r="M150" s="78">
        <v>3.3000000000000002E-2</v>
      </c>
      <c r="N150" s="78">
        <v>4.6800000000000001E-2</v>
      </c>
      <c r="O150" s="77">
        <v>103605</v>
      </c>
      <c r="P150" s="77">
        <v>107.69</v>
      </c>
      <c r="Q150" s="77">
        <v>0</v>
      </c>
      <c r="R150" s="77">
        <v>111.5722245</v>
      </c>
      <c r="S150" s="78">
        <v>2.0000000000000001E-4</v>
      </c>
      <c r="T150" s="78">
        <f t="shared" si="5"/>
        <v>5.8834210673819826E-3</v>
      </c>
      <c r="U150" s="78">
        <f>R150/'סכום נכסי הקרן'!$C$42</f>
        <v>2.1258155114265527E-3</v>
      </c>
    </row>
    <row r="151" spans="2:21">
      <c r="B151" t="s">
        <v>652</v>
      </c>
      <c r="C151" t="s">
        <v>653</v>
      </c>
      <c r="D151" t="s">
        <v>100</v>
      </c>
      <c r="E151" t="s">
        <v>123</v>
      </c>
      <c r="F151" t="s">
        <v>631</v>
      </c>
      <c r="G151" t="s">
        <v>345</v>
      </c>
      <c r="H151" t="s">
        <v>638</v>
      </c>
      <c r="I151" t="s">
        <v>206</v>
      </c>
      <c r="J151"/>
      <c r="K151" s="77">
        <v>3.02</v>
      </c>
      <c r="L151" t="s">
        <v>102</v>
      </c>
      <c r="M151" s="78">
        <v>3.6499999999999998E-2</v>
      </c>
      <c r="N151" s="78">
        <v>4.7600000000000003E-2</v>
      </c>
      <c r="O151" s="77">
        <v>33943.599999999999</v>
      </c>
      <c r="P151" s="77">
        <v>101</v>
      </c>
      <c r="Q151" s="77">
        <v>0</v>
      </c>
      <c r="R151" s="77">
        <v>34.283036000000003</v>
      </c>
      <c r="S151" s="78">
        <v>2.0000000000000001E-4</v>
      </c>
      <c r="T151" s="78">
        <f t="shared" si="5"/>
        <v>1.8078113720517864E-3</v>
      </c>
      <c r="U151" s="78">
        <f>R151/'סכום נכסי הקרן'!$C$42</f>
        <v>6.5320387788445425E-4</v>
      </c>
    </row>
    <row r="152" spans="2:21">
      <c r="B152" t="s">
        <v>654</v>
      </c>
      <c r="C152" t="s">
        <v>655</v>
      </c>
      <c r="D152" t="s">
        <v>100</v>
      </c>
      <c r="E152" t="s">
        <v>123</v>
      </c>
      <c r="F152" t="s">
        <v>656</v>
      </c>
      <c r="G152" t="s">
        <v>345</v>
      </c>
      <c r="H152" t="s">
        <v>638</v>
      </c>
      <c r="I152" t="s">
        <v>206</v>
      </c>
      <c r="J152"/>
      <c r="K152" s="77">
        <v>2.2599999999999998</v>
      </c>
      <c r="L152" t="s">
        <v>102</v>
      </c>
      <c r="M152" s="78">
        <v>1E-3</v>
      </c>
      <c r="N152" s="78">
        <v>3.3300000000000003E-2</v>
      </c>
      <c r="O152" s="77">
        <v>102091.7</v>
      </c>
      <c r="P152" s="77">
        <v>103.63</v>
      </c>
      <c r="Q152" s="77">
        <v>0</v>
      </c>
      <c r="R152" s="77">
        <v>105.79762871</v>
      </c>
      <c r="S152" s="78">
        <v>2.0000000000000001E-4</v>
      </c>
      <c r="T152" s="78">
        <f t="shared" si="5"/>
        <v>5.5789153655484468E-3</v>
      </c>
      <c r="U152" s="78">
        <f>R152/'סכום נכסי הקרן'!$C$42</f>
        <v>2.0157905893851314E-3</v>
      </c>
    </row>
    <row r="153" spans="2:21">
      <c r="B153" t="s">
        <v>657</v>
      </c>
      <c r="C153" t="s">
        <v>658</v>
      </c>
      <c r="D153" t="s">
        <v>100</v>
      </c>
      <c r="E153" t="s">
        <v>123</v>
      </c>
      <c r="F153" t="s">
        <v>656</v>
      </c>
      <c r="G153" t="s">
        <v>345</v>
      </c>
      <c r="H153" t="s">
        <v>638</v>
      </c>
      <c r="I153" t="s">
        <v>206</v>
      </c>
      <c r="J153"/>
      <c r="K153" s="77">
        <v>4.97</v>
      </c>
      <c r="L153" t="s">
        <v>102</v>
      </c>
      <c r="M153" s="78">
        <v>3.0000000000000001E-3</v>
      </c>
      <c r="N153" s="78">
        <v>3.9699999999999999E-2</v>
      </c>
      <c r="O153" s="77">
        <v>57573.120000000003</v>
      </c>
      <c r="P153" s="77">
        <v>91.94</v>
      </c>
      <c r="Q153" s="77">
        <v>9.5170000000000005E-2</v>
      </c>
      <c r="R153" s="77">
        <v>53.027896527999999</v>
      </c>
      <c r="S153" s="78">
        <v>2.0000000000000001E-4</v>
      </c>
      <c r="T153" s="78">
        <f t="shared" si="5"/>
        <v>2.796264437586678E-3</v>
      </c>
      <c r="U153" s="78">
        <f>R153/'סכום נכסי הקרן'!$C$42</f>
        <v>1.0103547319480453E-3</v>
      </c>
    </row>
    <row r="154" spans="2:21">
      <c r="B154" t="s">
        <v>659</v>
      </c>
      <c r="C154" t="s">
        <v>660</v>
      </c>
      <c r="D154" t="s">
        <v>100</v>
      </c>
      <c r="E154" t="s">
        <v>123</v>
      </c>
      <c r="F154" t="s">
        <v>656</v>
      </c>
      <c r="G154" t="s">
        <v>345</v>
      </c>
      <c r="H154" t="s">
        <v>638</v>
      </c>
      <c r="I154" t="s">
        <v>206</v>
      </c>
      <c r="J154"/>
      <c r="K154" s="77">
        <v>3.49</v>
      </c>
      <c r="L154" t="s">
        <v>102</v>
      </c>
      <c r="M154" s="78">
        <v>3.0000000000000001E-3</v>
      </c>
      <c r="N154" s="78">
        <v>3.9600000000000003E-2</v>
      </c>
      <c r="O154" s="77">
        <v>83620.320000000007</v>
      </c>
      <c r="P154" s="77">
        <v>94.81</v>
      </c>
      <c r="Q154" s="77">
        <v>0.13475999999999999</v>
      </c>
      <c r="R154" s="77">
        <v>79.415185391999998</v>
      </c>
      <c r="S154" s="78">
        <v>2.0000000000000001E-4</v>
      </c>
      <c r="T154" s="78">
        <f t="shared" si="5"/>
        <v>4.18771765911451E-3</v>
      </c>
      <c r="U154" s="78">
        <f>R154/'סכום נכסי הקרן'!$C$42</f>
        <v>1.5131188224102223E-3</v>
      </c>
    </row>
    <row r="155" spans="2:21">
      <c r="B155" t="s">
        <v>661</v>
      </c>
      <c r="C155" t="s">
        <v>662</v>
      </c>
      <c r="D155" t="s">
        <v>100</v>
      </c>
      <c r="E155" t="s">
        <v>123</v>
      </c>
      <c r="F155" t="s">
        <v>656</v>
      </c>
      <c r="G155" t="s">
        <v>345</v>
      </c>
      <c r="H155" t="s">
        <v>638</v>
      </c>
      <c r="I155" t="s">
        <v>206</v>
      </c>
      <c r="J155"/>
      <c r="K155" s="77">
        <v>3</v>
      </c>
      <c r="L155" t="s">
        <v>102</v>
      </c>
      <c r="M155" s="78">
        <v>3.0000000000000001E-3</v>
      </c>
      <c r="N155" s="78">
        <v>3.8899999999999997E-2</v>
      </c>
      <c r="O155" s="77">
        <v>32186.51</v>
      </c>
      <c r="P155" s="77">
        <v>92.74</v>
      </c>
      <c r="Q155" s="77">
        <v>4.9849999999999998E-2</v>
      </c>
      <c r="R155" s="77">
        <v>29.899619374</v>
      </c>
      <c r="S155" s="78">
        <v>1E-4</v>
      </c>
      <c r="T155" s="78">
        <f t="shared" si="5"/>
        <v>1.5766652616278532E-3</v>
      </c>
      <c r="U155" s="78">
        <f>R155/'סכום נכסי הקרן'!$C$42</f>
        <v>5.6968546549862034E-4</v>
      </c>
    </row>
    <row r="156" spans="2:21">
      <c r="B156" t="s">
        <v>663</v>
      </c>
      <c r="C156" t="s">
        <v>664</v>
      </c>
      <c r="D156" t="s">
        <v>100</v>
      </c>
      <c r="E156" t="s">
        <v>123</v>
      </c>
      <c r="F156" t="s">
        <v>665</v>
      </c>
      <c r="G156" t="s">
        <v>666</v>
      </c>
      <c r="H156" t="s">
        <v>2920</v>
      </c>
      <c r="I156" t="s">
        <v>209</v>
      </c>
      <c r="J156"/>
      <c r="K156" s="77">
        <v>3.02</v>
      </c>
      <c r="L156" t="s">
        <v>102</v>
      </c>
      <c r="M156" s="78">
        <v>1.4800000000000001E-2</v>
      </c>
      <c r="N156" s="78">
        <v>4.7E-2</v>
      </c>
      <c r="O156" s="77">
        <v>170103.1</v>
      </c>
      <c r="P156" s="77">
        <v>99.6</v>
      </c>
      <c r="Q156" s="77">
        <v>0</v>
      </c>
      <c r="R156" s="77">
        <v>169.42268759999999</v>
      </c>
      <c r="S156" s="78">
        <v>2.0000000000000001E-4</v>
      </c>
      <c r="T156" s="78">
        <f t="shared" si="5"/>
        <v>8.9339888487955706E-3</v>
      </c>
      <c r="U156" s="78">
        <f>R156/'סכום נכסי הקרן'!$C$42</f>
        <v>3.2280558974393759E-3</v>
      </c>
    </row>
    <row r="157" spans="2:21">
      <c r="B157" t="s">
        <v>667</v>
      </c>
      <c r="C157" t="s">
        <v>668</v>
      </c>
      <c r="D157" t="s">
        <v>100</v>
      </c>
      <c r="E157" t="s">
        <v>123</v>
      </c>
      <c r="F157" t="s">
        <v>2921</v>
      </c>
      <c r="G157" t="s">
        <v>112</v>
      </c>
      <c r="H157" t="s">
        <v>2920</v>
      </c>
      <c r="I157" t="s">
        <v>209</v>
      </c>
      <c r="J157"/>
      <c r="K157" s="77">
        <v>1.26</v>
      </c>
      <c r="L157" t="s">
        <v>102</v>
      </c>
      <c r="M157" s="78">
        <v>4.9000000000000002E-2</v>
      </c>
      <c r="N157" s="78">
        <v>0</v>
      </c>
      <c r="O157" s="77">
        <v>28168.75</v>
      </c>
      <c r="P157" s="77">
        <v>22.6</v>
      </c>
      <c r="Q157" s="77">
        <v>0</v>
      </c>
      <c r="R157" s="77">
        <v>6.3661374999999998</v>
      </c>
      <c r="S157" s="78">
        <v>1E-4</v>
      </c>
      <c r="T157" s="78">
        <f t="shared" si="5"/>
        <v>3.3569885025775802E-4</v>
      </c>
      <c r="U157" s="78">
        <f>R157/'סכום נכסי הקרן'!$C$42</f>
        <v>1.2129572486362189E-4</v>
      </c>
    </row>
    <row r="158" spans="2:21">
      <c r="B158" t="s">
        <v>671</v>
      </c>
      <c r="C158" t="s">
        <v>672</v>
      </c>
      <c r="D158" t="s">
        <v>100</v>
      </c>
      <c r="E158" t="s">
        <v>123</v>
      </c>
      <c r="F158" t="s">
        <v>673</v>
      </c>
      <c r="G158" t="s">
        <v>345</v>
      </c>
      <c r="H158" t="s">
        <v>2920</v>
      </c>
      <c r="I158" t="s">
        <v>209</v>
      </c>
      <c r="J158"/>
      <c r="K158" s="77">
        <v>3.25</v>
      </c>
      <c r="L158" t="s">
        <v>102</v>
      </c>
      <c r="M158" s="78">
        <v>1.9E-2</v>
      </c>
      <c r="N158" s="78">
        <v>3.5200000000000002E-2</v>
      </c>
      <c r="O158" s="77">
        <v>82626.289999999994</v>
      </c>
      <c r="P158" s="77">
        <v>101.4</v>
      </c>
      <c r="Q158" s="77">
        <v>2.1952500000000001</v>
      </c>
      <c r="R158" s="77">
        <v>85.978308060000003</v>
      </c>
      <c r="S158" s="78">
        <v>2.0000000000000001E-4</v>
      </c>
      <c r="T158" s="78">
        <f t="shared" si="5"/>
        <v>4.5338039215850005E-3</v>
      </c>
      <c r="U158" s="78">
        <f>R158/'סכום נכסי הקרן'!$C$42</f>
        <v>1.6381677585012083E-3</v>
      </c>
    </row>
    <row r="159" spans="2:21">
      <c r="B159" t="s">
        <v>674</v>
      </c>
      <c r="C159" t="s">
        <v>675</v>
      </c>
      <c r="D159" t="s">
        <v>100</v>
      </c>
      <c r="E159" t="s">
        <v>123</v>
      </c>
      <c r="F159" t="s">
        <v>676</v>
      </c>
      <c r="G159" t="s">
        <v>325</v>
      </c>
      <c r="H159" t="s">
        <v>2920</v>
      </c>
      <c r="I159" t="s">
        <v>209</v>
      </c>
      <c r="J159"/>
      <c r="K159" s="77">
        <v>2.36</v>
      </c>
      <c r="L159" t="s">
        <v>102</v>
      </c>
      <c r="M159" s="78">
        <v>1.6400000000000001E-2</v>
      </c>
      <c r="N159" s="78">
        <v>3.6499999999999998E-2</v>
      </c>
      <c r="O159" s="77">
        <v>36307.53</v>
      </c>
      <c r="P159" s="77">
        <v>106.4</v>
      </c>
      <c r="Q159" s="77">
        <v>1.64171</v>
      </c>
      <c r="R159" s="77">
        <v>40.272921920000002</v>
      </c>
      <c r="S159" s="78">
        <v>1E-4</v>
      </c>
      <c r="T159" s="78">
        <f t="shared" si="5"/>
        <v>2.1236697424559968E-3</v>
      </c>
      <c r="U159" s="78">
        <f>R159/'סכום נכסי הקרן'!$C$42</f>
        <v>7.6733078050269068E-4</v>
      </c>
    </row>
    <row r="160" spans="2:21">
      <c r="B160" s="79" t="s">
        <v>246</v>
      </c>
      <c r="C160" s="16"/>
      <c r="D160" s="16"/>
      <c r="E160" s="16"/>
      <c r="F160" s="16"/>
      <c r="K160" s="81">
        <v>4</v>
      </c>
      <c r="N160" s="80">
        <v>5.9700000000000003E-2</v>
      </c>
      <c r="O160" s="81">
        <f>SUM(O161:O221)</f>
        <v>3068094.8800000004</v>
      </c>
      <c r="Q160" s="81">
        <f t="shared" ref="Q160:R160" si="6">SUM(Q161:Q221)</f>
        <v>12.69706</v>
      </c>
      <c r="R160" s="81">
        <f t="shared" si="6"/>
        <v>2814.3437629739992</v>
      </c>
      <c r="T160" s="80">
        <f t="shared" si="5"/>
        <v>0.14840583720669934</v>
      </c>
      <c r="U160" s="80">
        <f>R160/'סכום נכסי הקרן'!$C$42</f>
        <v>5.3622446380610624E-2</v>
      </c>
    </row>
    <row r="161" spans="2:21">
      <c r="B161" t="s">
        <v>677</v>
      </c>
      <c r="C161" t="s">
        <v>678</v>
      </c>
      <c r="D161" t="s">
        <v>100</v>
      </c>
      <c r="E161" t="s">
        <v>123</v>
      </c>
      <c r="F161" t="s">
        <v>679</v>
      </c>
      <c r="G161" t="s">
        <v>680</v>
      </c>
      <c r="H161" t="s">
        <v>205</v>
      </c>
      <c r="I161" t="s">
        <v>206</v>
      </c>
      <c r="J161"/>
      <c r="K161" s="77">
        <v>0.17</v>
      </c>
      <c r="L161" t="s">
        <v>102</v>
      </c>
      <c r="M161" s="78">
        <v>5.7000000000000002E-2</v>
      </c>
      <c r="N161" s="78">
        <v>1.0800000000000001E-2</v>
      </c>
      <c r="O161" s="77">
        <v>0.01</v>
      </c>
      <c r="P161" s="77">
        <v>102.66</v>
      </c>
      <c r="Q161" s="77">
        <v>0</v>
      </c>
      <c r="R161" s="77">
        <v>1.0266E-5</v>
      </c>
      <c r="S161" s="78">
        <v>0</v>
      </c>
      <c r="T161" s="78">
        <f t="shared" si="5"/>
        <v>5.4134620823790622E-10</v>
      </c>
      <c r="U161" s="78">
        <f>R161/'סכום נכסי הקרן'!$C$42</f>
        <v>1.9560085082201607E-10</v>
      </c>
    </row>
    <row r="162" spans="2:21">
      <c r="B162" t="s">
        <v>681</v>
      </c>
      <c r="C162" t="s">
        <v>682</v>
      </c>
      <c r="D162" t="s">
        <v>100</v>
      </c>
      <c r="E162" t="s">
        <v>123</v>
      </c>
      <c r="F162" t="s">
        <v>359</v>
      </c>
      <c r="G162" t="s">
        <v>345</v>
      </c>
      <c r="H162" t="s">
        <v>360</v>
      </c>
      <c r="I162" t="s">
        <v>206</v>
      </c>
      <c r="J162"/>
      <c r="K162" s="77">
        <v>5.8</v>
      </c>
      <c r="L162" t="s">
        <v>102</v>
      </c>
      <c r="M162" s="78">
        <v>2.5499999999999998E-2</v>
      </c>
      <c r="N162" s="78">
        <v>5.57E-2</v>
      </c>
      <c r="O162" s="77">
        <v>153460.70000000001</v>
      </c>
      <c r="P162" s="77">
        <v>84.91</v>
      </c>
      <c r="Q162" s="77">
        <v>0</v>
      </c>
      <c r="R162" s="77">
        <v>130.30348036999999</v>
      </c>
      <c r="S162" s="78">
        <v>1E-4</v>
      </c>
      <c r="T162" s="78">
        <f t="shared" si="5"/>
        <v>6.87115673275881E-3</v>
      </c>
      <c r="U162" s="78">
        <f>R162/'סכום נכסי הקרן'!$C$42</f>
        <v>2.4827071522931883E-3</v>
      </c>
    </row>
    <row r="163" spans="2:21">
      <c r="B163" t="s">
        <v>683</v>
      </c>
      <c r="C163" t="s">
        <v>684</v>
      </c>
      <c r="D163" t="s">
        <v>100</v>
      </c>
      <c r="E163" t="s">
        <v>123</v>
      </c>
      <c r="F163" t="s">
        <v>685</v>
      </c>
      <c r="G163" t="s">
        <v>686</v>
      </c>
      <c r="H163" t="s">
        <v>360</v>
      </c>
      <c r="I163" t="s">
        <v>206</v>
      </c>
      <c r="J163"/>
      <c r="K163" s="77">
        <v>4.09</v>
      </c>
      <c r="L163" t="s">
        <v>102</v>
      </c>
      <c r="M163" s="78">
        <v>3.5200000000000002E-2</v>
      </c>
      <c r="N163" s="78">
        <v>5.1799999999999999E-2</v>
      </c>
      <c r="O163" s="77">
        <v>0.01</v>
      </c>
      <c r="P163" s="77">
        <v>94.11</v>
      </c>
      <c r="Q163" s="77">
        <v>0</v>
      </c>
      <c r="R163" s="77">
        <v>9.4110000000000002E-6</v>
      </c>
      <c r="S163" s="78">
        <v>0</v>
      </c>
      <c r="T163" s="78">
        <f t="shared" si="5"/>
        <v>4.9626039019354535E-10</v>
      </c>
      <c r="U163" s="78">
        <f>R163/'סכום נכסי הקרן'!$C$42</f>
        <v>1.7931030655425613E-10</v>
      </c>
    </row>
    <row r="164" spans="2:21">
      <c r="B164" t="s">
        <v>687</v>
      </c>
      <c r="C164" t="s">
        <v>688</v>
      </c>
      <c r="D164" t="s">
        <v>100</v>
      </c>
      <c r="E164" t="s">
        <v>123</v>
      </c>
      <c r="F164" t="s">
        <v>689</v>
      </c>
      <c r="G164" t="s">
        <v>430</v>
      </c>
      <c r="H164" t="s">
        <v>368</v>
      </c>
      <c r="I164" t="s">
        <v>149</v>
      </c>
      <c r="J164"/>
      <c r="K164" s="77">
        <v>5.39</v>
      </c>
      <c r="L164" t="s">
        <v>102</v>
      </c>
      <c r="M164" s="78">
        <v>1.95E-2</v>
      </c>
      <c r="N164" s="78">
        <v>5.3600000000000002E-2</v>
      </c>
      <c r="O164" s="77">
        <v>1310.72</v>
      </c>
      <c r="P164" s="77">
        <v>83.94</v>
      </c>
      <c r="Q164" s="77">
        <v>0</v>
      </c>
      <c r="R164" s="77">
        <v>1.1002183679999999</v>
      </c>
      <c r="S164" s="78">
        <v>0</v>
      </c>
      <c r="T164" s="78">
        <f t="shared" si="5"/>
        <v>5.8016660992645372E-5</v>
      </c>
      <c r="U164" s="78">
        <f>R164/'סכום נכסי הקרן'!$C$42</f>
        <v>2.0962755588428793E-5</v>
      </c>
    </row>
    <row r="165" spans="2:21">
      <c r="B165" t="s">
        <v>690</v>
      </c>
      <c r="C165" t="s">
        <v>691</v>
      </c>
      <c r="D165" t="s">
        <v>100</v>
      </c>
      <c r="E165" t="s">
        <v>123</v>
      </c>
      <c r="F165" t="s">
        <v>692</v>
      </c>
      <c r="G165" t="s">
        <v>345</v>
      </c>
      <c r="H165" t="s">
        <v>360</v>
      </c>
      <c r="I165" t="s">
        <v>206</v>
      </c>
      <c r="J165"/>
      <c r="K165" s="77">
        <v>1.06</v>
      </c>
      <c r="L165" t="s">
        <v>102</v>
      </c>
      <c r="M165" s="78">
        <v>2.5499999999999998E-2</v>
      </c>
      <c r="N165" s="78">
        <v>5.2600000000000001E-2</v>
      </c>
      <c r="O165" s="77">
        <v>24596.05</v>
      </c>
      <c r="P165" s="77">
        <v>97.92</v>
      </c>
      <c r="Q165" s="77">
        <v>0</v>
      </c>
      <c r="R165" s="77">
        <v>24.084452160000001</v>
      </c>
      <c r="S165" s="78">
        <v>1E-4</v>
      </c>
      <c r="T165" s="78">
        <f t="shared" si="5"/>
        <v>1.2700201494548269E-3</v>
      </c>
      <c r="U165" s="78">
        <f>R165/'סכום נכסי הקרן'!$C$42</f>
        <v>4.5888752523652284E-4</v>
      </c>
    </row>
    <row r="166" spans="2:21">
      <c r="B166" t="s">
        <v>693</v>
      </c>
      <c r="C166" t="s">
        <v>694</v>
      </c>
      <c r="D166" t="s">
        <v>100</v>
      </c>
      <c r="E166" t="s">
        <v>123</v>
      </c>
      <c r="F166" t="s">
        <v>460</v>
      </c>
      <c r="G166" t="s">
        <v>127</v>
      </c>
      <c r="H166" t="s">
        <v>360</v>
      </c>
      <c r="I166" t="s">
        <v>206</v>
      </c>
      <c r="J166"/>
      <c r="K166" s="77">
        <v>1.43</v>
      </c>
      <c r="L166" t="s">
        <v>102</v>
      </c>
      <c r="M166" s="78">
        <v>2.7E-2</v>
      </c>
      <c r="N166" s="78">
        <v>5.7200000000000001E-2</v>
      </c>
      <c r="O166" s="77">
        <v>879.27</v>
      </c>
      <c r="P166" s="77">
        <v>96.02</v>
      </c>
      <c r="Q166" s="77">
        <v>0</v>
      </c>
      <c r="R166" s="77">
        <v>0.84427505400000002</v>
      </c>
      <c r="S166" s="78">
        <v>0</v>
      </c>
      <c r="T166" s="78">
        <f t="shared" si="5"/>
        <v>4.4520270718171981E-5</v>
      </c>
      <c r="U166" s="78">
        <f>R166/'סכום נכסי הקרן'!$C$42</f>
        <v>1.608619899573384E-5</v>
      </c>
    </row>
    <row r="167" spans="2:21">
      <c r="B167" t="s">
        <v>695</v>
      </c>
      <c r="C167" t="s">
        <v>696</v>
      </c>
      <c r="D167" t="s">
        <v>100</v>
      </c>
      <c r="E167" t="s">
        <v>123</v>
      </c>
      <c r="F167" t="s">
        <v>460</v>
      </c>
      <c r="G167" t="s">
        <v>127</v>
      </c>
      <c r="H167" t="s">
        <v>360</v>
      </c>
      <c r="I167" t="s">
        <v>206</v>
      </c>
      <c r="J167"/>
      <c r="K167" s="77">
        <v>3.71</v>
      </c>
      <c r="L167" t="s">
        <v>102</v>
      </c>
      <c r="M167" s="78">
        <v>4.5600000000000002E-2</v>
      </c>
      <c r="N167" s="78">
        <v>5.6399999999999999E-2</v>
      </c>
      <c r="O167" s="77">
        <v>37616.639999999999</v>
      </c>
      <c r="P167" s="77">
        <v>96.5</v>
      </c>
      <c r="Q167" s="77">
        <v>0</v>
      </c>
      <c r="R167" s="77">
        <v>36.300057600000002</v>
      </c>
      <c r="S167" s="78">
        <v>1E-4</v>
      </c>
      <c r="T167" s="78">
        <f t="shared" si="5"/>
        <v>1.9141728560858752E-3</v>
      </c>
      <c r="U167" s="78">
        <f>R167/'סכום נכסי הקרן'!$C$42</f>
        <v>6.9163473129244034E-4</v>
      </c>
    </row>
    <row r="168" spans="2:21">
      <c r="B168" t="s">
        <v>697</v>
      </c>
      <c r="C168" t="s">
        <v>698</v>
      </c>
      <c r="D168" t="s">
        <v>100</v>
      </c>
      <c r="E168" t="s">
        <v>123</v>
      </c>
      <c r="F168" t="s">
        <v>477</v>
      </c>
      <c r="G168" t="s">
        <v>132</v>
      </c>
      <c r="H168" t="s">
        <v>478</v>
      </c>
      <c r="I168" t="s">
        <v>149</v>
      </c>
      <c r="J168"/>
      <c r="K168" s="77">
        <v>8.61</v>
      </c>
      <c r="L168" t="s">
        <v>102</v>
      </c>
      <c r="M168" s="78">
        <v>2.7900000000000001E-2</v>
      </c>
      <c r="N168" s="78">
        <v>5.4899999999999997E-2</v>
      </c>
      <c r="O168" s="77">
        <v>36699.5</v>
      </c>
      <c r="P168" s="77">
        <v>80.599999999999994</v>
      </c>
      <c r="Q168" s="77">
        <v>0</v>
      </c>
      <c r="R168" s="77">
        <v>29.579796999999999</v>
      </c>
      <c r="S168" s="78">
        <v>1E-4</v>
      </c>
      <c r="T168" s="78">
        <f t="shared" si="5"/>
        <v>1.5598004038960642E-3</v>
      </c>
      <c r="U168" s="78">
        <f>R168/'סכום נכסי הקרן'!$C$42</f>
        <v>5.6359180404661206E-4</v>
      </c>
    </row>
    <row r="169" spans="2:21">
      <c r="B169" t="s">
        <v>699</v>
      </c>
      <c r="C169" t="s">
        <v>700</v>
      </c>
      <c r="D169" t="s">
        <v>100</v>
      </c>
      <c r="E169" t="s">
        <v>123</v>
      </c>
      <c r="F169" t="s">
        <v>701</v>
      </c>
      <c r="G169" t="s">
        <v>128</v>
      </c>
      <c r="H169" t="s">
        <v>478</v>
      </c>
      <c r="I169" t="s">
        <v>149</v>
      </c>
      <c r="J169"/>
      <c r="K169" s="77">
        <v>1.51</v>
      </c>
      <c r="L169" t="s">
        <v>102</v>
      </c>
      <c r="M169" s="78">
        <v>6.0999999999999999E-2</v>
      </c>
      <c r="N169" s="78">
        <v>6.0100000000000001E-2</v>
      </c>
      <c r="O169" s="77">
        <v>78641.78</v>
      </c>
      <c r="P169" s="77">
        <v>102.98</v>
      </c>
      <c r="Q169" s="77">
        <v>0</v>
      </c>
      <c r="R169" s="77">
        <v>80.985305044</v>
      </c>
      <c r="S169" s="78">
        <v>2.0000000000000001E-4</v>
      </c>
      <c r="T169" s="78">
        <f t="shared" si="5"/>
        <v>4.2705131315565539E-3</v>
      </c>
      <c r="U169" s="78">
        <f>R169/'סכום נכסי הקרן'!$C$42</f>
        <v>1.5430347331664633E-3</v>
      </c>
    </row>
    <row r="170" spans="2:21">
      <c r="B170" t="s">
        <v>702</v>
      </c>
      <c r="C170" t="s">
        <v>703</v>
      </c>
      <c r="D170" t="s">
        <v>100</v>
      </c>
      <c r="E170" t="s">
        <v>123</v>
      </c>
      <c r="F170" t="s">
        <v>511</v>
      </c>
      <c r="G170" t="s">
        <v>430</v>
      </c>
      <c r="H170" t="s">
        <v>478</v>
      </c>
      <c r="I170" t="s">
        <v>149</v>
      </c>
      <c r="J170"/>
      <c r="K170" s="77">
        <v>7.21</v>
      </c>
      <c r="L170" t="s">
        <v>102</v>
      </c>
      <c r="M170" s="78">
        <v>3.0499999999999999E-2</v>
      </c>
      <c r="N170" s="78">
        <v>5.62E-2</v>
      </c>
      <c r="O170" s="77">
        <v>65327.9</v>
      </c>
      <c r="P170" s="77">
        <v>84.73</v>
      </c>
      <c r="Q170" s="77">
        <v>0</v>
      </c>
      <c r="R170" s="77">
        <v>55.352329670000003</v>
      </c>
      <c r="S170" s="78">
        <v>1E-4</v>
      </c>
      <c r="T170" s="78">
        <f t="shared" si="5"/>
        <v>2.9188363319685427E-3</v>
      </c>
      <c r="U170" s="78">
        <f>R170/'סכום נכסי הקרן'!$C$42</f>
        <v>1.0546427798979862E-3</v>
      </c>
    </row>
    <row r="171" spans="2:21">
      <c r="B171" t="s">
        <v>704</v>
      </c>
      <c r="C171" t="s">
        <v>705</v>
      </c>
      <c r="D171" t="s">
        <v>100</v>
      </c>
      <c r="E171" t="s">
        <v>123</v>
      </c>
      <c r="F171" t="s">
        <v>511</v>
      </c>
      <c r="G171" t="s">
        <v>430</v>
      </c>
      <c r="H171" t="s">
        <v>478</v>
      </c>
      <c r="I171" t="s">
        <v>149</v>
      </c>
      <c r="J171"/>
      <c r="K171" s="77">
        <v>2.65</v>
      </c>
      <c r="L171" t="s">
        <v>102</v>
      </c>
      <c r="M171" s="78">
        <v>2.9100000000000001E-2</v>
      </c>
      <c r="N171" s="78">
        <v>5.1900000000000002E-2</v>
      </c>
      <c r="O171" s="77">
        <v>31141.62</v>
      </c>
      <c r="P171" s="77">
        <v>94.88</v>
      </c>
      <c r="Q171" s="77">
        <v>0</v>
      </c>
      <c r="R171" s="77">
        <v>29.547169056000001</v>
      </c>
      <c r="S171" s="78">
        <v>1E-4</v>
      </c>
      <c r="T171" s="78">
        <f t="shared" si="5"/>
        <v>1.5580798687541396E-3</v>
      </c>
      <c r="U171" s="78">
        <f>R171/'סכום נכסי הקרן'!$C$42</f>
        <v>5.6297013508041559E-4</v>
      </c>
    </row>
    <row r="172" spans="2:21">
      <c r="B172" t="s">
        <v>706</v>
      </c>
      <c r="C172" t="s">
        <v>707</v>
      </c>
      <c r="D172" t="s">
        <v>100</v>
      </c>
      <c r="E172" t="s">
        <v>123</v>
      </c>
      <c r="F172" t="s">
        <v>511</v>
      </c>
      <c r="G172" t="s">
        <v>430</v>
      </c>
      <c r="H172" t="s">
        <v>478</v>
      </c>
      <c r="I172" t="s">
        <v>149</v>
      </c>
      <c r="J172"/>
      <c r="K172" s="77">
        <v>6.45</v>
      </c>
      <c r="L172" t="s">
        <v>102</v>
      </c>
      <c r="M172" s="78">
        <v>3.0499999999999999E-2</v>
      </c>
      <c r="N172" s="78">
        <v>5.5899999999999998E-2</v>
      </c>
      <c r="O172" s="77">
        <v>87829.96</v>
      </c>
      <c r="P172" s="77">
        <v>86.53</v>
      </c>
      <c r="Q172" s="77">
        <v>0</v>
      </c>
      <c r="R172" s="77">
        <v>75.999264388</v>
      </c>
      <c r="S172" s="78">
        <v>1E-4</v>
      </c>
      <c r="T172" s="78">
        <f t="shared" si="5"/>
        <v>4.0075894803539786E-3</v>
      </c>
      <c r="U172" s="78">
        <f>R172/'סכום נכסי הקרן'!$C$42</f>
        <v>1.448034363543751E-3</v>
      </c>
    </row>
    <row r="173" spans="2:21">
      <c r="B173" t="s">
        <v>708</v>
      </c>
      <c r="C173" t="s">
        <v>709</v>
      </c>
      <c r="D173" t="s">
        <v>100</v>
      </c>
      <c r="E173" t="s">
        <v>123</v>
      </c>
      <c r="F173" t="s">
        <v>511</v>
      </c>
      <c r="G173" t="s">
        <v>430</v>
      </c>
      <c r="H173" t="s">
        <v>478</v>
      </c>
      <c r="I173" t="s">
        <v>149</v>
      </c>
      <c r="J173"/>
      <c r="K173" s="77">
        <v>8.07</v>
      </c>
      <c r="L173" t="s">
        <v>102</v>
      </c>
      <c r="M173" s="78">
        <v>2.63E-2</v>
      </c>
      <c r="N173" s="78">
        <v>5.62E-2</v>
      </c>
      <c r="O173" s="77">
        <v>94370.13</v>
      </c>
      <c r="P173" s="77">
        <v>79.77</v>
      </c>
      <c r="Q173" s="77">
        <v>0</v>
      </c>
      <c r="R173" s="77">
        <v>75.279052700999998</v>
      </c>
      <c r="S173" s="78">
        <v>1E-4</v>
      </c>
      <c r="T173" s="78">
        <f t="shared" si="5"/>
        <v>3.9696113130165463E-3</v>
      </c>
      <c r="U173" s="78">
        <f>R173/'סכום נכסי הקרן'!$C$42</f>
        <v>1.4343119771469889E-3</v>
      </c>
    </row>
    <row r="174" spans="2:21">
      <c r="B174" t="s">
        <v>710</v>
      </c>
      <c r="C174" t="s">
        <v>711</v>
      </c>
      <c r="D174" t="s">
        <v>100</v>
      </c>
      <c r="E174" t="s">
        <v>123</v>
      </c>
      <c r="F174" t="s">
        <v>520</v>
      </c>
      <c r="G174" t="s">
        <v>430</v>
      </c>
      <c r="H174" t="s">
        <v>478</v>
      </c>
      <c r="I174" t="s">
        <v>149</v>
      </c>
      <c r="J174"/>
      <c r="K174" s="77">
        <v>5.98</v>
      </c>
      <c r="L174" t="s">
        <v>102</v>
      </c>
      <c r="M174" s="78">
        <v>2.64E-2</v>
      </c>
      <c r="N174" s="78">
        <v>5.4699999999999999E-2</v>
      </c>
      <c r="O174" s="77">
        <v>160977.23000000001</v>
      </c>
      <c r="P174" s="77">
        <v>85.2</v>
      </c>
      <c r="Q174" s="77">
        <v>2.1248999999999998</v>
      </c>
      <c r="R174" s="77">
        <v>139.27749996</v>
      </c>
      <c r="S174" s="78">
        <v>1E-4</v>
      </c>
      <c r="T174" s="78">
        <f t="shared" si="5"/>
        <v>7.3443742934152685E-3</v>
      </c>
      <c r="U174" s="78">
        <f>R174/'סכום נכסי הקרן'!$C$42</f>
        <v>2.6536915539196681E-3</v>
      </c>
    </row>
    <row r="175" spans="2:21">
      <c r="B175" t="s">
        <v>712</v>
      </c>
      <c r="C175" t="s">
        <v>713</v>
      </c>
      <c r="D175" t="s">
        <v>100</v>
      </c>
      <c r="E175" t="s">
        <v>123</v>
      </c>
      <c r="F175" t="s">
        <v>714</v>
      </c>
      <c r="G175" t="s">
        <v>430</v>
      </c>
      <c r="H175" t="s">
        <v>466</v>
      </c>
      <c r="I175" t="s">
        <v>206</v>
      </c>
      <c r="J175"/>
      <c r="K175" s="77">
        <v>3.98</v>
      </c>
      <c r="L175" t="s">
        <v>102</v>
      </c>
      <c r="M175" s="78">
        <v>4.7E-2</v>
      </c>
      <c r="N175" s="78">
        <v>5.3400000000000003E-2</v>
      </c>
      <c r="O175" s="77">
        <v>48233.62</v>
      </c>
      <c r="P175" s="77">
        <v>100.52</v>
      </c>
      <c r="Q175" s="77">
        <v>0</v>
      </c>
      <c r="R175" s="77">
        <v>48.484434823999997</v>
      </c>
      <c r="S175" s="78">
        <v>1E-4</v>
      </c>
      <c r="T175" s="78">
        <f t="shared" si="5"/>
        <v>2.5566788379632085E-3</v>
      </c>
      <c r="U175" s="78">
        <f>R175/'סכום נכסי הקרן'!$C$42</f>
        <v>9.2378693777508134E-4</v>
      </c>
    </row>
    <row r="176" spans="2:21">
      <c r="B176" t="s">
        <v>715</v>
      </c>
      <c r="C176" t="s">
        <v>716</v>
      </c>
      <c r="D176" t="s">
        <v>100</v>
      </c>
      <c r="E176" t="s">
        <v>123</v>
      </c>
      <c r="F176" t="s">
        <v>520</v>
      </c>
      <c r="G176" t="s">
        <v>430</v>
      </c>
      <c r="H176" t="s">
        <v>478</v>
      </c>
      <c r="I176" t="s">
        <v>149</v>
      </c>
      <c r="J176"/>
      <c r="K176" s="77">
        <v>7.6</v>
      </c>
      <c r="L176" t="s">
        <v>102</v>
      </c>
      <c r="M176" s="78">
        <v>2.5000000000000001E-2</v>
      </c>
      <c r="N176" s="78">
        <v>5.74E-2</v>
      </c>
      <c r="O176" s="77">
        <v>89571.199999999997</v>
      </c>
      <c r="P176" s="77">
        <v>79.12</v>
      </c>
      <c r="Q176" s="77">
        <v>1.11964</v>
      </c>
      <c r="R176" s="77">
        <v>71.988373440000004</v>
      </c>
      <c r="S176" s="78">
        <v>1E-4</v>
      </c>
      <c r="T176" s="78">
        <f t="shared" si="5"/>
        <v>3.796087375702163E-3</v>
      </c>
      <c r="U176" s="78">
        <f>R176/'סכום נכסי הקרן'!$C$42</f>
        <v>1.3716137827933983E-3</v>
      </c>
    </row>
    <row r="177" spans="2:21">
      <c r="B177" t="s">
        <v>717</v>
      </c>
      <c r="C177" t="s">
        <v>718</v>
      </c>
      <c r="D177" t="s">
        <v>100</v>
      </c>
      <c r="E177" t="s">
        <v>123</v>
      </c>
      <c r="F177" t="s">
        <v>719</v>
      </c>
      <c r="G177" t="s">
        <v>430</v>
      </c>
      <c r="H177" t="s">
        <v>478</v>
      </c>
      <c r="I177" t="s">
        <v>149</v>
      </c>
      <c r="J177"/>
      <c r="K177" s="77">
        <v>6.47</v>
      </c>
      <c r="L177" t="s">
        <v>102</v>
      </c>
      <c r="M177" s="78">
        <v>2.98E-2</v>
      </c>
      <c r="N177" s="78">
        <v>5.5399999999999998E-2</v>
      </c>
      <c r="O177" s="77">
        <v>51210.48</v>
      </c>
      <c r="P177" s="77">
        <v>86.29</v>
      </c>
      <c r="Q177" s="77">
        <v>0</v>
      </c>
      <c r="R177" s="77">
        <v>44.189523192000003</v>
      </c>
      <c r="S177" s="78">
        <v>1E-4</v>
      </c>
      <c r="T177" s="78">
        <f t="shared" si="5"/>
        <v>2.3301997685398618E-3</v>
      </c>
      <c r="U177" s="78">
        <f>R177/'סכום נכסי הקרן'!$C$42</f>
        <v>8.41954834772493E-4</v>
      </c>
    </row>
    <row r="178" spans="2:21">
      <c r="B178" t="s">
        <v>720</v>
      </c>
      <c r="C178" t="s">
        <v>721</v>
      </c>
      <c r="D178" t="s">
        <v>100</v>
      </c>
      <c r="E178" t="s">
        <v>123</v>
      </c>
      <c r="F178" t="s">
        <v>719</v>
      </c>
      <c r="G178" t="s">
        <v>430</v>
      </c>
      <c r="H178" t="s">
        <v>478</v>
      </c>
      <c r="I178" t="s">
        <v>149</v>
      </c>
      <c r="J178"/>
      <c r="K178" s="77">
        <v>5.2</v>
      </c>
      <c r="L178" t="s">
        <v>102</v>
      </c>
      <c r="M178" s="78">
        <v>3.4299999999999997E-2</v>
      </c>
      <c r="N178" s="78">
        <v>5.3100000000000001E-2</v>
      </c>
      <c r="O178" s="77">
        <v>64565.75</v>
      </c>
      <c r="P178" s="77">
        <v>91.92</v>
      </c>
      <c r="Q178" s="77">
        <v>0</v>
      </c>
      <c r="R178" s="77">
        <v>59.348837400000001</v>
      </c>
      <c r="S178" s="78">
        <v>2.0000000000000001E-4</v>
      </c>
      <c r="T178" s="78">
        <f t="shared" si="5"/>
        <v>3.1295799814745804E-3</v>
      </c>
      <c r="U178" s="78">
        <f>R178/'סכום נכסי הקרן'!$C$42</f>
        <v>1.1307893133389332E-3</v>
      </c>
    </row>
    <row r="179" spans="2:21">
      <c r="B179" t="s">
        <v>722</v>
      </c>
      <c r="C179" t="s">
        <v>723</v>
      </c>
      <c r="D179" t="s">
        <v>100</v>
      </c>
      <c r="E179" t="s">
        <v>123</v>
      </c>
      <c r="F179" t="s">
        <v>538</v>
      </c>
      <c r="G179" t="s">
        <v>430</v>
      </c>
      <c r="H179" t="s">
        <v>478</v>
      </c>
      <c r="I179" t="s">
        <v>149</v>
      </c>
      <c r="J179"/>
      <c r="K179" s="77">
        <v>1.79</v>
      </c>
      <c r="L179" t="s">
        <v>102</v>
      </c>
      <c r="M179" s="78">
        <v>3.61E-2</v>
      </c>
      <c r="N179" s="78">
        <v>5.21E-2</v>
      </c>
      <c r="O179" s="77">
        <v>132522.68</v>
      </c>
      <c r="P179" s="77">
        <v>97.92</v>
      </c>
      <c r="Q179" s="77">
        <v>0</v>
      </c>
      <c r="R179" s="77">
        <v>129.766208256</v>
      </c>
      <c r="S179" s="78">
        <v>2.0000000000000001E-4</v>
      </c>
      <c r="T179" s="78">
        <f t="shared" si="5"/>
        <v>6.8428253260078018E-3</v>
      </c>
      <c r="U179" s="78">
        <f>R179/'סכום נכסי הקרן'!$C$42</f>
        <v>2.472470362635937E-3</v>
      </c>
    </row>
    <row r="180" spans="2:21">
      <c r="B180" t="s">
        <v>724</v>
      </c>
      <c r="C180" t="s">
        <v>725</v>
      </c>
      <c r="D180" t="s">
        <v>100</v>
      </c>
      <c r="E180" t="s">
        <v>123</v>
      </c>
      <c r="F180" t="s">
        <v>538</v>
      </c>
      <c r="G180" t="s">
        <v>430</v>
      </c>
      <c r="H180" t="s">
        <v>478</v>
      </c>
      <c r="I180" t="s">
        <v>149</v>
      </c>
      <c r="J180"/>
      <c r="K180" s="77">
        <v>2.8</v>
      </c>
      <c r="L180" t="s">
        <v>102</v>
      </c>
      <c r="M180" s="78">
        <v>3.3000000000000002E-2</v>
      </c>
      <c r="N180" s="78">
        <v>4.8399999999999999E-2</v>
      </c>
      <c r="O180" s="77">
        <v>43615.64</v>
      </c>
      <c r="P180" s="77">
        <v>96.15</v>
      </c>
      <c r="Q180" s="77">
        <v>0</v>
      </c>
      <c r="R180" s="77">
        <v>41.936437859999998</v>
      </c>
      <c r="S180" s="78">
        <v>1E-4</v>
      </c>
      <c r="T180" s="78">
        <f t="shared" si="5"/>
        <v>2.2113901833738141E-3</v>
      </c>
      <c r="U180" s="78">
        <f>R180/'סכום נכסי הקרן'!$C$42</f>
        <v>7.9902619577835641E-4</v>
      </c>
    </row>
    <row r="181" spans="2:21">
      <c r="B181" t="s">
        <v>726</v>
      </c>
      <c r="C181" t="s">
        <v>727</v>
      </c>
      <c r="D181" t="s">
        <v>100</v>
      </c>
      <c r="E181" t="s">
        <v>123</v>
      </c>
      <c r="F181" t="s">
        <v>538</v>
      </c>
      <c r="G181" t="s">
        <v>430</v>
      </c>
      <c r="H181" t="s">
        <v>478</v>
      </c>
      <c r="I181" t="s">
        <v>149</v>
      </c>
      <c r="J181"/>
      <c r="K181" s="77">
        <v>5.15</v>
      </c>
      <c r="L181" t="s">
        <v>102</v>
      </c>
      <c r="M181" s="78">
        <v>2.6200000000000001E-2</v>
      </c>
      <c r="N181" s="78">
        <v>5.2699999999999997E-2</v>
      </c>
      <c r="O181" s="77">
        <v>94496.85</v>
      </c>
      <c r="P181" s="77">
        <v>88.74</v>
      </c>
      <c r="Q181" s="77">
        <v>0</v>
      </c>
      <c r="R181" s="77">
        <v>83.856504689999994</v>
      </c>
      <c r="S181" s="78">
        <v>1E-4</v>
      </c>
      <c r="T181" s="78">
        <f t="shared" si="5"/>
        <v>4.4219170903970094E-3</v>
      </c>
      <c r="U181" s="78">
        <f>R181/'סכום נכסי הקרן'!$C$42</f>
        <v>1.5977404699322405E-3</v>
      </c>
    </row>
    <row r="182" spans="2:21">
      <c r="B182" t="s">
        <v>728</v>
      </c>
      <c r="C182" t="s">
        <v>729</v>
      </c>
      <c r="D182" t="s">
        <v>100</v>
      </c>
      <c r="E182" t="s">
        <v>123</v>
      </c>
      <c r="F182" t="s">
        <v>730</v>
      </c>
      <c r="G182" t="s">
        <v>731</v>
      </c>
      <c r="H182" t="s">
        <v>466</v>
      </c>
      <c r="I182" t="s">
        <v>206</v>
      </c>
      <c r="J182"/>
      <c r="K182" s="77">
        <v>0.43</v>
      </c>
      <c r="L182" t="s">
        <v>102</v>
      </c>
      <c r="M182" s="78">
        <v>2.4E-2</v>
      </c>
      <c r="N182" s="78">
        <v>6.0900000000000003E-2</v>
      </c>
      <c r="O182" s="77">
        <v>3732.15</v>
      </c>
      <c r="P182" s="77">
        <v>98.7</v>
      </c>
      <c r="Q182" s="77">
        <v>0</v>
      </c>
      <c r="R182" s="77">
        <v>3.6836320499999999</v>
      </c>
      <c r="S182" s="78">
        <v>0</v>
      </c>
      <c r="T182" s="78">
        <f t="shared" si="5"/>
        <v>1.9424510450137596E-4</v>
      </c>
      <c r="U182" s="78">
        <f>R182/'סכום נכסי הקרן'!$C$42</f>
        <v>7.0185229212472956E-5</v>
      </c>
    </row>
    <row r="183" spans="2:21">
      <c r="B183" t="s">
        <v>732</v>
      </c>
      <c r="C183" t="s">
        <v>733</v>
      </c>
      <c r="D183" t="s">
        <v>100</v>
      </c>
      <c r="E183" t="s">
        <v>123</v>
      </c>
      <c r="F183" t="s">
        <v>730</v>
      </c>
      <c r="G183" t="s">
        <v>731</v>
      </c>
      <c r="H183" t="s">
        <v>466</v>
      </c>
      <c r="I183" t="s">
        <v>206</v>
      </c>
      <c r="J183"/>
      <c r="K183" s="77">
        <v>2.54</v>
      </c>
      <c r="L183" t="s">
        <v>102</v>
      </c>
      <c r="M183" s="78">
        <v>2.3E-2</v>
      </c>
      <c r="N183" s="78">
        <v>5.7299999999999997E-2</v>
      </c>
      <c r="O183" s="77">
        <v>33046.07</v>
      </c>
      <c r="P183" s="77">
        <v>91.98</v>
      </c>
      <c r="Q183" s="77">
        <v>0</v>
      </c>
      <c r="R183" s="77">
        <v>30.395775186000002</v>
      </c>
      <c r="S183" s="78">
        <v>0</v>
      </c>
      <c r="T183" s="78">
        <f t="shared" si="5"/>
        <v>1.6028285255594136E-3</v>
      </c>
      <c r="U183" s="78">
        <f>R183/'סכום נכסי הקרן'!$C$42</f>
        <v>5.79138855228553E-4</v>
      </c>
    </row>
    <row r="184" spans="2:21">
      <c r="B184" t="s">
        <v>734</v>
      </c>
      <c r="C184" t="s">
        <v>735</v>
      </c>
      <c r="D184" t="s">
        <v>100</v>
      </c>
      <c r="E184" t="s">
        <v>123</v>
      </c>
      <c r="F184" t="s">
        <v>730</v>
      </c>
      <c r="G184" t="s">
        <v>731</v>
      </c>
      <c r="H184" t="s">
        <v>466</v>
      </c>
      <c r="I184" t="s">
        <v>206</v>
      </c>
      <c r="J184"/>
      <c r="K184" s="77">
        <v>1.62</v>
      </c>
      <c r="L184" t="s">
        <v>102</v>
      </c>
      <c r="M184" s="78">
        <v>2.75E-2</v>
      </c>
      <c r="N184" s="78">
        <v>5.8299999999999998E-2</v>
      </c>
      <c r="O184" s="77">
        <v>24343.97</v>
      </c>
      <c r="P184" s="77">
        <v>95.52</v>
      </c>
      <c r="Q184" s="77">
        <v>0</v>
      </c>
      <c r="R184" s="77">
        <v>23.253360143999998</v>
      </c>
      <c r="S184" s="78">
        <v>1E-4</v>
      </c>
      <c r="T184" s="78">
        <f t="shared" si="5"/>
        <v>1.226195046049567E-3</v>
      </c>
      <c r="U184" s="78">
        <f>R184/'סכום נכסי הקרן'!$C$42</f>
        <v>4.4305250619882704E-4</v>
      </c>
    </row>
    <row r="185" spans="2:21">
      <c r="B185" t="s">
        <v>736</v>
      </c>
      <c r="C185" t="s">
        <v>737</v>
      </c>
      <c r="D185" t="s">
        <v>100</v>
      </c>
      <c r="E185" t="s">
        <v>123</v>
      </c>
      <c r="F185" t="s">
        <v>730</v>
      </c>
      <c r="G185" t="s">
        <v>731</v>
      </c>
      <c r="H185" t="s">
        <v>466</v>
      </c>
      <c r="I185" t="s">
        <v>206</v>
      </c>
      <c r="J185"/>
      <c r="K185" s="77">
        <v>2.48</v>
      </c>
      <c r="L185" t="s">
        <v>102</v>
      </c>
      <c r="M185" s="78">
        <v>2.1499999999999998E-2</v>
      </c>
      <c r="N185" s="78">
        <v>5.8099999999999999E-2</v>
      </c>
      <c r="O185" s="77">
        <v>25869.91</v>
      </c>
      <c r="P185" s="77">
        <v>91.65</v>
      </c>
      <c r="Q185" s="77">
        <v>1.4375500000000001</v>
      </c>
      <c r="R185" s="77">
        <v>25.147322514999999</v>
      </c>
      <c r="S185" s="78">
        <v>0</v>
      </c>
      <c r="T185" s="78">
        <f t="shared" si="5"/>
        <v>1.3260673768586576E-3</v>
      </c>
      <c r="U185" s="78">
        <f>R185/'סכום נכסי הקרן'!$C$42</f>
        <v>4.7913867911841433E-4</v>
      </c>
    </row>
    <row r="186" spans="2:21">
      <c r="B186" t="s">
        <v>738</v>
      </c>
      <c r="C186" t="s">
        <v>739</v>
      </c>
      <c r="D186" t="s">
        <v>100</v>
      </c>
      <c r="E186" t="s">
        <v>123</v>
      </c>
      <c r="F186" t="s">
        <v>547</v>
      </c>
      <c r="G186" t="s">
        <v>548</v>
      </c>
      <c r="H186" t="s">
        <v>549</v>
      </c>
      <c r="I186" t="s">
        <v>149</v>
      </c>
      <c r="J186"/>
      <c r="K186" s="77">
        <v>1.06</v>
      </c>
      <c r="L186" t="s">
        <v>102</v>
      </c>
      <c r="M186" s="78">
        <v>3.0499999999999999E-2</v>
      </c>
      <c r="N186" s="78">
        <v>5.8700000000000002E-2</v>
      </c>
      <c r="O186" s="77">
        <v>1920.41</v>
      </c>
      <c r="P186" s="77">
        <v>97.91</v>
      </c>
      <c r="Q186" s="77">
        <v>0</v>
      </c>
      <c r="R186" s="77">
        <v>1.880273431</v>
      </c>
      <c r="S186" s="78">
        <v>0</v>
      </c>
      <c r="T186" s="78">
        <f t="shared" si="5"/>
        <v>9.9150486296739582E-5</v>
      </c>
      <c r="U186" s="78">
        <f>R186/'סכום נכסי הקרן'!$C$42</f>
        <v>3.5825353875085854E-5</v>
      </c>
    </row>
    <row r="187" spans="2:21">
      <c r="B187" t="s">
        <v>740</v>
      </c>
      <c r="C187" t="s">
        <v>741</v>
      </c>
      <c r="D187" t="s">
        <v>100</v>
      </c>
      <c r="E187" t="s">
        <v>123</v>
      </c>
      <c r="F187" t="s">
        <v>547</v>
      </c>
      <c r="G187" t="s">
        <v>548</v>
      </c>
      <c r="H187" t="s">
        <v>549</v>
      </c>
      <c r="I187" t="s">
        <v>149</v>
      </c>
      <c r="J187"/>
      <c r="K187" s="77">
        <v>2.68</v>
      </c>
      <c r="L187" t="s">
        <v>102</v>
      </c>
      <c r="M187" s="78">
        <v>2.58E-2</v>
      </c>
      <c r="N187" s="78">
        <v>5.8599999999999999E-2</v>
      </c>
      <c r="O187" s="77">
        <v>27912.03</v>
      </c>
      <c r="P187" s="77">
        <v>92.5</v>
      </c>
      <c r="Q187" s="77">
        <v>0</v>
      </c>
      <c r="R187" s="77">
        <v>25.818627750000001</v>
      </c>
      <c r="S187" s="78">
        <v>1E-4</v>
      </c>
      <c r="T187" s="78">
        <f t="shared" si="5"/>
        <v>1.3614666115691102E-3</v>
      </c>
      <c r="U187" s="78">
        <f>R187/'סכום נכסי הקרן'!$C$42</f>
        <v>4.9192923777098335E-4</v>
      </c>
    </row>
    <row r="188" spans="2:21">
      <c r="B188" t="s">
        <v>742</v>
      </c>
      <c r="C188" t="s">
        <v>743</v>
      </c>
      <c r="D188" t="s">
        <v>100</v>
      </c>
      <c r="E188" t="s">
        <v>123</v>
      </c>
      <c r="F188" t="s">
        <v>562</v>
      </c>
      <c r="G188" t="s">
        <v>132</v>
      </c>
      <c r="H188" t="s">
        <v>542</v>
      </c>
      <c r="I188" t="s">
        <v>206</v>
      </c>
      <c r="J188"/>
      <c r="K188" s="77">
        <v>1.78</v>
      </c>
      <c r="L188" t="s">
        <v>102</v>
      </c>
      <c r="M188" s="78">
        <v>3.5499999999999997E-2</v>
      </c>
      <c r="N188" s="78">
        <v>0.06</v>
      </c>
      <c r="O188" s="77">
        <v>26158.74</v>
      </c>
      <c r="P188" s="77">
        <v>96.81</v>
      </c>
      <c r="Q188" s="77">
        <v>0</v>
      </c>
      <c r="R188" s="77">
        <v>25.324276193999999</v>
      </c>
      <c r="S188" s="78">
        <v>1E-4</v>
      </c>
      <c r="T188" s="78">
        <f t="shared" si="5"/>
        <v>1.3353984895764053E-3</v>
      </c>
      <c r="U188" s="78">
        <f>R188/'סכום נכסי הקרן'!$C$42</f>
        <v>4.8251022501442892E-4</v>
      </c>
    </row>
    <row r="189" spans="2:21">
      <c r="B189" t="s">
        <v>744</v>
      </c>
      <c r="C189" t="s">
        <v>745</v>
      </c>
      <c r="D189" t="s">
        <v>100</v>
      </c>
      <c r="E189" t="s">
        <v>123</v>
      </c>
      <c r="F189" t="s">
        <v>562</v>
      </c>
      <c r="G189" t="s">
        <v>132</v>
      </c>
      <c r="H189" t="s">
        <v>542</v>
      </c>
      <c r="I189" t="s">
        <v>206</v>
      </c>
      <c r="J189"/>
      <c r="K189" s="77">
        <v>2.2799999999999998</v>
      </c>
      <c r="L189" t="s">
        <v>102</v>
      </c>
      <c r="M189" s="78">
        <v>2.5000000000000001E-2</v>
      </c>
      <c r="N189" s="78">
        <v>5.96E-2</v>
      </c>
      <c r="O189" s="77">
        <v>112729.44</v>
      </c>
      <c r="P189" s="77">
        <v>94.31</v>
      </c>
      <c r="Q189" s="77">
        <v>0</v>
      </c>
      <c r="R189" s="77">
        <v>106.315134864</v>
      </c>
      <c r="S189" s="78">
        <v>1E-4</v>
      </c>
      <c r="T189" s="78">
        <f t="shared" si="5"/>
        <v>5.6062044746666697E-3</v>
      </c>
      <c r="U189" s="78">
        <f>R189/'סכום נכסי הקרן'!$C$42</f>
        <v>2.0256507729062719E-3</v>
      </c>
    </row>
    <row r="190" spans="2:21">
      <c r="B190" t="s">
        <v>746</v>
      </c>
      <c r="C190" t="s">
        <v>747</v>
      </c>
      <c r="D190" t="s">
        <v>100</v>
      </c>
      <c r="E190" t="s">
        <v>123</v>
      </c>
      <c r="F190" t="s">
        <v>562</v>
      </c>
      <c r="G190" t="s">
        <v>132</v>
      </c>
      <c r="H190" t="s">
        <v>542</v>
      </c>
      <c r="I190" t="s">
        <v>206</v>
      </c>
      <c r="J190"/>
      <c r="K190" s="77">
        <v>4.07</v>
      </c>
      <c r="L190" t="s">
        <v>102</v>
      </c>
      <c r="M190" s="78">
        <v>4.7300000000000002E-2</v>
      </c>
      <c r="N190" s="78">
        <v>0.06</v>
      </c>
      <c r="O190" s="77">
        <v>52694.18</v>
      </c>
      <c r="P190" s="77">
        <v>96.34</v>
      </c>
      <c r="Q190" s="77">
        <v>0</v>
      </c>
      <c r="R190" s="77">
        <v>50.765573011999997</v>
      </c>
      <c r="S190" s="78">
        <v>1E-4</v>
      </c>
      <c r="T190" s="78">
        <f t="shared" si="5"/>
        <v>2.6769677049552684E-3</v>
      </c>
      <c r="U190" s="78">
        <f>R190/'סכום נכסי הקרן'!$C$42</f>
        <v>9.6725007535694303E-4</v>
      </c>
    </row>
    <row r="191" spans="2:21">
      <c r="B191" t="s">
        <v>748</v>
      </c>
      <c r="C191" t="s">
        <v>749</v>
      </c>
      <c r="D191" t="s">
        <v>100</v>
      </c>
      <c r="E191" t="s">
        <v>123</v>
      </c>
      <c r="F191" t="s">
        <v>565</v>
      </c>
      <c r="G191" t="s">
        <v>325</v>
      </c>
      <c r="H191" t="s">
        <v>542</v>
      </c>
      <c r="I191" t="s">
        <v>206</v>
      </c>
      <c r="J191"/>
      <c r="K191" s="77">
        <v>4.6900000000000004</v>
      </c>
      <c r="L191" t="s">
        <v>102</v>
      </c>
      <c r="M191" s="78">
        <v>2.4299999999999999E-2</v>
      </c>
      <c r="N191" s="78">
        <v>5.5100000000000003E-2</v>
      </c>
      <c r="O191" s="77">
        <v>86427.26</v>
      </c>
      <c r="P191" s="77">
        <v>87.67</v>
      </c>
      <c r="Q191" s="77">
        <v>0</v>
      </c>
      <c r="R191" s="77">
        <v>75.770778841999999</v>
      </c>
      <c r="S191" s="78">
        <v>1E-4</v>
      </c>
      <c r="T191" s="78">
        <f t="shared" si="5"/>
        <v>3.9955409917543034E-3</v>
      </c>
      <c r="U191" s="78">
        <f>R191/'סכום נכסי הקרן'!$C$42</f>
        <v>1.4436809671675448E-3</v>
      </c>
    </row>
    <row r="192" spans="2:21">
      <c r="B192" t="s">
        <v>750</v>
      </c>
      <c r="C192" t="s">
        <v>751</v>
      </c>
      <c r="D192" t="s">
        <v>100</v>
      </c>
      <c r="E192" t="s">
        <v>123</v>
      </c>
      <c r="F192" t="s">
        <v>570</v>
      </c>
      <c r="G192" t="s">
        <v>127</v>
      </c>
      <c r="H192" t="s">
        <v>542</v>
      </c>
      <c r="I192" t="s">
        <v>206</v>
      </c>
      <c r="J192"/>
      <c r="K192" s="77">
        <v>1.58</v>
      </c>
      <c r="L192" t="s">
        <v>102</v>
      </c>
      <c r="M192" s="78">
        <v>3.2500000000000001E-2</v>
      </c>
      <c r="N192" s="78">
        <v>6.6799999999999998E-2</v>
      </c>
      <c r="O192" s="77">
        <v>527.39</v>
      </c>
      <c r="P192" s="77">
        <v>95.65</v>
      </c>
      <c r="Q192" s="77">
        <v>0</v>
      </c>
      <c r="R192" s="77">
        <v>0.50444853499999998</v>
      </c>
      <c r="S192" s="78">
        <v>0</v>
      </c>
      <c r="T192" s="78">
        <f t="shared" si="5"/>
        <v>2.660055539386487E-5</v>
      </c>
      <c r="U192" s="78">
        <f>R192/'סכום נכסי הקרן'!$C$42</f>
        <v>9.6113932049405381E-6</v>
      </c>
    </row>
    <row r="193" spans="2:21">
      <c r="B193" t="s">
        <v>752</v>
      </c>
      <c r="C193" t="s">
        <v>753</v>
      </c>
      <c r="D193" t="s">
        <v>100</v>
      </c>
      <c r="E193" t="s">
        <v>123</v>
      </c>
      <c r="F193" t="s">
        <v>570</v>
      </c>
      <c r="G193" t="s">
        <v>127</v>
      </c>
      <c r="H193" t="s">
        <v>542</v>
      </c>
      <c r="I193" t="s">
        <v>206</v>
      </c>
      <c r="J193"/>
      <c r="K193" s="77">
        <v>2.27</v>
      </c>
      <c r="L193" t="s">
        <v>102</v>
      </c>
      <c r="M193" s="78">
        <v>5.7000000000000002E-2</v>
      </c>
      <c r="N193" s="78">
        <v>6.8500000000000005E-2</v>
      </c>
      <c r="O193" s="77">
        <v>145431.82999999999</v>
      </c>
      <c r="P193" s="77">
        <v>97.89</v>
      </c>
      <c r="Q193" s="77">
        <v>0</v>
      </c>
      <c r="R193" s="77">
        <v>142.36321838699999</v>
      </c>
      <c r="S193" s="78">
        <v>4.0000000000000002E-4</v>
      </c>
      <c r="T193" s="78">
        <f t="shared" si="5"/>
        <v>7.5070902460887805E-3</v>
      </c>
      <c r="U193" s="78">
        <f>R193/'סכום נכסי הקרן'!$C$42</f>
        <v>2.7124845745429265E-3</v>
      </c>
    </row>
    <row r="194" spans="2:21">
      <c r="B194" t="s">
        <v>754</v>
      </c>
      <c r="C194" t="s">
        <v>755</v>
      </c>
      <c r="D194" t="s">
        <v>100</v>
      </c>
      <c r="E194" t="s">
        <v>123</v>
      </c>
      <c r="F194" t="s">
        <v>575</v>
      </c>
      <c r="G194" t="s">
        <v>127</v>
      </c>
      <c r="H194" t="s">
        <v>542</v>
      </c>
      <c r="I194" t="s">
        <v>206</v>
      </c>
      <c r="J194"/>
      <c r="K194" s="77">
        <v>1.66</v>
      </c>
      <c r="L194" t="s">
        <v>102</v>
      </c>
      <c r="M194" s="78">
        <v>2.8000000000000001E-2</v>
      </c>
      <c r="N194" s="78">
        <v>6.25E-2</v>
      </c>
      <c r="O194" s="77">
        <v>30730.31</v>
      </c>
      <c r="P194" s="77">
        <v>95.33</v>
      </c>
      <c r="Q194" s="77">
        <v>0</v>
      </c>
      <c r="R194" s="77">
        <v>29.295204522999999</v>
      </c>
      <c r="S194" s="78">
        <v>1E-4</v>
      </c>
      <c r="T194" s="78">
        <f t="shared" si="5"/>
        <v>1.5447932873641156E-3</v>
      </c>
      <c r="U194" s="78">
        <f>R194/'סכום נכסי הקרן'!$C$42</f>
        <v>5.5816938726902139E-4</v>
      </c>
    </row>
    <row r="195" spans="2:21">
      <c r="B195" t="s">
        <v>756</v>
      </c>
      <c r="C195" t="s">
        <v>757</v>
      </c>
      <c r="D195" t="s">
        <v>100</v>
      </c>
      <c r="E195" t="s">
        <v>123</v>
      </c>
      <c r="F195" t="s">
        <v>575</v>
      </c>
      <c r="G195" t="s">
        <v>127</v>
      </c>
      <c r="H195" t="s">
        <v>542</v>
      </c>
      <c r="I195" t="s">
        <v>206</v>
      </c>
      <c r="J195"/>
      <c r="K195" s="77">
        <v>3.44</v>
      </c>
      <c r="L195" t="s">
        <v>102</v>
      </c>
      <c r="M195" s="78">
        <v>5.6500000000000002E-2</v>
      </c>
      <c r="N195" s="78">
        <v>6.5600000000000006E-2</v>
      </c>
      <c r="O195" s="77">
        <v>73873.009999999995</v>
      </c>
      <c r="P195" s="77">
        <v>97.13</v>
      </c>
      <c r="Q195" s="77">
        <v>4.5530900000000001</v>
      </c>
      <c r="R195" s="77">
        <v>76.305944612999994</v>
      </c>
      <c r="S195" s="78">
        <v>2.0000000000000001E-4</v>
      </c>
      <c r="T195" s="78">
        <f t="shared" si="5"/>
        <v>4.0237613269295969E-3</v>
      </c>
      <c r="U195" s="78">
        <f>R195/'סכום נכסי הקרן'!$C$42</f>
        <v>1.4538776241068024E-3</v>
      </c>
    </row>
    <row r="196" spans="2:21">
      <c r="B196" t="s">
        <v>758</v>
      </c>
      <c r="C196" t="s">
        <v>759</v>
      </c>
      <c r="D196" t="s">
        <v>100</v>
      </c>
      <c r="E196" t="s">
        <v>123</v>
      </c>
      <c r="F196" t="s">
        <v>582</v>
      </c>
      <c r="G196" t="s">
        <v>112</v>
      </c>
      <c r="H196" t="s">
        <v>542</v>
      </c>
      <c r="I196" t="s">
        <v>206</v>
      </c>
      <c r="J196"/>
      <c r="K196" s="77">
        <v>4.55</v>
      </c>
      <c r="L196" t="s">
        <v>102</v>
      </c>
      <c r="M196" s="78">
        <v>5.5E-2</v>
      </c>
      <c r="N196" s="78">
        <v>6.8400000000000002E-2</v>
      </c>
      <c r="O196" s="77">
        <v>52427.85</v>
      </c>
      <c r="P196" s="77">
        <v>96.34</v>
      </c>
      <c r="Q196" s="77">
        <v>0</v>
      </c>
      <c r="R196" s="77">
        <v>50.508990689999997</v>
      </c>
      <c r="S196" s="78">
        <v>2.0000000000000001E-4</v>
      </c>
      <c r="T196" s="78">
        <f t="shared" si="5"/>
        <v>2.6634376185422958E-3</v>
      </c>
      <c r="U196" s="78">
        <f>R196/'סכום נכסי הקרן'!$C$42</f>
        <v>9.6236134357347448E-4</v>
      </c>
    </row>
    <row r="197" spans="2:21">
      <c r="B197" t="s">
        <v>760</v>
      </c>
      <c r="C197" t="s">
        <v>761</v>
      </c>
      <c r="D197" t="s">
        <v>100</v>
      </c>
      <c r="E197" t="s">
        <v>123</v>
      </c>
      <c r="F197" t="s">
        <v>762</v>
      </c>
      <c r="G197" t="s">
        <v>325</v>
      </c>
      <c r="H197" t="s">
        <v>542</v>
      </c>
      <c r="I197" t="s">
        <v>206</v>
      </c>
      <c r="J197"/>
      <c r="K197" s="77">
        <v>3.09</v>
      </c>
      <c r="L197" t="s">
        <v>102</v>
      </c>
      <c r="M197" s="78">
        <v>2.7E-2</v>
      </c>
      <c r="N197" s="78">
        <v>5.7299999999999997E-2</v>
      </c>
      <c r="O197" s="77">
        <v>0.02</v>
      </c>
      <c r="P197" s="77">
        <v>91.23</v>
      </c>
      <c r="Q197" s="77">
        <v>0</v>
      </c>
      <c r="R197" s="77">
        <v>1.8246000000000001E-5</v>
      </c>
      <c r="S197" s="78">
        <v>0</v>
      </c>
      <c r="T197" s="78">
        <f t="shared" si="5"/>
        <v>9.621471766519423E-10</v>
      </c>
      <c r="U197" s="78">
        <f>R197/'סכום נכסי הקרן'!$C$42</f>
        <v>3.476459306544424E-10</v>
      </c>
    </row>
    <row r="198" spans="2:21">
      <c r="B198" t="s">
        <v>763</v>
      </c>
      <c r="C198" t="s">
        <v>764</v>
      </c>
      <c r="D198" t="s">
        <v>100</v>
      </c>
      <c r="E198" t="s">
        <v>123</v>
      </c>
      <c r="F198" t="s">
        <v>765</v>
      </c>
      <c r="G198" t="s">
        <v>127</v>
      </c>
      <c r="H198" t="s">
        <v>542</v>
      </c>
      <c r="I198" t="s">
        <v>206</v>
      </c>
      <c r="J198"/>
      <c r="K198" s="77">
        <v>0.74</v>
      </c>
      <c r="L198" t="s">
        <v>102</v>
      </c>
      <c r="M198" s="78">
        <v>2.9499999999999998E-2</v>
      </c>
      <c r="N198" s="78">
        <v>5.7599999999999998E-2</v>
      </c>
      <c r="O198" s="77">
        <v>10837.6</v>
      </c>
      <c r="P198" s="77">
        <v>98.74</v>
      </c>
      <c r="Q198" s="77">
        <v>0</v>
      </c>
      <c r="R198" s="77">
        <v>10.70104624</v>
      </c>
      <c r="S198" s="78">
        <v>2.0000000000000001E-4</v>
      </c>
      <c r="T198" s="78">
        <f t="shared" si="5"/>
        <v>5.6428704521746585E-4</v>
      </c>
      <c r="U198" s="78">
        <f>R198/'סכום נכסי הקרן'!$C$42</f>
        <v>2.0388990349013602E-4</v>
      </c>
    </row>
    <row r="199" spans="2:21">
      <c r="B199" t="s">
        <v>766</v>
      </c>
      <c r="C199" t="s">
        <v>767</v>
      </c>
      <c r="D199" t="s">
        <v>100</v>
      </c>
      <c r="E199" t="s">
        <v>123</v>
      </c>
      <c r="F199" t="s">
        <v>768</v>
      </c>
      <c r="G199" t="s">
        <v>769</v>
      </c>
      <c r="H199" t="s">
        <v>542</v>
      </c>
      <c r="I199" t="s">
        <v>206</v>
      </c>
      <c r="J199"/>
      <c r="K199" s="77">
        <v>5.86</v>
      </c>
      <c r="L199" t="s">
        <v>102</v>
      </c>
      <c r="M199" s="78">
        <v>2.3400000000000001E-2</v>
      </c>
      <c r="N199" s="78">
        <v>5.7200000000000001E-2</v>
      </c>
      <c r="O199" s="77">
        <v>68639.11</v>
      </c>
      <c r="P199" s="77">
        <v>82.62</v>
      </c>
      <c r="Q199" s="77">
        <v>0</v>
      </c>
      <c r="R199" s="77">
        <v>56.709632681999999</v>
      </c>
      <c r="S199" s="78">
        <v>1E-4</v>
      </c>
      <c r="T199" s="78">
        <f t="shared" si="5"/>
        <v>2.9904095677932151E-3</v>
      </c>
      <c r="U199" s="78">
        <f>R199/'סכום נכסי הקרן'!$C$42</f>
        <v>1.0805038381456469E-3</v>
      </c>
    </row>
    <row r="200" spans="2:21">
      <c r="B200" t="s">
        <v>770</v>
      </c>
      <c r="C200" t="s">
        <v>771</v>
      </c>
      <c r="D200" t="s">
        <v>100</v>
      </c>
      <c r="E200" t="s">
        <v>123</v>
      </c>
      <c r="F200" t="s">
        <v>772</v>
      </c>
      <c r="G200" t="s">
        <v>548</v>
      </c>
      <c r="H200" t="s">
        <v>611</v>
      </c>
      <c r="I200" t="s">
        <v>149</v>
      </c>
      <c r="J200"/>
      <c r="K200" s="77">
        <v>1.85</v>
      </c>
      <c r="L200" t="s">
        <v>102</v>
      </c>
      <c r="M200" s="78">
        <v>2.9499999999999998E-2</v>
      </c>
      <c r="N200" s="78">
        <v>6.3100000000000003E-2</v>
      </c>
      <c r="O200" s="77">
        <v>67687.63</v>
      </c>
      <c r="P200" s="77">
        <v>94.95</v>
      </c>
      <c r="Q200" s="77">
        <v>0</v>
      </c>
      <c r="R200" s="77">
        <v>64.269404684999998</v>
      </c>
      <c r="S200" s="78">
        <v>2.0000000000000001E-4</v>
      </c>
      <c r="T200" s="78">
        <f t="shared" si="5"/>
        <v>3.3890510940904226E-3</v>
      </c>
      <c r="U200" s="78">
        <f>R200/'סכום נכסי הקרן'!$C$42</f>
        <v>1.2245422012673356E-3</v>
      </c>
    </row>
    <row r="201" spans="2:21">
      <c r="B201" t="s">
        <v>773</v>
      </c>
      <c r="C201" t="s">
        <v>774</v>
      </c>
      <c r="D201" t="s">
        <v>100</v>
      </c>
      <c r="E201" t="s">
        <v>123</v>
      </c>
      <c r="F201" t="s">
        <v>772</v>
      </c>
      <c r="G201" t="s">
        <v>548</v>
      </c>
      <c r="H201" t="s">
        <v>611</v>
      </c>
      <c r="I201" t="s">
        <v>149</v>
      </c>
      <c r="J201"/>
      <c r="K201" s="77">
        <v>3.18</v>
      </c>
      <c r="L201" t="s">
        <v>102</v>
      </c>
      <c r="M201" s="78">
        <v>2.5499999999999998E-2</v>
      </c>
      <c r="N201" s="78">
        <v>6.1899999999999997E-2</v>
      </c>
      <c r="O201" s="77">
        <v>6130.5</v>
      </c>
      <c r="P201" s="77">
        <v>89.91</v>
      </c>
      <c r="Q201" s="77">
        <v>0</v>
      </c>
      <c r="R201" s="77">
        <v>5.51193255</v>
      </c>
      <c r="S201" s="78">
        <v>0</v>
      </c>
      <c r="T201" s="78">
        <f t="shared" si="5"/>
        <v>2.9065495675098323E-4</v>
      </c>
      <c r="U201" s="78">
        <f>R201/'סכום נכסי הקרן'!$C$42</f>
        <v>1.0502032889670415E-4</v>
      </c>
    </row>
    <row r="202" spans="2:21">
      <c r="B202" t="s">
        <v>775</v>
      </c>
      <c r="C202" t="s">
        <v>776</v>
      </c>
      <c r="D202" t="s">
        <v>100</v>
      </c>
      <c r="E202" t="s">
        <v>123</v>
      </c>
      <c r="F202" t="s">
        <v>777</v>
      </c>
      <c r="G202" t="s">
        <v>666</v>
      </c>
      <c r="H202" t="s">
        <v>611</v>
      </c>
      <c r="I202" t="s">
        <v>149</v>
      </c>
      <c r="J202"/>
      <c r="K202" s="77">
        <v>4.84</v>
      </c>
      <c r="L202" t="s">
        <v>102</v>
      </c>
      <c r="M202" s="78">
        <v>7.4999999999999997E-3</v>
      </c>
      <c r="N202" s="78">
        <v>5.16E-2</v>
      </c>
      <c r="O202" s="77">
        <v>77729.53</v>
      </c>
      <c r="P202" s="77">
        <v>81.3</v>
      </c>
      <c r="Q202" s="77">
        <v>0</v>
      </c>
      <c r="R202" s="77">
        <v>63.194107889999998</v>
      </c>
      <c r="S202" s="78">
        <v>1E-4</v>
      </c>
      <c r="T202" s="78">
        <f t="shared" si="5"/>
        <v>3.3323485962622888E-3</v>
      </c>
      <c r="U202" s="78">
        <f>R202/'סכום נכסי הקרן'!$C$42</f>
        <v>1.2040542830919813E-3</v>
      </c>
    </row>
    <row r="203" spans="2:21">
      <c r="B203" t="s">
        <v>778</v>
      </c>
      <c r="C203" t="s">
        <v>779</v>
      </c>
      <c r="D203" t="s">
        <v>100</v>
      </c>
      <c r="E203" t="s">
        <v>123</v>
      </c>
      <c r="F203" t="s">
        <v>780</v>
      </c>
      <c r="G203" t="s">
        <v>666</v>
      </c>
      <c r="H203" t="s">
        <v>611</v>
      </c>
      <c r="I203" t="s">
        <v>149</v>
      </c>
      <c r="J203"/>
      <c r="K203" s="77">
        <v>3.3</v>
      </c>
      <c r="L203" t="s">
        <v>102</v>
      </c>
      <c r="M203" s="78">
        <v>2.0500000000000001E-2</v>
      </c>
      <c r="N203" s="78">
        <v>5.6800000000000003E-2</v>
      </c>
      <c r="O203" s="77">
        <v>1030.45</v>
      </c>
      <c r="P203" s="77">
        <v>89.02</v>
      </c>
      <c r="Q203" s="77">
        <v>0</v>
      </c>
      <c r="R203" s="77">
        <v>0.91730659000000003</v>
      </c>
      <c r="S203" s="78">
        <v>0</v>
      </c>
      <c r="T203" s="78">
        <f t="shared" si="5"/>
        <v>4.8371366090799116E-5</v>
      </c>
      <c r="U203" s="78">
        <f>R203/'סכום נכסי הקרן'!$C$42</f>
        <v>1.7477688434506358E-5</v>
      </c>
    </row>
    <row r="204" spans="2:21">
      <c r="B204" t="s">
        <v>781</v>
      </c>
      <c r="C204" t="s">
        <v>782</v>
      </c>
      <c r="D204" t="s">
        <v>100</v>
      </c>
      <c r="E204" t="s">
        <v>123</v>
      </c>
      <c r="F204" t="s">
        <v>780</v>
      </c>
      <c r="G204" t="s">
        <v>666</v>
      </c>
      <c r="H204" t="s">
        <v>611</v>
      </c>
      <c r="I204" t="s">
        <v>149</v>
      </c>
      <c r="J204"/>
      <c r="K204" s="77">
        <v>3.82</v>
      </c>
      <c r="L204" t="s">
        <v>102</v>
      </c>
      <c r="M204" s="78">
        <v>2.5000000000000001E-3</v>
      </c>
      <c r="N204" s="78">
        <v>5.8400000000000001E-2</v>
      </c>
      <c r="O204" s="77">
        <v>45838.43</v>
      </c>
      <c r="P204" s="77">
        <v>81.3</v>
      </c>
      <c r="Q204" s="77">
        <v>0</v>
      </c>
      <c r="R204" s="77">
        <v>37.266643590000001</v>
      </c>
      <c r="S204" s="78">
        <v>1E-4</v>
      </c>
      <c r="T204" s="78">
        <f t="shared" ref="T204:T267" si="7">R204/$R$11</f>
        <v>1.9651428210792883E-3</v>
      </c>
      <c r="U204" s="78">
        <f>R204/'סכום נכסי הקרן'!$C$42</f>
        <v>7.1005135334938952E-4</v>
      </c>
    </row>
    <row r="205" spans="2:21">
      <c r="B205" t="s">
        <v>783</v>
      </c>
      <c r="C205" t="s">
        <v>784</v>
      </c>
      <c r="D205" t="s">
        <v>100</v>
      </c>
      <c r="E205" t="s">
        <v>123</v>
      </c>
      <c r="F205" t="s">
        <v>785</v>
      </c>
      <c r="G205" t="s">
        <v>548</v>
      </c>
      <c r="H205" t="s">
        <v>611</v>
      </c>
      <c r="I205" t="s">
        <v>149</v>
      </c>
      <c r="J205"/>
      <c r="K205" s="77">
        <v>2.62</v>
      </c>
      <c r="L205" t="s">
        <v>102</v>
      </c>
      <c r="M205" s="78">
        <v>2.4E-2</v>
      </c>
      <c r="N205" s="78">
        <v>6.0400000000000002E-2</v>
      </c>
      <c r="O205" s="77">
        <v>0.03</v>
      </c>
      <c r="P205" s="77">
        <v>91.2</v>
      </c>
      <c r="Q205" s="77">
        <v>0</v>
      </c>
      <c r="R205" s="77">
        <v>2.7359999999999999E-5</v>
      </c>
      <c r="S205" s="78">
        <v>0</v>
      </c>
      <c r="T205" s="78">
        <f t="shared" si="7"/>
        <v>1.4427461774195515E-9</v>
      </c>
      <c r="U205" s="78">
        <f>R205/'סכום נכסי הקרן'!$C$42</f>
        <v>5.2129741656831874E-10</v>
      </c>
    </row>
    <row r="206" spans="2:21">
      <c r="B206" t="s">
        <v>786</v>
      </c>
      <c r="C206" t="s">
        <v>787</v>
      </c>
      <c r="D206" t="s">
        <v>100</v>
      </c>
      <c r="E206" t="s">
        <v>123</v>
      </c>
      <c r="F206" t="s">
        <v>788</v>
      </c>
      <c r="G206" t="s">
        <v>430</v>
      </c>
      <c r="H206" t="s">
        <v>611</v>
      </c>
      <c r="I206" t="s">
        <v>149</v>
      </c>
      <c r="J206"/>
      <c r="K206" s="77">
        <v>2.08</v>
      </c>
      <c r="L206" t="s">
        <v>102</v>
      </c>
      <c r="M206" s="78">
        <v>3.27E-2</v>
      </c>
      <c r="N206" s="78">
        <v>5.7099999999999998E-2</v>
      </c>
      <c r="O206" s="77">
        <v>27541.75</v>
      </c>
      <c r="P206" s="77">
        <v>96.6</v>
      </c>
      <c r="Q206" s="77">
        <v>0</v>
      </c>
      <c r="R206" s="77">
        <v>26.605330500000001</v>
      </c>
      <c r="S206" s="78">
        <v>1E-4</v>
      </c>
      <c r="T206" s="78">
        <f t="shared" si="7"/>
        <v>1.4029509823778805E-3</v>
      </c>
      <c r="U206" s="78">
        <f>R206/'סכום נכסי הקרן'!$C$42</f>
        <v>5.0691849622062489E-4</v>
      </c>
    </row>
    <row r="207" spans="2:21">
      <c r="B207" t="s">
        <v>789</v>
      </c>
      <c r="C207" t="s">
        <v>790</v>
      </c>
      <c r="D207" t="s">
        <v>100</v>
      </c>
      <c r="E207" t="s">
        <v>123</v>
      </c>
      <c r="F207" t="s">
        <v>622</v>
      </c>
      <c r="G207" t="s">
        <v>548</v>
      </c>
      <c r="H207" t="s">
        <v>623</v>
      </c>
      <c r="I207" t="s">
        <v>206</v>
      </c>
      <c r="J207"/>
      <c r="K207" s="77">
        <v>2.56</v>
      </c>
      <c r="L207" t="s">
        <v>102</v>
      </c>
      <c r="M207" s="78">
        <v>4.2999999999999997E-2</v>
      </c>
      <c r="N207" s="78">
        <v>6.0999999999999999E-2</v>
      </c>
      <c r="O207" s="77">
        <v>48267.44</v>
      </c>
      <c r="P207" s="77">
        <v>96.61</v>
      </c>
      <c r="Q207" s="77">
        <v>0</v>
      </c>
      <c r="R207" s="77">
        <v>46.631173783999998</v>
      </c>
      <c r="S207" s="78">
        <v>0</v>
      </c>
      <c r="T207" s="78">
        <f t="shared" si="7"/>
        <v>2.458952767743158E-3</v>
      </c>
      <c r="U207" s="78">
        <f>R207/'סכום נכסי הקרן'!$C$42</f>
        <v>8.8847625822907573E-4</v>
      </c>
    </row>
    <row r="208" spans="2:21">
      <c r="B208" t="s">
        <v>791</v>
      </c>
      <c r="C208" t="s">
        <v>792</v>
      </c>
      <c r="D208" t="s">
        <v>100</v>
      </c>
      <c r="E208" t="s">
        <v>123</v>
      </c>
      <c r="F208" t="s">
        <v>793</v>
      </c>
      <c r="G208" t="s">
        <v>610</v>
      </c>
      <c r="H208" t="s">
        <v>611</v>
      </c>
      <c r="I208" t="s">
        <v>149</v>
      </c>
      <c r="J208"/>
      <c r="K208" s="77">
        <v>1.1100000000000001</v>
      </c>
      <c r="L208" t="s">
        <v>102</v>
      </c>
      <c r="M208" s="78">
        <v>3.5000000000000003E-2</v>
      </c>
      <c r="N208" s="78">
        <v>6.0699999999999997E-2</v>
      </c>
      <c r="O208" s="77">
        <v>24466.33</v>
      </c>
      <c r="P208" s="77">
        <v>97.76</v>
      </c>
      <c r="Q208" s="77">
        <v>0</v>
      </c>
      <c r="R208" s="77">
        <v>23.918284207999999</v>
      </c>
      <c r="S208" s="78">
        <v>1E-4</v>
      </c>
      <c r="T208" s="78">
        <f t="shared" si="7"/>
        <v>1.2612577891639774E-3</v>
      </c>
      <c r="U208" s="78">
        <f>R208/'סכום נכסי הקרן'!$C$42</f>
        <v>4.5572148268922569E-4</v>
      </c>
    </row>
    <row r="209" spans="2:21">
      <c r="B209" t="s">
        <v>794</v>
      </c>
      <c r="C209" t="s">
        <v>795</v>
      </c>
      <c r="D209" t="s">
        <v>100</v>
      </c>
      <c r="E209" t="s">
        <v>123</v>
      </c>
      <c r="F209" t="s">
        <v>793</v>
      </c>
      <c r="G209" t="s">
        <v>610</v>
      </c>
      <c r="H209" t="s">
        <v>611</v>
      </c>
      <c r="I209" t="s">
        <v>149</v>
      </c>
      <c r="J209"/>
      <c r="K209" s="77">
        <v>2.16</v>
      </c>
      <c r="L209" t="s">
        <v>102</v>
      </c>
      <c r="M209" s="78">
        <v>4.99E-2</v>
      </c>
      <c r="N209" s="78">
        <v>5.8299999999999998E-2</v>
      </c>
      <c r="O209" s="77">
        <v>16241.76</v>
      </c>
      <c r="P209" s="77">
        <v>98.22</v>
      </c>
      <c r="Q209" s="77">
        <v>2.0162300000000002</v>
      </c>
      <c r="R209" s="77">
        <v>17.968886672</v>
      </c>
      <c r="S209" s="78">
        <v>1E-4</v>
      </c>
      <c r="T209" s="78">
        <f t="shared" si="7"/>
        <v>9.4753445023805288E-4</v>
      </c>
      <c r="U209" s="78">
        <f>R209/'סכום נכסי הקרן'!$C$42</f>
        <v>3.4236601610827832E-4</v>
      </c>
    </row>
    <row r="210" spans="2:21">
      <c r="B210" t="s">
        <v>796</v>
      </c>
      <c r="C210" t="s">
        <v>797</v>
      </c>
      <c r="D210" t="s">
        <v>100</v>
      </c>
      <c r="E210" t="s">
        <v>123</v>
      </c>
      <c r="F210" t="s">
        <v>793</v>
      </c>
      <c r="G210" t="s">
        <v>610</v>
      </c>
      <c r="H210" t="s">
        <v>611</v>
      </c>
      <c r="I210" t="s">
        <v>149</v>
      </c>
      <c r="J210"/>
      <c r="K210" s="77">
        <v>2.62</v>
      </c>
      <c r="L210" t="s">
        <v>102</v>
      </c>
      <c r="M210" s="78">
        <v>2.6499999999999999E-2</v>
      </c>
      <c r="N210" s="78">
        <v>6.3700000000000007E-2</v>
      </c>
      <c r="O210" s="77">
        <v>20063.53</v>
      </c>
      <c r="P210" s="77">
        <v>91.15</v>
      </c>
      <c r="Q210" s="77">
        <v>0</v>
      </c>
      <c r="R210" s="77">
        <v>18.287907595</v>
      </c>
      <c r="S210" s="78">
        <v>0</v>
      </c>
      <c r="T210" s="78">
        <f t="shared" si="7"/>
        <v>9.6435704589503777E-4</v>
      </c>
      <c r="U210" s="78">
        <f>R210/'סכום נכסי הקרן'!$C$42</f>
        <v>3.4844440729947496E-4</v>
      </c>
    </row>
    <row r="211" spans="2:21">
      <c r="B211" t="s">
        <v>798</v>
      </c>
      <c r="C211" t="s">
        <v>799</v>
      </c>
      <c r="D211" t="s">
        <v>100</v>
      </c>
      <c r="E211" t="s">
        <v>123</v>
      </c>
      <c r="F211" t="s">
        <v>800</v>
      </c>
      <c r="G211" t="s">
        <v>548</v>
      </c>
      <c r="H211" t="s">
        <v>623</v>
      </c>
      <c r="I211" t="s">
        <v>206</v>
      </c>
      <c r="J211"/>
      <c r="K211" s="77">
        <v>3.68</v>
      </c>
      <c r="L211" t="s">
        <v>102</v>
      </c>
      <c r="M211" s="78">
        <v>5.3400000000000003E-2</v>
      </c>
      <c r="N211" s="78">
        <v>6.2799999999999995E-2</v>
      </c>
      <c r="O211" s="77">
        <v>75793.16</v>
      </c>
      <c r="P211" s="77">
        <v>98.56</v>
      </c>
      <c r="Q211" s="77">
        <v>0</v>
      </c>
      <c r="R211" s="77">
        <v>74.701738496000004</v>
      </c>
      <c r="S211" s="78">
        <v>2.0000000000000001E-4</v>
      </c>
      <c r="T211" s="78">
        <f t="shared" si="7"/>
        <v>3.9391684086878273E-3</v>
      </c>
      <c r="U211" s="78">
        <f>R211/'סכום נכסי הקרן'!$C$42</f>
        <v>1.4233122547926509E-3</v>
      </c>
    </row>
    <row r="212" spans="2:21">
      <c r="B212" t="s">
        <v>801</v>
      </c>
      <c r="C212" t="s">
        <v>802</v>
      </c>
      <c r="D212" t="s">
        <v>100</v>
      </c>
      <c r="E212" t="s">
        <v>123</v>
      </c>
      <c r="F212" t="s">
        <v>637</v>
      </c>
      <c r="G212" t="s">
        <v>325</v>
      </c>
      <c r="H212" t="s">
        <v>638</v>
      </c>
      <c r="I212" t="s">
        <v>206</v>
      </c>
      <c r="J212"/>
      <c r="K212" s="77">
        <v>3.76</v>
      </c>
      <c r="L212" t="s">
        <v>102</v>
      </c>
      <c r="M212" s="78">
        <v>2.5000000000000001E-2</v>
      </c>
      <c r="N212" s="78">
        <v>6.3500000000000001E-2</v>
      </c>
      <c r="O212" s="77">
        <v>11011.47</v>
      </c>
      <c r="P212" s="77">
        <v>86.77</v>
      </c>
      <c r="Q212" s="77">
        <v>0</v>
      </c>
      <c r="R212" s="77">
        <v>9.5546525189999993</v>
      </c>
      <c r="S212" s="78">
        <v>0</v>
      </c>
      <c r="T212" s="78">
        <f t="shared" si="7"/>
        <v>5.0383546777629155E-4</v>
      </c>
      <c r="U212" s="78">
        <f>R212/'סכום נכסי הקרן'!$C$42</f>
        <v>1.8204735651910375E-4</v>
      </c>
    </row>
    <row r="213" spans="2:21">
      <c r="B213" t="s">
        <v>803</v>
      </c>
      <c r="C213" t="s">
        <v>804</v>
      </c>
      <c r="D213" t="s">
        <v>100</v>
      </c>
      <c r="E213" t="s">
        <v>123</v>
      </c>
      <c r="F213" t="s">
        <v>641</v>
      </c>
      <c r="G213" t="s">
        <v>642</v>
      </c>
      <c r="H213" t="s">
        <v>643</v>
      </c>
      <c r="I213" t="s">
        <v>149</v>
      </c>
      <c r="J213"/>
      <c r="K213" s="77">
        <v>1.66</v>
      </c>
      <c r="L213" t="s">
        <v>102</v>
      </c>
      <c r="M213" s="78">
        <v>3.7499999999999999E-2</v>
      </c>
      <c r="N213" s="78">
        <v>6.3200000000000006E-2</v>
      </c>
      <c r="O213" s="77">
        <v>13659.47</v>
      </c>
      <c r="P213" s="77">
        <v>97.06</v>
      </c>
      <c r="Q213" s="77">
        <v>0</v>
      </c>
      <c r="R213" s="77">
        <v>13.257881582</v>
      </c>
      <c r="S213" s="78">
        <v>0</v>
      </c>
      <c r="T213" s="78">
        <f t="shared" si="7"/>
        <v>6.9911396100554002E-4</v>
      </c>
      <c r="U213" s="78">
        <f>R213/'סכום נכסי הקרן'!$C$42</f>
        <v>2.5260597287519353E-4</v>
      </c>
    </row>
    <row r="214" spans="2:21">
      <c r="B214" t="s">
        <v>805</v>
      </c>
      <c r="C214" t="s">
        <v>806</v>
      </c>
      <c r="D214" t="s">
        <v>100</v>
      </c>
      <c r="E214" t="s">
        <v>123</v>
      </c>
      <c r="F214" t="s">
        <v>641</v>
      </c>
      <c r="G214" t="s">
        <v>642</v>
      </c>
      <c r="H214" t="s">
        <v>643</v>
      </c>
      <c r="I214" t="s">
        <v>149</v>
      </c>
      <c r="J214"/>
      <c r="K214" s="77">
        <v>3.74</v>
      </c>
      <c r="L214" t="s">
        <v>102</v>
      </c>
      <c r="M214" s="78">
        <v>2.6599999999999999E-2</v>
      </c>
      <c r="N214" s="78">
        <v>6.8099999999999994E-2</v>
      </c>
      <c r="O214" s="77">
        <v>164806.49</v>
      </c>
      <c r="P214" s="77">
        <v>86.05</v>
      </c>
      <c r="Q214" s="77">
        <v>0</v>
      </c>
      <c r="R214" s="77">
        <v>141.81598464499999</v>
      </c>
      <c r="S214" s="78">
        <v>2.0000000000000001E-4</v>
      </c>
      <c r="T214" s="78">
        <f t="shared" si="7"/>
        <v>7.4782335432589013E-3</v>
      </c>
      <c r="U214" s="78">
        <f>R214/'סכום נכסי הקרן'!$C$42</f>
        <v>2.7020579833161862E-3</v>
      </c>
    </row>
    <row r="215" spans="2:21">
      <c r="B215" t="s">
        <v>807</v>
      </c>
      <c r="C215" t="s">
        <v>808</v>
      </c>
      <c r="D215" t="s">
        <v>100</v>
      </c>
      <c r="E215" t="s">
        <v>123</v>
      </c>
      <c r="F215" t="s">
        <v>809</v>
      </c>
      <c r="G215" t="s">
        <v>548</v>
      </c>
      <c r="H215" t="s">
        <v>643</v>
      </c>
      <c r="I215" t="s">
        <v>149</v>
      </c>
      <c r="J215"/>
      <c r="K215" s="77">
        <v>3.12</v>
      </c>
      <c r="L215" t="s">
        <v>102</v>
      </c>
      <c r="M215" s="78">
        <v>4.53E-2</v>
      </c>
      <c r="N215" s="78">
        <v>6.7400000000000002E-2</v>
      </c>
      <c r="O215" s="77">
        <v>146546.01</v>
      </c>
      <c r="P215" s="77">
        <v>95.03</v>
      </c>
      <c r="Q215" s="77">
        <v>0</v>
      </c>
      <c r="R215" s="77">
        <v>139.26267330300001</v>
      </c>
      <c r="S215" s="78">
        <v>2.0000000000000001E-4</v>
      </c>
      <c r="T215" s="78">
        <f t="shared" si="7"/>
        <v>7.3435924548659031E-3</v>
      </c>
      <c r="U215" s="78">
        <f>R215/'סכום נכסי הקרן'!$C$42</f>
        <v>2.6534090576480879E-3</v>
      </c>
    </row>
    <row r="216" spans="2:21">
      <c r="B216" t="s">
        <v>810</v>
      </c>
      <c r="C216" t="s">
        <v>811</v>
      </c>
      <c r="D216" t="s">
        <v>100</v>
      </c>
      <c r="E216" t="s">
        <v>123</v>
      </c>
      <c r="F216" t="s">
        <v>628</v>
      </c>
      <c r="G216" t="s">
        <v>610</v>
      </c>
      <c r="H216" t="s">
        <v>643</v>
      </c>
      <c r="I216" t="s">
        <v>149</v>
      </c>
      <c r="J216"/>
      <c r="K216" s="77">
        <v>4.66</v>
      </c>
      <c r="L216" t="s">
        <v>102</v>
      </c>
      <c r="M216" s="78">
        <v>5.5E-2</v>
      </c>
      <c r="N216" s="78">
        <v>7.1900000000000006E-2</v>
      </c>
      <c r="O216" s="77">
        <v>52427.85</v>
      </c>
      <c r="P216" s="77">
        <v>93.5</v>
      </c>
      <c r="Q216" s="77">
        <v>0</v>
      </c>
      <c r="R216" s="77">
        <v>49.020039750000002</v>
      </c>
      <c r="S216" s="78">
        <v>1E-4</v>
      </c>
      <c r="T216" s="78">
        <f t="shared" si="7"/>
        <v>2.5849223306384128E-3</v>
      </c>
      <c r="U216" s="78">
        <f>R216/'סכום נכסי הקרן'!$C$42</f>
        <v>9.3399196205231337E-4</v>
      </c>
    </row>
    <row r="217" spans="2:21">
      <c r="B217" t="s">
        <v>812</v>
      </c>
      <c r="C217" t="s">
        <v>813</v>
      </c>
      <c r="D217" t="s">
        <v>100</v>
      </c>
      <c r="E217" t="s">
        <v>123</v>
      </c>
      <c r="F217" t="s">
        <v>814</v>
      </c>
      <c r="G217" t="s">
        <v>548</v>
      </c>
      <c r="H217" t="s">
        <v>643</v>
      </c>
      <c r="I217" t="s">
        <v>149</v>
      </c>
      <c r="J217"/>
      <c r="K217" s="77">
        <v>3.17</v>
      </c>
      <c r="L217" t="s">
        <v>102</v>
      </c>
      <c r="M217" s="78">
        <v>2.5000000000000001E-2</v>
      </c>
      <c r="N217" s="78">
        <v>6.6299999999999998E-2</v>
      </c>
      <c r="O217" s="77">
        <v>52427.85</v>
      </c>
      <c r="P217" s="77">
        <v>88.69</v>
      </c>
      <c r="Q217" s="77">
        <v>0</v>
      </c>
      <c r="R217" s="77">
        <v>46.498260164999998</v>
      </c>
      <c r="S217" s="78">
        <v>2.0000000000000001E-4</v>
      </c>
      <c r="T217" s="78">
        <f t="shared" si="7"/>
        <v>2.4519439733082437E-3</v>
      </c>
      <c r="U217" s="78">
        <f>R217/'סכום נכסי הקרן'!$C$42</f>
        <v>8.8594381940555798E-4</v>
      </c>
    </row>
    <row r="218" spans="2:21">
      <c r="B218" t="s">
        <v>815</v>
      </c>
      <c r="C218" t="s">
        <v>816</v>
      </c>
      <c r="D218" t="s">
        <v>100</v>
      </c>
      <c r="E218" t="s">
        <v>123</v>
      </c>
      <c r="F218" t="s">
        <v>817</v>
      </c>
      <c r="G218" t="s">
        <v>325</v>
      </c>
      <c r="H218" t="s">
        <v>643</v>
      </c>
      <c r="I218" t="s">
        <v>149</v>
      </c>
      <c r="J218"/>
      <c r="K218" s="77">
        <v>5.01</v>
      </c>
      <c r="L218" t="s">
        <v>102</v>
      </c>
      <c r="M218" s="78">
        <v>6.7699999999999996E-2</v>
      </c>
      <c r="N218" s="78">
        <v>6.7299999999999999E-2</v>
      </c>
      <c r="O218" s="77">
        <v>70040.460000000006</v>
      </c>
      <c r="P218" s="77">
        <v>101.88</v>
      </c>
      <c r="Q218" s="77">
        <v>0</v>
      </c>
      <c r="R218" s="77">
        <v>71.357220647999995</v>
      </c>
      <c r="S218" s="78">
        <v>0</v>
      </c>
      <c r="T218" s="78">
        <f t="shared" si="7"/>
        <v>3.7628054576456685E-3</v>
      </c>
      <c r="U218" s="78">
        <f>R218/'סכום נכסי הקרן'!$C$42</f>
        <v>1.3595882594041625E-3</v>
      </c>
    </row>
    <row r="219" spans="2:21">
      <c r="B219" t="s">
        <v>818</v>
      </c>
      <c r="C219" t="s">
        <v>819</v>
      </c>
      <c r="D219" t="s">
        <v>100</v>
      </c>
      <c r="E219" t="s">
        <v>123</v>
      </c>
      <c r="F219" t="s">
        <v>820</v>
      </c>
      <c r="G219" t="s">
        <v>666</v>
      </c>
      <c r="H219" t="s">
        <v>2920</v>
      </c>
      <c r="I219" t="s">
        <v>209</v>
      </c>
      <c r="J219"/>
      <c r="K219" s="77">
        <v>3.59</v>
      </c>
      <c r="L219" t="s">
        <v>102</v>
      </c>
      <c r="M219" s="78">
        <v>6.0499999999999998E-2</v>
      </c>
      <c r="N219" s="78">
        <v>6.1400000000000003E-2</v>
      </c>
      <c r="O219" s="77">
        <v>47790.080000000002</v>
      </c>
      <c r="P219" s="77">
        <v>99.98</v>
      </c>
      <c r="Q219" s="77">
        <v>1.4456500000000001</v>
      </c>
      <c r="R219" s="77">
        <v>49.226171983999997</v>
      </c>
      <c r="S219" s="78">
        <v>2.0000000000000001E-4</v>
      </c>
      <c r="T219" s="78">
        <f t="shared" si="7"/>
        <v>2.5957920854866013E-3</v>
      </c>
      <c r="U219" s="78">
        <f>R219/'סכום נכסי הקרן'!$C$42</f>
        <v>9.3791945478095568E-4</v>
      </c>
    </row>
    <row r="220" spans="2:21">
      <c r="B220" t="s">
        <v>821</v>
      </c>
      <c r="C220" t="s">
        <v>822</v>
      </c>
      <c r="D220" t="s">
        <v>100</v>
      </c>
      <c r="E220" t="s">
        <v>123</v>
      </c>
      <c r="F220" t="s">
        <v>820</v>
      </c>
      <c r="G220" t="s">
        <v>666</v>
      </c>
      <c r="H220" t="s">
        <v>2920</v>
      </c>
      <c r="I220" t="s">
        <v>209</v>
      </c>
      <c r="J220"/>
      <c r="K220" s="77">
        <v>1.22</v>
      </c>
      <c r="L220" t="s">
        <v>102</v>
      </c>
      <c r="M220" s="78">
        <v>3.5499999999999997E-2</v>
      </c>
      <c r="N220" s="78">
        <v>7.5700000000000003E-2</v>
      </c>
      <c r="O220" s="77">
        <v>9520.68</v>
      </c>
      <c r="P220" s="77">
        <v>96.33</v>
      </c>
      <c r="Q220" s="77">
        <v>0</v>
      </c>
      <c r="R220" s="77">
        <v>9.1712710439999992</v>
      </c>
      <c r="S220" s="78">
        <v>0</v>
      </c>
      <c r="T220" s="78">
        <f t="shared" si="7"/>
        <v>4.8361901464947436E-4</v>
      </c>
      <c r="U220" s="78">
        <f>R220/'סכום נכסי הקרן'!$C$42</f>
        <v>1.7474268647240597E-4</v>
      </c>
    </row>
    <row r="221" spans="2:21">
      <c r="B221" t="s">
        <v>823</v>
      </c>
      <c r="C221" t="s">
        <v>824</v>
      </c>
      <c r="D221" t="s">
        <v>100</v>
      </c>
      <c r="E221" t="s">
        <v>123</v>
      </c>
      <c r="F221" t="s">
        <v>825</v>
      </c>
      <c r="G221" t="s">
        <v>345</v>
      </c>
      <c r="H221" t="s">
        <v>2920</v>
      </c>
      <c r="I221" t="s">
        <v>209</v>
      </c>
      <c r="J221"/>
      <c r="K221" s="77">
        <v>2.23</v>
      </c>
      <c r="L221" t="s">
        <v>102</v>
      </c>
      <c r="M221" s="78">
        <v>0.01</v>
      </c>
      <c r="N221" s="78">
        <v>7.0699999999999999E-2</v>
      </c>
      <c r="O221" s="77">
        <v>14704.96</v>
      </c>
      <c r="P221" s="77">
        <v>88</v>
      </c>
      <c r="Q221" s="77">
        <v>0</v>
      </c>
      <c r="R221" s="77">
        <v>12.940364799999999</v>
      </c>
      <c r="S221" s="78">
        <v>1E-4</v>
      </c>
      <c r="T221" s="78">
        <f t="shared" si="7"/>
        <v>6.8237068163795752E-4</v>
      </c>
      <c r="U221" s="78">
        <f>R221/'סכום נכסי הקרן'!$C$42</f>
        <v>2.4655624048580438E-4</v>
      </c>
    </row>
    <row r="222" spans="2:21">
      <c r="B222" s="79" t="s">
        <v>309</v>
      </c>
      <c r="C222" s="16"/>
      <c r="D222" s="16"/>
      <c r="E222" s="16"/>
      <c r="F222" s="16"/>
      <c r="K222" s="81">
        <v>3.41</v>
      </c>
      <c r="N222" s="80">
        <v>5.6800000000000003E-2</v>
      </c>
      <c r="O222" s="81">
        <v>45102.74</v>
      </c>
      <c r="Q222" s="81">
        <v>0</v>
      </c>
      <c r="R222" s="81">
        <v>47.465777994</v>
      </c>
      <c r="T222" s="80">
        <f t="shared" si="7"/>
        <v>2.5029630759900792E-3</v>
      </c>
      <c r="U222" s="80">
        <f>R222/'סכום נכסי הקרן'!$C$42</f>
        <v>9.0437819604084627E-4</v>
      </c>
    </row>
    <row r="223" spans="2:21">
      <c r="B223" t="s">
        <v>826</v>
      </c>
      <c r="C223" t="s">
        <v>827</v>
      </c>
      <c r="D223" t="s">
        <v>100</v>
      </c>
      <c r="E223" t="s">
        <v>123</v>
      </c>
      <c r="F223" t="s">
        <v>828</v>
      </c>
      <c r="G223" t="s">
        <v>680</v>
      </c>
      <c r="H223" t="s">
        <v>360</v>
      </c>
      <c r="I223" t="s">
        <v>206</v>
      </c>
      <c r="J223"/>
      <c r="K223" s="77">
        <v>3.03</v>
      </c>
      <c r="L223" t="s">
        <v>102</v>
      </c>
      <c r="M223" s="78">
        <v>2.12E-2</v>
      </c>
      <c r="N223" s="78">
        <v>5.6899999999999999E-2</v>
      </c>
      <c r="O223" s="77">
        <v>37284.129999999997</v>
      </c>
      <c r="P223" s="77">
        <v>106.21</v>
      </c>
      <c r="Q223" s="77">
        <v>0</v>
      </c>
      <c r="R223" s="77">
        <v>39.599474473000001</v>
      </c>
      <c r="S223" s="78">
        <v>2.0000000000000001E-4</v>
      </c>
      <c r="T223" s="78">
        <f t="shared" si="7"/>
        <v>2.0881575447274803E-3</v>
      </c>
      <c r="U223" s="78">
        <f>R223/'סכום נכסי הקרן'!$C$42</f>
        <v>7.544994057104527E-4</v>
      </c>
    </row>
    <row r="224" spans="2:21">
      <c r="B224" t="s">
        <v>829</v>
      </c>
      <c r="C224" t="s">
        <v>830</v>
      </c>
      <c r="D224" t="s">
        <v>100</v>
      </c>
      <c r="E224" t="s">
        <v>123</v>
      </c>
      <c r="F224" t="s">
        <v>828</v>
      </c>
      <c r="G224" t="s">
        <v>680</v>
      </c>
      <c r="H224" t="s">
        <v>360</v>
      </c>
      <c r="I224" t="s">
        <v>206</v>
      </c>
      <c r="J224"/>
      <c r="K224" s="77">
        <v>5.31</v>
      </c>
      <c r="L224" t="s">
        <v>102</v>
      </c>
      <c r="M224" s="78">
        <v>2.6700000000000002E-2</v>
      </c>
      <c r="N224" s="78">
        <v>5.6500000000000002E-2</v>
      </c>
      <c r="O224" s="77">
        <v>7818.61</v>
      </c>
      <c r="P224" s="77">
        <v>100.61</v>
      </c>
      <c r="Q224" s="77">
        <v>0</v>
      </c>
      <c r="R224" s="77">
        <v>7.8663035209999999</v>
      </c>
      <c r="S224" s="78">
        <v>0</v>
      </c>
      <c r="T224" s="78">
        <f t="shared" si="7"/>
        <v>4.1480553126259899E-4</v>
      </c>
      <c r="U224" s="78">
        <f>R224/'סכום נכסי הקרן'!$C$42</f>
        <v>1.4987879033039362E-4</v>
      </c>
    </row>
    <row r="225" spans="2:21">
      <c r="B225" s="79" t="s">
        <v>831</v>
      </c>
      <c r="C225" s="16"/>
      <c r="D225" s="16"/>
      <c r="E225" s="16"/>
      <c r="F225" s="16"/>
      <c r="K225" s="81">
        <v>0</v>
      </c>
      <c r="N225" s="80">
        <v>0</v>
      </c>
      <c r="O225" s="81">
        <v>0</v>
      </c>
      <c r="Q225" s="81">
        <v>0</v>
      </c>
      <c r="R225" s="81">
        <v>0</v>
      </c>
      <c r="T225" s="80">
        <f t="shared" si="7"/>
        <v>0</v>
      </c>
      <c r="U225" s="80">
        <f>R225/'סכום נכסי הקרן'!$C$42</f>
        <v>0</v>
      </c>
    </row>
    <row r="226" spans="2:21">
      <c r="B226" t="s">
        <v>208</v>
      </c>
      <c r="C226" t="s">
        <v>208</v>
      </c>
      <c r="D226" s="16"/>
      <c r="E226" s="16"/>
      <c r="F226" s="16"/>
      <c r="G226" t="s">
        <v>208</v>
      </c>
      <c r="H226" t="s">
        <v>208</v>
      </c>
      <c r="K226" s="77">
        <v>0</v>
      </c>
      <c r="L226" t="s">
        <v>208</v>
      </c>
      <c r="M226" s="78">
        <v>0</v>
      </c>
      <c r="N226" s="78">
        <v>0</v>
      </c>
      <c r="O226" s="77">
        <v>0</v>
      </c>
      <c r="P226" s="77">
        <v>0</v>
      </c>
      <c r="R226" s="77">
        <v>0</v>
      </c>
      <c r="S226" s="78">
        <v>0</v>
      </c>
      <c r="T226" s="78">
        <f t="shared" si="7"/>
        <v>0</v>
      </c>
      <c r="U226" s="78">
        <f>R226/'סכום נכסי הקרן'!$C$42</f>
        <v>0</v>
      </c>
    </row>
    <row r="227" spans="2:21">
      <c r="B227" s="79" t="s">
        <v>216</v>
      </c>
      <c r="C227" s="16"/>
      <c r="D227" s="16"/>
      <c r="E227" s="16"/>
      <c r="F227" s="16"/>
      <c r="K227" s="81">
        <v>4.96</v>
      </c>
      <c r="N227" s="80">
        <v>7.7100000000000002E-2</v>
      </c>
      <c r="O227" s="81">
        <v>783412.9</v>
      </c>
      <c r="Q227" s="81">
        <v>0</v>
      </c>
      <c r="R227" s="81">
        <v>2858.71634480584</v>
      </c>
      <c r="T227" s="80">
        <f t="shared" si="7"/>
        <v>0.15074569001445243</v>
      </c>
      <c r="U227" s="80">
        <f>R227/'סכום נכסי הקרן'!$C$42</f>
        <v>5.446788908073507E-2</v>
      </c>
    </row>
    <row r="228" spans="2:21">
      <c r="B228" s="79" t="s">
        <v>310</v>
      </c>
      <c r="C228" s="16"/>
      <c r="D228" s="16"/>
      <c r="E228" s="16"/>
      <c r="F228" s="16"/>
      <c r="K228" s="81">
        <v>5.19</v>
      </c>
      <c r="N228" s="80">
        <v>7.7399999999999997E-2</v>
      </c>
      <c r="O228" s="81">
        <v>137131.81</v>
      </c>
      <c r="Q228" s="81">
        <v>0</v>
      </c>
      <c r="R228" s="81">
        <v>498.28945632566752</v>
      </c>
      <c r="T228" s="80">
        <f t="shared" si="7"/>
        <v>2.6275775159441645E-2</v>
      </c>
      <c r="U228" s="80">
        <f>R228/'סכום נכסי הקרן'!$C$42</f>
        <v>9.4940426274050648E-3</v>
      </c>
    </row>
    <row r="229" spans="2:21">
      <c r="B229" t="s">
        <v>832</v>
      </c>
      <c r="C229" t="s">
        <v>833</v>
      </c>
      <c r="D229" t="s">
        <v>123</v>
      </c>
      <c r="E229" t="s">
        <v>834</v>
      </c>
      <c r="F229" t="s">
        <v>324</v>
      </c>
      <c r="G229" t="s">
        <v>325</v>
      </c>
      <c r="H229" t="s">
        <v>835</v>
      </c>
      <c r="I229" t="s">
        <v>210</v>
      </c>
      <c r="J229"/>
      <c r="K229" s="77">
        <v>7.1</v>
      </c>
      <c r="L229" t="s">
        <v>106</v>
      </c>
      <c r="M229" s="78">
        <v>3.7499999999999999E-2</v>
      </c>
      <c r="N229" s="78">
        <v>6.4699999999999994E-2</v>
      </c>
      <c r="O229" s="77">
        <v>5296.98</v>
      </c>
      <c r="P229" s="77">
        <v>82.303000471967039</v>
      </c>
      <c r="Q229" s="77">
        <v>0</v>
      </c>
      <c r="R229" s="77">
        <v>16.779998302965598</v>
      </c>
      <c r="S229" s="78">
        <v>0</v>
      </c>
      <c r="T229" s="78">
        <f t="shared" si="7"/>
        <v>8.8484204710198024E-4</v>
      </c>
      <c r="U229" s="78">
        <f>R229/'סכום נכסי הקרן'!$C$42</f>
        <v>3.1971380721333112E-4</v>
      </c>
    </row>
    <row r="230" spans="2:21">
      <c r="B230" t="s">
        <v>836</v>
      </c>
      <c r="C230" t="s">
        <v>837</v>
      </c>
      <c r="D230" t="s">
        <v>123</v>
      </c>
      <c r="E230" t="s">
        <v>834</v>
      </c>
      <c r="F230" t="s">
        <v>447</v>
      </c>
      <c r="G230" t="s">
        <v>315</v>
      </c>
      <c r="H230" t="s">
        <v>838</v>
      </c>
      <c r="I230" t="s">
        <v>2168</v>
      </c>
      <c r="J230"/>
      <c r="K230" s="77">
        <v>2.89</v>
      </c>
      <c r="L230" t="s">
        <v>106</v>
      </c>
      <c r="M230" s="78">
        <v>3.2599999999999997E-2</v>
      </c>
      <c r="N230" s="78">
        <v>8.7300000000000003E-2</v>
      </c>
      <c r="O230" s="77">
        <v>15907.86</v>
      </c>
      <c r="P230" s="77">
        <v>85.833791728114278</v>
      </c>
      <c r="Q230" s="77">
        <v>0</v>
      </c>
      <c r="R230" s="77">
        <v>52.555475450659202</v>
      </c>
      <c r="S230" s="78">
        <v>0</v>
      </c>
      <c r="T230" s="78">
        <f t="shared" si="7"/>
        <v>2.7713527525184811E-3</v>
      </c>
      <c r="U230" s="78">
        <f>R230/'סכום נכסי הקרן'!$C$42</f>
        <v>1.0013535664820299E-3</v>
      </c>
    </row>
    <row r="231" spans="2:21">
      <c r="B231" t="s">
        <v>839</v>
      </c>
      <c r="C231" t="s">
        <v>840</v>
      </c>
      <c r="D231" t="s">
        <v>123</v>
      </c>
      <c r="E231" t="s">
        <v>834</v>
      </c>
      <c r="F231" t="s">
        <v>438</v>
      </c>
      <c r="G231" t="s">
        <v>315</v>
      </c>
      <c r="H231" t="s">
        <v>838</v>
      </c>
      <c r="I231" t="s">
        <v>2168</v>
      </c>
      <c r="J231"/>
      <c r="K231" s="77">
        <v>2.2400000000000002</v>
      </c>
      <c r="L231" t="s">
        <v>106</v>
      </c>
      <c r="M231" s="78">
        <v>3.2800000000000003E-2</v>
      </c>
      <c r="N231" s="78">
        <v>8.3900000000000002E-2</v>
      </c>
      <c r="O231" s="77">
        <v>22517.4</v>
      </c>
      <c r="P231" s="77">
        <v>89.480736035243851</v>
      </c>
      <c r="Q231" s="77">
        <v>0</v>
      </c>
      <c r="R231" s="77">
        <v>77.552482000344</v>
      </c>
      <c r="S231" s="78">
        <v>0</v>
      </c>
      <c r="T231" s="78">
        <f t="shared" si="7"/>
        <v>4.0894936752702811E-3</v>
      </c>
      <c r="U231" s="78">
        <f>R231/'סכום נכסי הקרן'!$C$42</f>
        <v>1.4776282352061537E-3</v>
      </c>
    </row>
    <row r="232" spans="2:21">
      <c r="B232" t="s">
        <v>841</v>
      </c>
      <c r="C232" t="s">
        <v>842</v>
      </c>
      <c r="D232" t="s">
        <v>123</v>
      </c>
      <c r="E232" t="s">
        <v>834</v>
      </c>
      <c r="F232" t="s">
        <v>438</v>
      </c>
      <c r="G232" t="s">
        <v>315</v>
      </c>
      <c r="H232" t="s">
        <v>838</v>
      </c>
      <c r="I232" t="s">
        <v>2168</v>
      </c>
      <c r="J232"/>
      <c r="K232" s="77">
        <v>4.17</v>
      </c>
      <c r="L232" t="s">
        <v>106</v>
      </c>
      <c r="M232" s="78">
        <v>7.1300000000000002E-2</v>
      </c>
      <c r="N232" s="78">
        <v>7.5800000000000006E-2</v>
      </c>
      <c r="O232" s="77">
        <v>12861.67</v>
      </c>
      <c r="P232" s="77">
        <v>99.197194794299648</v>
      </c>
      <c r="Q232" s="77">
        <v>0</v>
      </c>
      <c r="R232" s="77">
        <v>49.107142582401302</v>
      </c>
      <c r="S232" s="78">
        <v>0</v>
      </c>
      <c r="T232" s="78">
        <f t="shared" si="7"/>
        <v>2.5895154329223817E-3</v>
      </c>
      <c r="U232" s="78">
        <f>R232/'סכום נכסי הקרן'!$C$42</f>
        <v>9.3565155567462992E-4</v>
      </c>
    </row>
    <row r="233" spans="2:21">
      <c r="B233" t="s">
        <v>843</v>
      </c>
      <c r="C233" t="s">
        <v>844</v>
      </c>
      <c r="D233" t="s">
        <v>123</v>
      </c>
      <c r="E233" t="s">
        <v>834</v>
      </c>
      <c r="F233" t="s">
        <v>845</v>
      </c>
      <c r="G233" t="s">
        <v>474</v>
      </c>
      <c r="H233" t="s">
        <v>846</v>
      </c>
      <c r="I233" t="s">
        <v>2168</v>
      </c>
      <c r="J233"/>
      <c r="K233" s="77">
        <v>9.4600000000000009</v>
      </c>
      <c r="L233" t="s">
        <v>106</v>
      </c>
      <c r="M233" s="78">
        <v>6.3799999999999996E-2</v>
      </c>
      <c r="N233" s="78">
        <v>6.6500000000000004E-2</v>
      </c>
      <c r="O233" s="77">
        <v>32188.02</v>
      </c>
      <c r="P233" s="77">
        <v>98.190583329450064</v>
      </c>
      <c r="Q233" s="77">
        <v>0</v>
      </c>
      <c r="R233" s="77">
        <v>121.64997210617</v>
      </c>
      <c r="S233" s="78">
        <v>0</v>
      </c>
      <c r="T233" s="78">
        <f t="shared" si="7"/>
        <v>6.4148403596261637E-3</v>
      </c>
      <c r="U233" s="78">
        <f>R233/'סכום נכסי הקרן'!$C$42</f>
        <v>2.3178295389091543E-3</v>
      </c>
    </row>
    <row r="234" spans="2:21">
      <c r="B234" t="s">
        <v>847</v>
      </c>
      <c r="C234" t="s">
        <v>848</v>
      </c>
      <c r="D234" t="s">
        <v>123</v>
      </c>
      <c r="E234" t="s">
        <v>834</v>
      </c>
      <c r="F234" t="s">
        <v>849</v>
      </c>
      <c r="G234" t="s">
        <v>315</v>
      </c>
      <c r="H234" t="s">
        <v>846</v>
      </c>
      <c r="I234" t="s">
        <v>210</v>
      </c>
      <c r="J234"/>
      <c r="K234" s="77">
        <v>2.4300000000000002</v>
      </c>
      <c r="L234" t="s">
        <v>106</v>
      </c>
      <c r="M234" s="78">
        <v>3.0800000000000001E-2</v>
      </c>
      <c r="N234" s="78">
        <v>8.6900000000000005E-2</v>
      </c>
      <c r="O234" s="77">
        <v>18067.259999999998</v>
      </c>
      <c r="P234" s="77">
        <v>88.699575247159785</v>
      </c>
      <c r="Q234" s="77">
        <v>0</v>
      </c>
      <c r="R234" s="77">
        <v>61.682468500501201</v>
      </c>
      <c r="S234" s="78">
        <v>0</v>
      </c>
      <c r="T234" s="78">
        <f t="shared" si="7"/>
        <v>3.252636902152778E-3</v>
      </c>
      <c r="U234" s="78">
        <f>R234/'סכום נכסי הקרן'!$C$42</f>
        <v>1.1752526124586247E-3</v>
      </c>
    </row>
    <row r="235" spans="2:21">
      <c r="B235" t="s">
        <v>850</v>
      </c>
      <c r="C235" t="s">
        <v>851</v>
      </c>
      <c r="D235" t="s">
        <v>123</v>
      </c>
      <c r="E235" t="s">
        <v>834</v>
      </c>
      <c r="F235" t="s">
        <v>852</v>
      </c>
      <c r="G235" t="s">
        <v>853</v>
      </c>
      <c r="H235" t="s">
        <v>854</v>
      </c>
      <c r="I235" t="s">
        <v>210</v>
      </c>
      <c r="J235"/>
      <c r="K235" s="77">
        <v>5.33</v>
      </c>
      <c r="L235" t="s">
        <v>106</v>
      </c>
      <c r="M235" s="78">
        <v>8.5000000000000006E-2</v>
      </c>
      <c r="N235" s="78">
        <v>8.4699999999999998E-2</v>
      </c>
      <c r="O235" s="77">
        <v>13538.6</v>
      </c>
      <c r="P235" s="77">
        <v>101.6640557812477</v>
      </c>
      <c r="Q235" s="77">
        <v>0</v>
      </c>
      <c r="R235" s="77">
        <v>52.977212055743998</v>
      </c>
      <c r="S235" s="78">
        <v>0</v>
      </c>
      <c r="T235" s="78">
        <f t="shared" si="7"/>
        <v>2.7935917464828081E-3</v>
      </c>
      <c r="U235" s="78">
        <f>R235/'סכום נכסי הקרן'!$C$42</f>
        <v>1.0093890271071395E-3</v>
      </c>
    </row>
    <row r="236" spans="2:21">
      <c r="B236" t="s">
        <v>855</v>
      </c>
      <c r="C236" t="s">
        <v>856</v>
      </c>
      <c r="D236" t="s">
        <v>123</v>
      </c>
      <c r="E236" t="s">
        <v>834</v>
      </c>
      <c r="F236" t="s">
        <v>857</v>
      </c>
      <c r="G236" t="s">
        <v>858</v>
      </c>
      <c r="H236" t="s">
        <v>854</v>
      </c>
      <c r="I236" t="s">
        <v>2168</v>
      </c>
      <c r="J236"/>
      <c r="K236" s="77">
        <v>5.61</v>
      </c>
      <c r="L236" t="s">
        <v>110</v>
      </c>
      <c r="M236" s="78">
        <v>4.3799999999999999E-2</v>
      </c>
      <c r="N236" s="78">
        <v>7.0699999999999999E-2</v>
      </c>
      <c r="O236" s="77">
        <v>3384.65</v>
      </c>
      <c r="P236" s="77">
        <v>86.422235223731036</v>
      </c>
      <c r="Q236" s="77">
        <v>0</v>
      </c>
      <c r="R236" s="77">
        <v>11.8685534236088</v>
      </c>
      <c r="S236" s="78">
        <v>0</v>
      </c>
      <c r="T236" s="78">
        <f t="shared" si="7"/>
        <v>6.2585197673287012E-4</v>
      </c>
      <c r="U236" s="78">
        <f>R236/'סכום נכסי הקרן'!$C$42</f>
        <v>2.261347309258166E-4</v>
      </c>
    </row>
    <row r="237" spans="2:21">
      <c r="B237" t="s">
        <v>859</v>
      </c>
      <c r="C237" t="s">
        <v>860</v>
      </c>
      <c r="D237" t="s">
        <v>123</v>
      </c>
      <c r="E237" t="s">
        <v>834</v>
      </c>
      <c r="F237" t="s">
        <v>857</v>
      </c>
      <c r="G237" t="s">
        <v>858</v>
      </c>
      <c r="H237" t="s">
        <v>854</v>
      </c>
      <c r="I237" t="s">
        <v>2168</v>
      </c>
      <c r="J237"/>
      <c r="K237" s="77">
        <v>4.82</v>
      </c>
      <c r="L237" t="s">
        <v>110</v>
      </c>
      <c r="M237" s="78">
        <v>7.3800000000000004E-2</v>
      </c>
      <c r="N237" s="78">
        <v>6.93E-2</v>
      </c>
      <c r="O237" s="77">
        <v>6938.53</v>
      </c>
      <c r="P237" s="77">
        <v>101.42932009950216</v>
      </c>
      <c r="Q237" s="77">
        <v>0</v>
      </c>
      <c r="R237" s="77">
        <v>28.555483184324199</v>
      </c>
      <c r="S237" s="78">
        <v>0</v>
      </c>
      <c r="T237" s="78">
        <f t="shared" si="7"/>
        <v>1.5057863380318721E-3</v>
      </c>
      <c r="U237" s="78">
        <f>R237/'סכום נכסי הקרן'!$C$42</f>
        <v>5.4407527824737836E-4</v>
      </c>
    </row>
    <row r="238" spans="2:21">
      <c r="B238" t="s">
        <v>861</v>
      </c>
      <c r="C238" t="s">
        <v>862</v>
      </c>
      <c r="D238" t="s">
        <v>123</v>
      </c>
      <c r="E238" t="s">
        <v>834</v>
      </c>
      <c r="F238" t="s">
        <v>857</v>
      </c>
      <c r="G238" t="s">
        <v>858</v>
      </c>
      <c r="H238" t="s">
        <v>854</v>
      </c>
      <c r="I238" t="s">
        <v>2168</v>
      </c>
      <c r="J238"/>
      <c r="K238" s="77">
        <v>5.91</v>
      </c>
      <c r="L238" t="s">
        <v>106</v>
      </c>
      <c r="M238" s="78">
        <v>8.1299999999999997E-2</v>
      </c>
      <c r="N238" s="78">
        <v>7.5300000000000006E-2</v>
      </c>
      <c r="O238" s="77">
        <v>6430.84</v>
      </c>
      <c r="P238" s="77">
        <v>103.26581956322968</v>
      </c>
      <c r="Q238" s="77">
        <v>0</v>
      </c>
      <c r="R238" s="77">
        <v>25.560668718949199</v>
      </c>
      <c r="S238" s="78">
        <v>0</v>
      </c>
      <c r="T238" s="78">
        <f t="shared" si="7"/>
        <v>1.347863928602027E-3</v>
      </c>
      <c r="U238" s="78">
        <f>R238/'סכום נכסי הקרן'!$C$42</f>
        <v>4.8701427518080612E-4</v>
      </c>
    </row>
    <row r="239" spans="2:21">
      <c r="B239" s="79" t="s">
        <v>311</v>
      </c>
      <c r="C239" s="16"/>
      <c r="D239" s="16"/>
      <c r="E239" s="16"/>
      <c r="F239" s="16"/>
      <c r="K239" s="81">
        <v>4.91</v>
      </c>
      <c r="N239" s="80">
        <v>7.7100000000000002E-2</v>
      </c>
      <c r="O239" s="81">
        <v>646281.09</v>
      </c>
      <c r="Q239" s="81">
        <v>0</v>
      </c>
      <c r="R239" s="81">
        <v>2360.4268884801727</v>
      </c>
      <c r="T239" s="80">
        <f t="shared" si="7"/>
        <v>0.12446991485501079</v>
      </c>
      <c r="U239" s="80">
        <f>R239/'סכום נכסי הקרן'!$C$42</f>
        <v>4.497384645333001E-2</v>
      </c>
    </row>
    <row r="240" spans="2:21">
      <c r="B240" t="s">
        <v>863</v>
      </c>
      <c r="C240" t="s">
        <v>864</v>
      </c>
      <c r="D240" t="s">
        <v>123</v>
      </c>
      <c r="E240" t="s">
        <v>834</v>
      </c>
      <c r="F240"/>
      <c r="G240" t="s">
        <v>865</v>
      </c>
      <c r="H240" t="s">
        <v>866</v>
      </c>
      <c r="I240" t="s">
        <v>210</v>
      </c>
      <c r="J240"/>
      <c r="K240" s="77">
        <v>7.28</v>
      </c>
      <c r="L240" t="s">
        <v>110</v>
      </c>
      <c r="M240" s="78">
        <v>4.2500000000000003E-2</v>
      </c>
      <c r="N240" s="78">
        <v>5.57E-2</v>
      </c>
      <c r="O240" s="77">
        <v>6769.3</v>
      </c>
      <c r="P240" s="77">
        <v>90.961192486667755</v>
      </c>
      <c r="Q240" s="77">
        <v>0</v>
      </c>
      <c r="R240" s="77">
        <v>24.983796582172499</v>
      </c>
      <c r="S240" s="78">
        <v>0</v>
      </c>
      <c r="T240" s="78">
        <f t="shared" si="7"/>
        <v>1.3174443353931662E-3</v>
      </c>
      <c r="U240" s="78">
        <f>R240/'סכום נכסי הקרן'!$C$42</f>
        <v>4.7602297567086679E-4</v>
      </c>
    </row>
    <row r="241" spans="2:21">
      <c r="B241" t="s">
        <v>867</v>
      </c>
      <c r="C241" t="s">
        <v>868</v>
      </c>
      <c r="D241" t="s">
        <v>123</v>
      </c>
      <c r="E241" t="s">
        <v>834</v>
      </c>
      <c r="F241"/>
      <c r="G241" t="s">
        <v>865</v>
      </c>
      <c r="H241" t="s">
        <v>869</v>
      </c>
      <c r="I241" t="s">
        <v>210</v>
      </c>
      <c r="J241"/>
      <c r="K241" s="77">
        <v>0.94</v>
      </c>
      <c r="L241" t="s">
        <v>106</v>
      </c>
      <c r="M241" s="78">
        <v>4.4999999999999998E-2</v>
      </c>
      <c r="N241" s="78">
        <v>8.7599999999999997E-2</v>
      </c>
      <c r="O241" s="77">
        <v>4.4000000000000004</v>
      </c>
      <c r="P241" s="77">
        <v>91.945636363636368</v>
      </c>
      <c r="Q241" s="77">
        <v>0</v>
      </c>
      <c r="R241" s="77">
        <v>1.5571545192E-2</v>
      </c>
      <c r="S241" s="78">
        <v>0</v>
      </c>
      <c r="T241" s="78">
        <f t="shared" si="7"/>
        <v>8.2111795695445163E-7</v>
      </c>
      <c r="U241" s="78">
        <f>R241/'סכום נכסי הקרן'!$C$42</f>
        <v>2.9668882604409449E-7</v>
      </c>
    </row>
    <row r="242" spans="2:21">
      <c r="B242" t="s">
        <v>870</v>
      </c>
      <c r="C242" t="s">
        <v>871</v>
      </c>
      <c r="D242" t="s">
        <v>123</v>
      </c>
      <c r="E242" t="s">
        <v>834</v>
      </c>
      <c r="F242"/>
      <c r="G242" t="s">
        <v>865</v>
      </c>
      <c r="H242" t="s">
        <v>872</v>
      </c>
      <c r="I242" t="s">
        <v>302</v>
      </c>
      <c r="J242"/>
      <c r="K242" s="77">
        <v>6.63</v>
      </c>
      <c r="L242" t="s">
        <v>106</v>
      </c>
      <c r="M242" s="78">
        <v>0.03</v>
      </c>
      <c r="N242" s="78">
        <v>7.0999999999999994E-2</v>
      </c>
      <c r="O242" s="77">
        <v>12523.21</v>
      </c>
      <c r="P242" s="77">
        <v>77.449999740481871</v>
      </c>
      <c r="Q242" s="77">
        <v>0</v>
      </c>
      <c r="R242" s="77">
        <v>37.332321307012499</v>
      </c>
      <c r="S242" s="78">
        <v>0</v>
      </c>
      <c r="T242" s="78">
        <f t="shared" si="7"/>
        <v>1.9686061352299253E-3</v>
      </c>
      <c r="U242" s="78">
        <f>R242/'סכום נכסי הקרן'!$C$42</f>
        <v>7.1130272850307083E-4</v>
      </c>
    </row>
    <row r="243" spans="2:21">
      <c r="B243" t="s">
        <v>873</v>
      </c>
      <c r="C243" t="s">
        <v>874</v>
      </c>
      <c r="D243" t="s">
        <v>123</v>
      </c>
      <c r="E243" t="s">
        <v>834</v>
      </c>
      <c r="F243"/>
      <c r="G243" t="s">
        <v>865</v>
      </c>
      <c r="H243" t="s">
        <v>872</v>
      </c>
      <c r="I243" t="s">
        <v>302</v>
      </c>
      <c r="J243"/>
      <c r="K243" s="77">
        <v>7.26</v>
      </c>
      <c r="L243" t="s">
        <v>106</v>
      </c>
      <c r="M243" s="78">
        <v>3.5000000000000003E-2</v>
      </c>
      <c r="N243" s="78">
        <v>7.0499999999999993E-2</v>
      </c>
      <c r="O243" s="77">
        <v>5076.9799999999996</v>
      </c>
      <c r="P243" s="77">
        <v>78.415444236534313</v>
      </c>
      <c r="Q243" s="77">
        <v>0</v>
      </c>
      <c r="R243" s="77">
        <v>15.323394083659201</v>
      </c>
      <c r="S243" s="78">
        <v>0</v>
      </c>
      <c r="T243" s="78">
        <f t="shared" si="7"/>
        <v>8.0803246488642848E-4</v>
      </c>
      <c r="U243" s="78">
        <f>R243/'סכום נכסי הקרן'!$C$42</f>
        <v>2.9196073643529975E-4</v>
      </c>
    </row>
    <row r="244" spans="2:21">
      <c r="B244" t="s">
        <v>875</v>
      </c>
      <c r="C244" t="s">
        <v>876</v>
      </c>
      <c r="D244" t="s">
        <v>123</v>
      </c>
      <c r="E244" t="s">
        <v>834</v>
      </c>
      <c r="F244"/>
      <c r="G244" t="s">
        <v>865</v>
      </c>
      <c r="H244" t="s">
        <v>877</v>
      </c>
      <c r="I244" t="s">
        <v>302</v>
      </c>
      <c r="J244"/>
      <c r="K244" s="77">
        <v>3.78</v>
      </c>
      <c r="L244" t="s">
        <v>106</v>
      </c>
      <c r="M244" s="78">
        <v>3.2000000000000001E-2</v>
      </c>
      <c r="N244" s="78">
        <v>0.12590000000000001</v>
      </c>
      <c r="O244" s="77">
        <v>10830.88</v>
      </c>
      <c r="P244" s="77">
        <v>72.494555153413202</v>
      </c>
      <c r="Q244" s="77">
        <v>0</v>
      </c>
      <c r="R244" s="77">
        <v>30.221571561244801</v>
      </c>
      <c r="S244" s="78">
        <v>0</v>
      </c>
      <c r="T244" s="78">
        <f t="shared" si="7"/>
        <v>1.5936424285671552E-3</v>
      </c>
      <c r="U244" s="78">
        <f>R244/'סכום נכסי הקרן'!$C$42</f>
        <v>5.7581970685349E-4</v>
      </c>
    </row>
    <row r="245" spans="2:21">
      <c r="B245" t="s">
        <v>878</v>
      </c>
      <c r="C245" t="s">
        <v>879</v>
      </c>
      <c r="D245" t="s">
        <v>123</v>
      </c>
      <c r="E245" t="s">
        <v>834</v>
      </c>
      <c r="F245"/>
      <c r="G245" t="s">
        <v>865</v>
      </c>
      <c r="H245" t="s">
        <v>880</v>
      </c>
      <c r="I245" t="s">
        <v>2168</v>
      </c>
      <c r="J245"/>
      <c r="K245" s="77">
        <v>7.35</v>
      </c>
      <c r="L245" t="s">
        <v>110</v>
      </c>
      <c r="M245" s="78">
        <v>4.2500000000000003E-2</v>
      </c>
      <c r="N245" s="78">
        <v>5.6800000000000003E-2</v>
      </c>
      <c r="O245" s="77">
        <v>13538.6</v>
      </c>
      <c r="P245" s="77">
        <v>91.418054865347969</v>
      </c>
      <c r="Q245" s="77">
        <v>0</v>
      </c>
      <c r="R245" s="77">
        <v>50.218560778620002</v>
      </c>
      <c r="S245" s="78">
        <v>0</v>
      </c>
      <c r="T245" s="78">
        <f t="shared" si="7"/>
        <v>2.6481226827070698E-3</v>
      </c>
      <c r="U245" s="78">
        <f>R245/'סכום נכסי הקרן'!$C$42</f>
        <v>9.5682770459333717E-4</v>
      </c>
    </row>
    <row r="246" spans="2:21">
      <c r="B246" t="s">
        <v>881</v>
      </c>
      <c r="C246" t="s">
        <v>882</v>
      </c>
      <c r="D246" t="s">
        <v>123</v>
      </c>
      <c r="E246" t="s">
        <v>834</v>
      </c>
      <c r="F246"/>
      <c r="G246" t="s">
        <v>883</v>
      </c>
      <c r="H246" t="s">
        <v>880</v>
      </c>
      <c r="I246" t="s">
        <v>210</v>
      </c>
      <c r="J246"/>
      <c r="K246" s="77">
        <v>7.64</v>
      </c>
      <c r="L246" t="s">
        <v>106</v>
      </c>
      <c r="M246" s="78">
        <v>5.8799999999999998E-2</v>
      </c>
      <c r="N246" s="78">
        <v>6.4899999999999999E-2</v>
      </c>
      <c r="O246" s="77">
        <v>6769.3</v>
      </c>
      <c r="P246" s="77">
        <v>97.176208810364443</v>
      </c>
      <c r="Q246" s="77">
        <v>0</v>
      </c>
      <c r="R246" s="77">
        <v>25.319295897446999</v>
      </c>
      <c r="S246" s="78">
        <v>0</v>
      </c>
      <c r="T246" s="78">
        <f t="shared" si="7"/>
        <v>1.3351358688229603E-3</v>
      </c>
      <c r="U246" s="78">
        <f>R246/'סכום נכסי הקרן'!$C$42</f>
        <v>4.8241533408874092E-4</v>
      </c>
    </row>
    <row r="247" spans="2:21">
      <c r="B247" t="s">
        <v>884</v>
      </c>
      <c r="C247" t="s">
        <v>885</v>
      </c>
      <c r="D247" t="s">
        <v>123</v>
      </c>
      <c r="E247" t="s">
        <v>834</v>
      </c>
      <c r="F247"/>
      <c r="G247" t="s">
        <v>886</v>
      </c>
      <c r="H247" t="s">
        <v>880</v>
      </c>
      <c r="I247" t="s">
        <v>210</v>
      </c>
      <c r="J247"/>
      <c r="K247" s="77">
        <v>3.57</v>
      </c>
      <c r="L247" t="s">
        <v>113</v>
      </c>
      <c r="M247" s="78">
        <v>4.6300000000000001E-2</v>
      </c>
      <c r="N247" s="78">
        <v>7.0099999999999996E-2</v>
      </c>
      <c r="O247" s="77">
        <v>10153.950000000001</v>
      </c>
      <c r="P247" s="77">
        <v>92.05065259824984</v>
      </c>
      <c r="Q247" s="77">
        <v>0</v>
      </c>
      <c r="R247" s="77">
        <v>43.932657058821803</v>
      </c>
      <c r="S247" s="78">
        <v>0</v>
      </c>
      <c r="T247" s="78">
        <f t="shared" si="7"/>
        <v>2.3166547162097673E-3</v>
      </c>
      <c r="U247" s="78">
        <f>R247/'סכום נכסי הקרן'!$C$42</f>
        <v>8.3706069545854236E-4</v>
      </c>
    </row>
    <row r="248" spans="2:21">
      <c r="B248" t="s">
        <v>887</v>
      </c>
      <c r="C248" t="s">
        <v>888</v>
      </c>
      <c r="D248" t="s">
        <v>123</v>
      </c>
      <c r="E248" t="s">
        <v>834</v>
      </c>
      <c r="F248"/>
      <c r="G248" t="s">
        <v>886</v>
      </c>
      <c r="H248" t="s">
        <v>835</v>
      </c>
      <c r="I248" t="s">
        <v>210</v>
      </c>
      <c r="J248"/>
      <c r="K248" s="77">
        <v>6.85</v>
      </c>
      <c r="L248" t="s">
        <v>106</v>
      </c>
      <c r="M248" s="78">
        <v>6.7400000000000002E-2</v>
      </c>
      <c r="N248" s="78">
        <v>6.6799999999999998E-2</v>
      </c>
      <c r="O248" s="77">
        <v>5076.9799999999996</v>
      </c>
      <c r="P248" s="77">
        <v>101.79805538725778</v>
      </c>
      <c r="Q248" s="77">
        <v>0</v>
      </c>
      <c r="R248" s="77">
        <v>19.8926593458276</v>
      </c>
      <c r="S248" s="78">
        <v>0</v>
      </c>
      <c r="T248" s="78">
        <f t="shared" si="7"/>
        <v>1.0489787364730294E-3</v>
      </c>
      <c r="U248" s="78">
        <f>R248/'סכום נכסי הקרן'!$C$42</f>
        <v>3.7902017272125547E-4</v>
      </c>
    </row>
    <row r="249" spans="2:21">
      <c r="B249" t="s">
        <v>889</v>
      </c>
      <c r="C249" t="s">
        <v>890</v>
      </c>
      <c r="D249" t="s">
        <v>123</v>
      </c>
      <c r="E249" t="s">
        <v>834</v>
      </c>
      <c r="F249"/>
      <c r="G249" t="s">
        <v>886</v>
      </c>
      <c r="H249" t="s">
        <v>835</v>
      </c>
      <c r="I249" t="s">
        <v>210</v>
      </c>
      <c r="J249"/>
      <c r="K249" s="77">
        <v>5.17</v>
      </c>
      <c r="L249" t="s">
        <v>106</v>
      </c>
      <c r="M249" s="78">
        <v>3.9300000000000002E-2</v>
      </c>
      <c r="N249" s="78">
        <v>6.8599999999999994E-2</v>
      </c>
      <c r="O249" s="77">
        <v>10543.18</v>
      </c>
      <c r="P249" s="77">
        <v>85.446800234843764</v>
      </c>
      <c r="Q249" s="77">
        <v>0</v>
      </c>
      <c r="R249" s="77">
        <v>34.674909509096999</v>
      </c>
      <c r="S249" s="78">
        <v>0</v>
      </c>
      <c r="T249" s="78">
        <f t="shared" si="7"/>
        <v>1.8284756267038945E-3</v>
      </c>
      <c r="U249" s="78">
        <f>R249/'סכום נכסי הקרן'!$C$42</f>
        <v>6.6067034893393624E-4</v>
      </c>
    </row>
    <row r="250" spans="2:21">
      <c r="B250" t="s">
        <v>891</v>
      </c>
      <c r="C250" t="s">
        <v>892</v>
      </c>
      <c r="D250" t="s">
        <v>123</v>
      </c>
      <c r="E250" t="s">
        <v>834</v>
      </c>
      <c r="F250"/>
      <c r="G250" t="s">
        <v>893</v>
      </c>
      <c r="H250" t="s">
        <v>835</v>
      </c>
      <c r="I250" t="s">
        <v>2168</v>
      </c>
      <c r="J250"/>
      <c r="K250" s="77">
        <v>2.8</v>
      </c>
      <c r="L250" t="s">
        <v>106</v>
      </c>
      <c r="M250" s="78">
        <v>4.7500000000000001E-2</v>
      </c>
      <c r="N250" s="78">
        <v>8.6099999999999996E-2</v>
      </c>
      <c r="O250" s="77">
        <v>7784.7</v>
      </c>
      <c r="P250" s="77">
        <v>89.601777884825367</v>
      </c>
      <c r="Q250" s="77">
        <v>0</v>
      </c>
      <c r="R250" s="77">
        <v>26.847658741947001</v>
      </c>
      <c r="S250" s="78">
        <v>0</v>
      </c>
      <c r="T250" s="78">
        <f t="shared" si="7"/>
        <v>1.4157294233409592E-3</v>
      </c>
      <c r="U250" s="78">
        <f>R250/'סכום נכסי הקרן'!$C$42</f>
        <v>5.1153564119462021E-4</v>
      </c>
    </row>
    <row r="251" spans="2:21">
      <c r="B251" t="s">
        <v>894</v>
      </c>
      <c r="C251" t="s">
        <v>895</v>
      </c>
      <c r="D251" t="s">
        <v>123</v>
      </c>
      <c r="E251" t="s">
        <v>834</v>
      </c>
      <c r="F251"/>
      <c r="G251" t="s">
        <v>893</v>
      </c>
      <c r="H251" t="s">
        <v>835</v>
      </c>
      <c r="I251" t="s">
        <v>2168</v>
      </c>
      <c r="J251"/>
      <c r="K251" s="77">
        <v>5.91</v>
      </c>
      <c r="L251" t="s">
        <v>106</v>
      </c>
      <c r="M251" s="78">
        <v>5.1299999999999998E-2</v>
      </c>
      <c r="N251" s="78">
        <v>8.2199999999999995E-2</v>
      </c>
      <c r="O251" s="77">
        <v>5567.75</v>
      </c>
      <c r="P251" s="77">
        <v>83.415944007902652</v>
      </c>
      <c r="Q251" s="77">
        <v>0</v>
      </c>
      <c r="R251" s="77">
        <v>17.876261815402501</v>
      </c>
      <c r="S251" s="78">
        <v>0</v>
      </c>
      <c r="T251" s="78">
        <f t="shared" si="7"/>
        <v>9.4265016084514076E-4</v>
      </c>
      <c r="U251" s="78">
        <f>R251/'סכום נכסי הקרן'!$C$42</f>
        <v>3.4060120987822396E-4</v>
      </c>
    </row>
    <row r="252" spans="2:21">
      <c r="B252" t="s">
        <v>896</v>
      </c>
      <c r="C252" t="s">
        <v>897</v>
      </c>
      <c r="D252" t="s">
        <v>123</v>
      </c>
      <c r="E252" t="s">
        <v>834</v>
      </c>
      <c r="F252"/>
      <c r="G252" t="s">
        <v>898</v>
      </c>
      <c r="H252" t="s">
        <v>838</v>
      </c>
      <c r="I252" t="s">
        <v>2168</v>
      </c>
      <c r="J252"/>
      <c r="K252" s="77">
        <v>7.15</v>
      </c>
      <c r="L252" t="s">
        <v>106</v>
      </c>
      <c r="M252" s="78">
        <v>3.3000000000000002E-2</v>
      </c>
      <c r="N252" s="78">
        <v>6.5000000000000002E-2</v>
      </c>
      <c r="O252" s="77">
        <v>10153.950000000001</v>
      </c>
      <c r="P252" s="77">
        <v>79.729666986739147</v>
      </c>
      <c r="Q252" s="77">
        <v>0</v>
      </c>
      <c r="R252" s="77">
        <v>31.160389795328999</v>
      </c>
      <c r="S252" s="78">
        <v>0</v>
      </c>
      <c r="T252" s="78">
        <f t="shared" si="7"/>
        <v>1.643148145618206E-3</v>
      </c>
      <c r="U252" s="78">
        <f>R252/'סכום נכסי הקרן'!$C$42</f>
        <v>5.9370726241106766E-4</v>
      </c>
    </row>
    <row r="253" spans="2:21">
      <c r="B253" t="s">
        <v>899</v>
      </c>
      <c r="C253" t="s">
        <v>900</v>
      </c>
      <c r="D253" t="s">
        <v>123</v>
      </c>
      <c r="E253" t="s">
        <v>834</v>
      </c>
      <c r="F253"/>
      <c r="G253" t="s">
        <v>865</v>
      </c>
      <c r="H253" t="s">
        <v>901</v>
      </c>
      <c r="I253" t="s">
        <v>302</v>
      </c>
      <c r="J253"/>
      <c r="K253" s="77">
        <v>6.62</v>
      </c>
      <c r="L253" t="s">
        <v>110</v>
      </c>
      <c r="M253" s="78">
        <v>5.8000000000000003E-2</v>
      </c>
      <c r="N253" s="78">
        <v>5.3900000000000003E-2</v>
      </c>
      <c r="O253" s="77">
        <v>5076.9799999999996</v>
      </c>
      <c r="P253" s="77">
        <v>103.26079548865664</v>
      </c>
      <c r="Q253" s="77">
        <v>0</v>
      </c>
      <c r="R253" s="77">
        <v>21.271565210451001</v>
      </c>
      <c r="S253" s="78">
        <v>0</v>
      </c>
      <c r="T253" s="78">
        <f t="shared" si="7"/>
        <v>1.1216911328621674E-3</v>
      </c>
      <c r="U253" s="78">
        <f>R253/'סכום נכסי הקרן'!$C$42</f>
        <v>4.0529283591274242E-4</v>
      </c>
    </row>
    <row r="254" spans="2:21">
      <c r="B254" t="s">
        <v>902</v>
      </c>
      <c r="C254" t="s">
        <v>903</v>
      </c>
      <c r="D254" t="s">
        <v>123</v>
      </c>
      <c r="E254" t="s">
        <v>834</v>
      </c>
      <c r="F254"/>
      <c r="G254" t="s">
        <v>886</v>
      </c>
      <c r="H254" t="s">
        <v>838</v>
      </c>
      <c r="I254" t="s">
        <v>210</v>
      </c>
      <c r="J254"/>
      <c r="K254" s="77">
        <v>7.19</v>
      </c>
      <c r="L254" t="s">
        <v>106</v>
      </c>
      <c r="M254" s="78">
        <v>6.1699999999999998E-2</v>
      </c>
      <c r="N254" s="78">
        <v>6.7900000000000002E-2</v>
      </c>
      <c r="O254" s="77">
        <v>5076.9799999999996</v>
      </c>
      <c r="P254" s="77">
        <v>97.597450894035433</v>
      </c>
      <c r="Q254" s="77">
        <v>0</v>
      </c>
      <c r="R254" s="77">
        <v>19.0718067871776</v>
      </c>
      <c r="S254" s="78">
        <v>0</v>
      </c>
      <c r="T254" s="78">
        <f t="shared" si="7"/>
        <v>1.0056935796302902E-3</v>
      </c>
      <c r="U254" s="78">
        <f>R254/'סכום נכסי הקרן'!$C$42</f>
        <v>3.6338024881015386E-4</v>
      </c>
    </row>
    <row r="255" spans="2:21">
      <c r="B255" t="s">
        <v>904</v>
      </c>
      <c r="C255" t="s">
        <v>905</v>
      </c>
      <c r="D255" t="s">
        <v>123</v>
      </c>
      <c r="E255" t="s">
        <v>834</v>
      </c>
      <c r="F255"/>
      <c r="G255" t="s">
        <v>906</v>
      </c>
      <c r="H255" t="s">
        <v>838</v>
      </c>
      <c r="I255" t="s">
        <v>2168</v>
      </c>
      <c r="J255"/>
      <c r="K255" s="77">
        <v>6.93</v>
      </c>
      <c r="L255" t="s">
        <v>106</v>
      </c>
      <c r="M255" s="78">
        <v>6.4000000000000001E-2</v>
      </c>
      <c r="N255" s="78">
        <v>6.7500000000000004E-2</v>
      </c>
      <c r="O255" s="77">
        <v>4400.05</v>
      </c>
      <c r="P255" s="77">
        <v>98.832999545459714</v>
      </c>
      <c r="Q255" s="77">
        <v>0</v>
      </c>
      <c r="R255" s="77">
        <v>16.738151675128499</v>
      </c>
      <c r="S255" s="78">
        <v>0</v>
      </c>
      <c r="T255" s="78">
        <f t="shared" si="7"/>
        <v>8.8263539277632697E-4</v>
      </c>
      <c r="U255" s="78">
        <f>R255/'סכום נכסי הקרן'!$C$42</f>
        <v>3.189164921920016E-4</v>
      </c>
    </row>
    <row r="256" spans="2:21">
      <c r="B256" t="s">
        <v>907</v>
      </c>
      <c r="C256" t="s">
        <v>908</v>
      </c>
      <c r="D256" t="s">
        <v>123</v>
      </c>
      <c r="E256" t="s">
        <v>834</v>
      </c>
      <c r="F256"/>
      <c r="G256" t="s">
        <v>886</v>
      </c>
      <c r="H256" t="s">
        <v>838</v>
      </c>
      <c r="I256" t="s">
        <v>210</v>
      </c>
      <c r="J256"/>
      <c r="K256" s="77">
        <v>4.3499999999999996</v>
      </c>
      <c r="L256" t="s">
        <v>110</v>
      </c>
      <c r="M256" s="78">
        <v>4.1300000000000003E-2</v>
      </c>
      <c r="N256" s="78">
        <v>5.45E-2</v>
      </c>
      <c r="O256" s="77">
        <v>10052.41</v>
      </c>
      <c r="P256" s="77">
        <v>94.022547933281544</v>
      </c>
      <c r="Q256" s="77">
        <v>0</v>
      </c>
      <c r="R256" s="77">
        <v>38.349591133415203</v>
      </c>
      <c r="S256" s="78">
        <v>0</v>
      </c>
      <c r="T256" s="78">
        <f t="shared" si="7"/>
        <v>2.0222487577974237E-3</v>
      </c>
      <c r="U256" s="78">
        <f>R256/'סכום נכסי הקרן'!$C$42</f>
        <v>7.3068504328584237E-4</v>
      </c>
    </row>
    <row r="257" spans="2:21">
      <c r="B257" t="s">
        <v>909</v>
      </c>
      <c r="C257" t="s">
        <v>910</v>
      </c>
      <c r="D257" t="s">
        <v>123</v>
      </c>
      <c r="E257" t="s">
        <v>834</v>
      </c>
      <c r="F257"/>
      <c r="G257" t="s">
        <v>911</v>
      </c>
      <c r="H257" t="s">
        <v>838</v>
      </c>
      <c r="I257" t="s">
        <v>210</v>
      </c>
      <c r="J257"/>
      <c r="K257" s="77">
        <v>6.95</v>
      </c>
      <c r="L257" t="s">
        <v>106</v>
      </c>
      <c r="M257" s="78">
        <v>6.8000000000000005E-2</v>
      </c>
      <c r="N257" s="78">
        <v>7.0699999999999999E-2</v>
      </c>
      <c r="O257" s="77">
        <v>16246.32</v>
      </c>
      <c r="P257" s="77">
        <v>98.876833498293763</v>
      </c>
      <c r="Q257" s="77">
        <v>0</v>
      </c>
      <c r="R257" s="77">
        <v>61.829746240824001</v>
      </c>
      <c r="S257" s="78">
        <v>0</v>
      </c>
      <c r="T257" s="78">
        <f t="shared" si="7"/>
        <v>3.2604031447284253E-3</v>
      </c>
      <c r="U257" s="78">
        <f>R257/'סכום נכסי הקרן'!$C$42</f>
        <v>1.1780587347374367E-3</v>
      </c>
    </row>
    <row r="258" spans="2:21">
      <c r="B258" t="s">
        <v>912</v>
      </c>
      <c r="C258" t="s">
        <v>913</v>
      </c>
      <c r="D258" t="s">
        <v>123</v>
      </c>
      <c r="E258" t="s">
        <v>834</v>
      </c>
      <c r="F258"/>
      <c r="G258" t="s">
        <v>865</v>
      </c>
      <c r="H258" t="s">
        <v>838</v>
      </c>
      <c r="I258" t="s">
        <v>2168</v>
      </c>
      <c r="J258"/>
      <c r="K258" s="77">
        <v>6.83</v>
      </c>
      <c r="L258" t="s">
        <v>106</v>
      </c>
      <c r="M258" s="78">
        <v>0.06</v>
      </c>
      <c r="N258" s="78">
        <v>7.3200000000000001E-2</v>
      </c>
      <c r="O258" s="77">
        <v>8461.6299999999992</v>
      </c>
      <c r="P258" s="77">
        <v>91.490835289418229</v>
      </c>
      <c r="Q258" s="77">
        <v>0</v>
      </c>
      <c r="R258" s="77">
        <v>29.797479853518901</v>
      </c>
      <c r="S258" s="78">
        <v>0</v>
      </c>
      <c r="T258" s="78">
        <f t="shared" si="7"/>
        <v>1.5712792454459245E-3</v>
      </c>
      <c r="U258" s="78">
        <f>R258/'סכום נכסי הקרן'!$C$42</f>
        <v>5.6773937382624008E-4</v>
      </c>
    </row>
    <row r="259" spans="2:21">
      <c r="B259" t="s">
        <v>914</v>
      </c>
      <c r="C259" t="s">
        <v>915</v>
      </c>
      <c r="D259" t="s">
        <v>123</v>
      </c>
      <c r="E259" t="s">
        <v>834</v>
      </c>
      <c r="F259"/>
      <c r="G259" t="s">
        <v>906</v>
      </c>
      <c r="H259" t="s">
        <v>838</v>
      </c>
      <c r="I259" t="s">
        <v>210</v>
      </c>
      <c r="J259"/>
      <c r="K259" s="77">
        <v>6.84</v>
      </c>
      <c r="L259" t="s">
        <v>106</v>
      </c>
      <c r="M259" s="78">
        <v>6.3799999999999996E-2</v>
      </c>
      <c r="N259" s="78">
        <v>6.6199999999999995E-2</v>
      </c>
      <c r="O259" s="77">
        <v>2843.11</v>
      </c>
      <c r="P259" s="77">
        <v>98.030451023702923</v>
      </c>
      <c r="Q259" s="77">
        <v>0</v>
      </c>
      <c r="R259" s="77">
        <v>10.7276000774289</v>
      </c>
      <c r="S259" s="78">
        <v>0</v>
      </c>
      <c r="T259" s="78">
        <f t="shared" si="7"/>
        <v>5.6568728086974526E-4</v>
      </c>
      <c r="U259" s="78">
        <f>R259/'סכום נכסי הקרן'!$C$42</f>
        <v>2.0439584087506512E-4</v>
      </c>
    </row>
    <row r="260" spans="2:21">
      <c r="B260" t="s">
        <v>916</v>
      </c>
      <c r="C260" t="s">
        <v>917</v>
      </c>
      <c r="D260" t="s">
        <v>123</v>
      </c>
      <c r="E260" t="s">
        <v>834</v>
      </c>
      <c r="F260"/>
      <c r="G260" t="s">
        <v>886</v>
      </c>
      <c r="H260" t="s">
        <v>838</v>
      </c>
      <c r="I260" t="s">
        <v>210</v>
      </c>
      <c r="J260"/>
      <c r="K260" s="77">
        <v>3.46</v>
      </c>
      <c r="L260" t="s">
        <v>106</v>
      </c>
      <c r="M260" s="78">
        <v>8.1299999999999997E-2</v>
      </c>
      <c r="N260" s="78">
        <v>8.1600000000000006E-2</v>
      </c>
      <c r="O260" s="77">
        <v>6769.3</v>
      </c>
      <c r="P260" s="77">
        <v>100.72102752130944</v>
      </c>
      <c r="Q260" s="77">
        <v>0</v>
      </c>
      <c r="R260" s="77">
        <v>26.242899678084001</v>
      </c>
      <c r="S260" s="78">
        <v>0</v>
      </c>
      <c r="T260" s="78">
        <f t="shared" si="7"/>
        <v>1.3838392980614208E-3</v>
      </c>
      <c r="U260" s="78">
        <f>R260/'סכום נכסי הקרן'!$C$42</f>
        <v>5.000130045850422E-4</v>
      </c>
    </row>
    <row r="261" spans="2:21">
      <c r="B261" t="s">
        <v>918</v>
      </c>
      <c r="C261" t="s">
        <v>919</v>
      </c>
      <c r="D261" t="s">
        <v>123</v>
      </c>
      <c r="E261" t="s">
        <v>834</v>
      </c>
      <c r="F261"/>
      <c r="G261" t="s">
        <v>886</v>
      </c>
      <c r="H261" t="s">
        <v>846</v>
      </c>
      <c r="I261" t="s">
        <v>210</v>
      </c>
      <c r="J261"/>
      <c r="K261" s="77">
        <v>4.2</v>
      </c>
      <c r="L261" t="s">
        <v>110</v>
      </c>
      <c r="M261" s="78">
        <v>7.2499999999999995E-2</v>
      </c>
      <c r="N261" s="78">
        <v>7.5999999999999998E-2</v>
      </c>
      <c r="O261" s="77">
        <v>12083.2</v>
      </c>
      <c r="P261" s="77">
        <v>97.695694352489411</v>
      </c>
      <c r="Q261" s="77">
        <v>0</v>
      </c>
      <c r="R261" s="77">
        <v>47.897838613049998</v>
      </c>
      <c r="S261" s="78">
        <v>0</v>
      </c>
      <c r="T261" s="78">
        <f t="shared" si="7"/>
        <v>2.5257464753522104E-3</v>
      </c>
      <c r="U261" s="78">
        <f>R261/'סכום נכסי הקרן'!$C$42</f>
        <v>9.1261036287241333E-4</v>
      </c>
    </row>
    <row r="262" spans="2:21">
      <c r="B262" t="s">
        <v>920</v>
      </c>
      <c r="C262" t="s">
        <v>921</v>
      </c>
      <c r="D262" t="s">
        <v>123</v>
      </c>
      <c r="E262" t="s">
        <v>834</v>
      </c>
      <c r="F262"/>
      <c r="G262" t="s">
        <v>886</v>
      </c>
      <c r="H262" t="s">
        <v>846</v>
      </c>
      <c r="I262" t="s">
        <v>210</v>
      </c>
      <c r="J262"/>
      <c r="K262" s="77">
        <v>7</v>
      </c>
      <c r="L262" t="s">
        <v>106</v>
      </c>
      <c r="M262" s="78">
        <v>7.1199999999999999E-2</v>
      </c>
      <c r="N262" s="78">
        <v>7.6600000000000001E-2</v>
      </c>
      <c r="O262" s="77">
        <v>6769.3</v>
      </c>
      <c r="P262" s="77">
        <v>97.467524323046703</v>
      </c>
      <c r="Q262" s="77">
        <v>0</v>
      </c>
      <c r="R262" s="77">
        <v>25.395198258276</v>
      </c>
      <c r="S262" s="78">
        <v>0</v>
      </c>
      <c r="T262" s="78">
        <f t="shared" si="7"/>
        <v>1.3391383483895962E-3</v>
      </c>
      <c r="U262" s="78">
        <f>R262/'סכום נכסי הקרן'!$C$42</f>
        <v>4.8386152212279046E-4</v>
      </c>
    </row>
    <row r="263" spans="2:21">
      <c r="B263" t="s">
        <v>922</v>
      </c>
      <c r="C263" t="s">
        <v>923</v>
      </c>
      <c r="D263" t="s">
        <v>123</v>
      </c>
      <c r="E263" t="s">
        <v>834</v>
      </c>
      <c r="F263"/>
      <c r="G263" t="s">
        <v>911</v>
      </c>
      <c r="H263" t="s">
        <v>846</v>
      </c>
      <c r="I263" t="s">
        <v>210</v>
      </c>
      <c r="J263"/>
      <c r="K263" s="77">
        <v>3.05</v>
      </c>
      <c r="L263" t="s">
        <v>106</v>
      </c>
      <c r="M263" s="78">
        <v>2.63E-2</v>
      </c>
      <c r="N263" s="78">
        <v>7.4999999999999997E-2</v>
      </c>
      <c r="O263" s="77">
        <v>8581.7800000000007</v>
      </c>
      <c r="P263" s="77">
        <v>86.686041159293296</v>
      </c>
      <c r="Q263" s="77">
        <v>0</v>
      </c>
      <c r="R263" s="77">
        <v>28.633501365207</v>
      </c>
      <c r="S263" s="78">
        <v>0</v>
      </c>
      <c r="T263" s="78">
        <f t="shared" si="7"/>
        <v>1.5099003889177598E-3</v>
      </c>
      <c r="U263" s="78">
        <f>R263/'סכום נכסי הקרן'!$C$42</f>
        <v>5.4556177956826884E-4</v>
      </c>
    </row>
    <row r="264" spans="2:21">
      <c r="B264" t="s">
        <v>924</v>
      </c>
      <c r="C264" t="s">
        <v>925</v>
      </c>
      <c r="D264" t="s">
        <v>123</v>
      </c>
      <c r="E264" t="s">
        <v>834</v>
      </c>
      <c r="F264"/>
      <c r="G264" t="s">
        <v>911</v>
      </c>
      <c r="H264" t="s">
        <v>846</v>
      </c>
      <c r="I264" t="s">
        <v>210</v>
      </c>
      <c r="J264"/>
      <c r="K264" s="77">
        <v>1.89</v>
      </c>
      <c r="L264" t="s">
        <v>106</v>
      </c>
      <c r="M264" s="78">
        <v>7.0499999999999993E-2</v>
      </c>
      <c r="N264" s="78">
        <v>7.0699999999999999E-2</v>
      </c>
      <c r="O264" s="77">
        <v>3384.65</v>
      </c>
      <c r="P264" s="77">
        <v>103.55541710368871</v>
      </c>
      <c r="Q264" s="77">
        <v>0</v>
      </c>
      <c r="R264" s="77">
        <v>13.490700447825001</v>
      </c>
      <c r="S264" s="78">
        <v>0</v>
      </c>
      <c r="T264" s="78">
        <f t="shared" si="7"/>
        <v>7.1139095401358743E-4</v>
      </c>
      <c r="U264" s="78">
        <f>R264/'סכום נכסי הקרן'!$C$42</f>
        <v>2.5704193315600267E-4</v>
      </c>
    </row>
    <row r="265" spans="2:21">
      <c r="B265" t="s">
        <v>926</v>
      </c>
      <c r="C265" t="s">
        <v>927</v>
      </c>
      <c r="D265" t="s">
        <v>123</v>
      </c>
      <c r="E265" t="s">
        <v>834</v>
      </c>
      <c r="F265"/>
      <c r="G265" t="s">
        <v>853</v>
      </c>
      <c r="H265" t="s">
        <v>846</v>
      </c>
      <c r="I265" t="s">
        <v>2168</v>
      </c>
      <c r="J265"/>
      <c r="K265" s="77">
        <v>3.4</v>
      </c>
      <c r="L265" t="s">
        <v>106</v>
      </c>
      <c r="M265" s="78">
        <v>5.5E-2</v>
      </c>
      <c r="N265" s="78">
        <v>9.5399999999999999E-2</v>
      </c>
      <c r="O265" s="77">
        <v>2369.2600000000002</v>
      </c>
      <c r="P265" s="77">
        <v>88.255276499835389</v>
      </c>
      <c r="Q265" s="77">
        <v>0</v>
      </c>
      <c r="R265" s="77">
        <v>8.0482473144360007</v>
      </c>
      <c r="S265" s="78">
        <v>0</v>
      </c>
      <c r="T265" s="78">
        <f t="shared" si="7"/>
        <v>4.2439978244991633E-4</v>
      </c>
      <c r="U265" s="78">
        <f>R265/'סכום נכסי הקרן'!$C$42</f>
        <v>1.5334541421485368E-4</v>
      </c>
    </row>
    <row r="266" spans="2:21">
      <c r="B266" t="s">
        <v>928</v>
      </c>
      <c r="C266" t="s">
        <v>929</v>
      </c>
      <c r="D266" t="s">
        <v>123</v>
      </c>
      <c r="E266" t="s">
        <v>834</v>
      </c>
      <c r="F266"/>
      <c r="G266" t="s">
        <v>853</v>
      </c>
      <c r="H266" t="s">
        <v>846</v>
      </c>
      <c r="I266" t="s">
        <v>2168</v>
      </c>
      <c r="J266"/>
      <c r="K266" s="77">
        <v>2.98</v>
      </c>
      <c r="L266" t="s">
        <v>106</v>
      </c>
      <c r="M266" s="78">
        <v>0.06</v>
      </c>
      <c r="N266" s="78">
        <v>9.0700000000000003E-2</v>
      </c>
      <c r="O266" s="77">
        <v>10665.03</v>
      </c>
      <c r="P266" s="77">
        <v>92.206876982061928</v>
      </c>
      <c r="Q266" s="77">
        <v>0</v>
      </c>
      <c r="R266" s="77">
        <v>37.850646813877802</v>
      </c>
      <c r="S266" s="78">
        <v>0</v>
      </c>
      <c r="T266" s="78">
        <f t="shared" si="7"/>
        <v>1.9959384504232357E-3</v>
      </c>
      <c r="U266" s="78">
        <f>R266/'סכום נכסי הקרן'!$C$42</f>
        <v>7.21178523374063E-4</v>
      </c>
    </row>
    <row r="267" spans="2:21">
      <c r="B267" t="s">
        <v>930</v>
      </c>
      <c r="C267" t="s">
        <v>931</v>
      </c>
      <c r="D267" t="s">
        <v>123</v>
      </c>
      <c r="E267" t="s">
        <v>834</v>
      </c>
      <c r="F267"/>
      <c r="G267" t="s">
        <v>932</v>
      </c>
      <c r="H267" t="s">
        <v>846</v>
      </c>
      <c r="I267" t="s">
        <v>2168</v>
      </c>
      <c r="J267"/>
      <c r="K267" s="77">
        <v>6.14</v>
      </c>
      <c r="L267" t="s">
        <v>110</v>
      </c>
      <c r="M267" s="78">
        <v>6.6299999999999998E-2</v>
      </c>
      <c r="N267" s="78">
        <v>6.4799999999999996E-2</v>
      </c>
      <c r="O267" s="77">
        <v>13538.6</v>
      </c>
      <c r="P267" s="77">
        <v>101.65115069504971</v>
      </c>
      <c r="Q267" s="77">
        <v>0</v>
      </c>
      <c r="R267" s="77">
        <v>55.839893956559997</v>
      </c>
      <c r="S267" s="78">
        <v>0</v>
      </c>
      <c r="T267" s="78">
        <f t="shared" si="7"/>
        <v>2.944546548002195E-3</v>
      </c>
      <c r="U267" s="78">
        <f>R267/'סכום נכסי הקרן'!$C$42</f>
        <v>1.0639324729898978E-3</v>
      </c>
    </row>
    <row r="268" spans="2:21">
      <c r="B268" t="s">
        <v>933</v>
      </c>
      <c r="C268" t="s">
        <v>934</v>
      </c>
      <c r="D268" t="s">
        <v>123</v>
      </c>
      <c r="E268" t="s">
        <v>834</v>
      </c>
      <c r="F268"/>
      <c r="G268" t="s">
        <v>911</v>
      </c>
      <c r="H268" t="s">
        <v>846</v>
      </c>
      <c r="I268" t="s">
        <v>2168</v>
      </c>
      <c r="J268"/>
      <c r="K268" s="77">
        <v>1.33</v>
      </c>
      <c r="L268" t="s">
        <v>106</v>
      </c>
      <c r="M268" s="78">
        <v>4.2500000000000003E-2</v>
      </c>
      <c r="N268" s="78">
        <v>7.6200000000000004E-2</v>
      </c>
      <c r="O268" s="77">
        <v>7446.23</v>
      </c>
      <c r="P268" s="77">
        <v>96.071444067669148</v>
      </c>
      <c r="Q268" s="77">
        <v>0</v>
      </c>
      <c r="R268" s="77">
        <v>27.534593954270399</v>
      </c>
      <c r="S268" s="78">
        <v>0</v>
      </c>
      <c r="T268" s="78">
        <f t="shared" ref="T268:T329" si="8">R268/$R$11</f>
        <v>1.4519528572486517E-3</v>
      </c>
      <c r="U268" s="78">
        <f>R268/'סכום נכסי הקרן'!$C$42</f>
        <v>5.2462400199630146E-4</v>
      </c>
    </row>
    <row r="269" spans="2:21">
      <c r="B269" t="s">
        <v>935</v>
      </c>
      <c r="C269" t="s">
        <v>936</v>
      </c>
      <c r="D269" t="s">
        <v>123</v>
      </c>
      <c r="E269" t="s">
        <v>834</v>
      </c>
      <c r="F269"/>
      <c r="G269" t="s">
        <v>911</v>
      </c>
      <c r="H269" t="s">
        <v>846</v>
      </c>
      <c r="I269" t="s">
        <v>2168</v>
      </c>
      <c r="J269"/>
      <c r="K269" s="77">
        <v>4.5599999999999996</v>
      </c>
      <c r="L269" t="s">
        <v>106</v>
      </c>
      <c r="M269" s="78">
        <v>3.1300000000000001E-2</v>
      </c>
      <c r="N269" s="78">
        <v>7.6600000000000001E-2</v>
      </c>
      <c r="O269" s="77">
        <v>3384.65</v>
      </c>
      <c r="P269" s="77">
        <v>82.596973217319373</v>
      </c>
      <c r="Q269" s="77">
        <v>0</v>
      </c>
      <c r="R269" s="77">
        <v>10.760335429446</v>
      </c>
      <c r="S269" s="78">
        <v>0</v>
      </c>
      <c r="T269" s="78">
        <f t="shared" si="8"/>
        <v>5.6741347984595703E-4</v>
      </c>
      <c r="U269" s="78">
        <f>R269/'סכום נכסי הקרן'!$C$42</f>
        <v>2.0501955631501282E-4</v>
      </c>
    </row>
    <row r="270" spans="2:21">
      <c r="B270" t="s">
        <v>937</v>
      </c>
      <c r="C270" t="s">
        <v>938</v>
      </c>
      <c r="D270" t="s">
        <v>123</v>
      </c>
      <c r="E270" t="s">
        <v>834</v>
      </c>
      <c r="F270"/>
      <c r="G270" t="s">
        <v>932</v>
      </c>
      <c r="H270" t="s">
        <v>846</v>
      </c>
      <c r="I270" t="s">
        <v>210</v>
      </c>
      <c r="J270"/>
      <c r="K270" s="77">
        <v>4.3600000000000003</v>
      </c>
      <c r="L270" t="s">
        <v>110</v>
      </c>
      <c r="M270" s="78">
        <v>4.8800000000000003E-2</v>
      </c>
      <c r="N270" s="78">
        <v>5.5500000000000001E-2</v>
      </c>
      <c r="O270" s="77">
        <v>9273.94</v>
      </c>
      <c r="P270" s="77">
        <v>96.776150969275193</v>
      </c>
      <c r="Q270" s="77">
        <v>0</v>
      </c>
      <c r="R270" s="77">
        <v>36.415909025874001</v>
      </c>
      <c r="S270" s="78">
        <v>0</v>
      </c>
      <c r="T270" s="78">
        <f t="shared" si="8"/>
        <v>1.9202819277901264E-3</v>
      </c>
      <c r="U270" s="78">
        <f>R270/'סכום נכסי הקרן'!$C$42</f>
        <v>6.93842079575111E-4</v>
      </c>
    </row>
    <row r="271" spans="2:21">
      <c r="B271" t="s">
        <v>939</v>
      </c>
      <c r="C271" t="s">
        <v>940</v>
      </c>
      <c r="D271" t="s">
        <v>123</v>
      </c>
      <c r="E271" t="s">
        <v>834</v>
      </c>
      <c r="F271"/>
      <c r="G271" t="s">
        <v>941</v>
      </c>
      <c r="H271" t="s">
        <v>846</v>
      </c>
      <c r="I271" t="s">
        <v>210</v>
      </c>
      <c r="J271"/>
      <c r="K271" s="77">
        <v>7.31</v>
      </c>
      <c r="L271" t="s">
        <v>106</v>
      </c>
      <c r="M271" s="78">
        <v>5.8999999999999997E-2</v>
      </c>
      <c r="N271" s="78">
        <v>6.6400000000000001E-2</v>
      </c>
      <c r="O271" s="77">
        <v>9477.02</v>
      </c>
      <c r="P271" s="77">
        <v>94.923499857550155</v>
      </c>
      <c r="Q271" s="77">
        <v>0</v>
      </c>
      <c r="R271" s="77">
        <v>34.625292485803797</v>
      </c>
      <c r="S271" s="78">
        <v>0</v>
      </c>
      <c r="T271" s="78">
        <f t="shared" si="8"/>
        <v>1.8258592242663505E-3</v>
      </c>
      <c r="U271" s="78">
        <f>R271/'סכום נכסי הקרן'!$C$42</f>
        <v>6.5972498248435449E-4</v>
      </c>
    </row>
    <row r="272" spans="2:21">
      <c r="B272" t="s">
        <v>942</v>
      </c>
      <c r="C272" t="s">
        <v>943</v>
      </c>
      <c r="D272" t="s">
        <v>123</v>
      </c>
      <c r="E272" t="s">
        <v>834</v>
      </c>
      <c r="F272"/>
      <c r="G272" t="s">
        <v>944</v>
      </c>
      <c r="H272" t="s">
        <v>846</v>
      </c>
      <c r="I272" t="s">
        <v>210</v>
      </c>
      <c r="J272"/>
      <c r="K272" s="77">
        <v>6.86</v>
      </c>
      <c r="L272" t="s">
        <v>106</v>
      </c>
      <c r="M272" s="78">
        <v>3.15E-2</v>
      </c>
      <c r="N272" s="78">
        <v>7.1900000000000006E-2</v>
      </c>
      <c r="O272" s="77">
        <v>6769.3</v>
      </c>
      <c r="P272" s="77">
        <v>76.969249390631234</v>
      </c>
      <c r="Q272" s="77">
        <v>0</v>
      </c>
      <c r="R272" s="77">
        <v>20.054365406751</v>
      </c>
      <c r="S272" s="78">
        <v>0</v>
      </c>
      <c r="T272" s="78">
        <f t="shared" si="8"/>
        <v>1.0575058125425764E-3</v>
      </c>
      <c r="U272" s="78">
        <f>R272/'סכום נכסי הקרן'!$C$42</f>
        <v>3.8210120166141655E-4</v>
      </c>
    </row>
    <row r="273" spans="2:21">
      <c r="B273" t="s">
        <v>945</v>
      </c>
      <c r="C273" t="s">
        <v>946</v>
      </c>
      <c r="D273" t="s">
        <v>123</v>
      </c>
      <c r="E273" t="s">
        <v>834</v>
      </c>
      <c r="F273"/>
      <c r="G273" t="s">
        <v>947</v>
      </c>
      <c r="H273" t="s">
        <v>846</v>
      </c>
      <c r="I273" t="s">
        <v>2168</v>
      </c>
      <c r="J273"/>
      <c r="K273" s="77">
        <v>7.21</v>
      </c>
      <c r="L273" t="s">
        <v>106</v>
      </c>
      <c r="M273" s="78">
        <v>6.25E-2</v>
      </c>
      <c r="N273" s="78">
        <v>6.7400000000000002E-2</v>
      </c>
      <c r="O273" s="77">
        <v>8461.6299999999992</v>
      </c>
      <c r="P273" s="77">
        <v>98.218777892675519</v>
      </c>
      <c r="Q273" s="77">
        <v>0</v>
      </c>
      <c r="R273" s="77">
        <v>31.9886909572542</v>
      </c>
      <c r="S273" s="78">
        <v>0</v>
      </c>
      <c r="T273" s="78">
        <f t="shared" si="8"/>
        <v>1.6868260818433433E-3</v>
      </c>
      <c r="U273" s="78">
        <f>R273/'סכום נכסי הקרן'!$C$42</f>
        <v>6.0948910655771031E-4</v>
      </c>
    </row>
    <row r="274" spans="2:21">
      <c r="B274" t="s">
        <v>948</v>
      </c>
      <c r="C274" t="s">
        <v>949</v>
      </c>
      <c r="D274" t="s">
        <v>123</v>
      </c>
      <c r="E274" t="s">
        <v>834</v>
      </c>
      <c r="F274"/>
      <c r="G274" t="s">
        <v>898</v>
      </c>
      <c r="H274" t="s">
        <v>846</v>
      </c>
      <c r="I274" t="s">
        <v>2168</v>
      </c>
      <c r="J274"/>
      <c r="K274" s="77">
        <v>4.37</v>
      </c>
      <c r="L274" t="s">
        <v>106</v>
      </c>
      <c r="M274" s="78">
        <v>4.4999999999999998E-2</v>
      </c>
      <c r="N274" s="78">
        <v>6.9800000000000001E-2</v>
      </c>
      <c r="O274" s="77">
        <v>10207.09</v>
      </c>
      <c r="P274" s="77">
        <v>90.378499914275267</v>
      </c>
      <c r="Q274" s="77">
        <v>0</v>
      </c>
      <c r="R274" s="77">
        <v>35.5070820687381</v>
      </c>
      <c r="S274" s="78">
        <v>0</v>
      </c>
      <c r="T274" s="78">
        <f t="shared" si="8"/>
        <v>1.8723577092834135E-3</v>
      </c>
      <c r="U274" s="78">
        <f>R274/'סכום נכסי הקרן'!$C$42</f>
        <v>6.7652595585937308E-4</v>
      </c>
    </row>
    <row r="275" spans="2:21">
      <c r="B275" t="s">
        <v>950</v>
      </c>
      <c r="C275" t="s">
        <v>951</v>
      </c>
      <c r="D275" t="s">
        <v>123</v>
      </c>
      <c r="E275" t="s">
        <v>834</v>
      </c>
      <c r="F275"/>
      <c r="G275" t="s">
        <v>853</v>
      </c>
      <c r="H275" t="s">
        <v>846</v>
      </c>
      <c r="I275" t="s">
        <v>2168</v>
      </c>
      <c r="J275"/>
      <c r="K275" s="77">
        <v>6.93</v>
      </c>
      <c r="L275" t="s">
        <v>106</v>
      </c>
      <c r="M275" s="78">
        <v>0.04</v>
      </c>
      <c r="N275" s="78">
        <v>6.5500000000000003E-2</v>
      </c>
      <c r="O275" s="77">
        <v>5076.9799999999996</v>
      </c>
      <c r="P275" s="77">
        <v>84.485110148158938</v>
      </c>
      <c r="Q275" s="77">
        <v>0</v>
      </c>
      <c r="R275" s="77">
        <v>16.5094854668748</v>
      </c>
      <c r="S275" s="78">
        <v>0</v>
      </c>
      <c r="T275" s="78">
        <f t="shared" si="8"/>
        <v>8.7057737750355477E-4</v>
      </c>
      <c r="U275" s="78">
        <f>R275/'סכום נכסי הקרן'!$C$42</f>
        <v>3.1455965360943118E-4</v>
      </c>
    </row>
    <row r="276" spans="2:21">
      <c r="B276" t="s">
        <v>952</v>
      </c>
      <c r="C276" t="s">
        <v>953</v>
      </c>
      <c r="D276" t="s">
        <v>123</v>
      </c>
      <c r="E276" t="s">
        <v>834</v>
      </c>
      <c r="F276"/>
      <c r="G276" t="s">
        <v>853</v>
      </c>
      <c r="H276" t="s">
        <v>846</v>
      </c>
      <c r="I276" t="s">
        <v>2168</v>
      </c>
      <c r="J276"/>
      <c r="K276" s="77">
        <v>2.95</v>
      </c>
      <c r="L276" t="s">
        <v>106</v>
      </c>
      <c r="M276" s="78">
        <v>6.88E-2</v>
      </c>
      <c r="N276" s="78">
        <v>6.8400000000000002E-2</v>
      </c>
      <c r="O276" s="77">
        <v>8461.6299999999992</v>
      </c>
      <c r="P276" s="77">
        <v>101.33809664568174</v>
      </c>
      <c r="Q276" s="77">
        <v>0</v>
      </c>
      <c r="R276" s="77">
        <v>33.004616075932802</v>
      </c>
      <c r="S276" s="78">
        <v>0</v>
      </c>
      <c r="T276" s="78">
        <f t="shared" si="8"/>
        <v>1.7403977953491202E-3</v>
      </c>
      <c r="U276" s="78">
        <f>R276/'סכום נכסי הקרן'!$C$42</f>
        <v>6.28845800263632E-4</v>
      </c>
    </row>
    <row r="277" spans="2:21">
      <c r="B277" t="s">
        <v>954</v>
      </c>
      <c r="C277" t="s">
        <v>955</v>
      </c>
      <c r="D277" t="s">
        <v>123</v>
      </c>
      <c r="E277" t="s">
        <v>834</v>
      </c>
      <c r="F277"/>
      <c r="G277" t="s">
        <v>906</v>
      </c>
      <c r="H277" t="s">
        <v>846</v>
      </c>
      <c r="I277" t="s">
        <v>2168</v>
      </c>
      <c r="J277"/>
      <c r="K277" s="77">
        <v>4.25</v>
      </c>
      <c r="L277" t="s">
        <v>106</v>
      </c>
      <c r="M277" s="78">
        <v>7.0499999999999993E-2</v>
      </c>
      <c r="N277" s="78">
        <v>7.0599999999999996E-2</v>
      </c>
      <c r="O277" s="77">
        <v>1015.4</v>
      </c>
      <c r="P277" s="77">
        <v>100.07035335828245</v>
      </c>
      <c r="Q277" s="77">
        <v>0</v>
      </c>
      <c r="R277" s="77">
        <v>3.9110242024319999</v>
      </c>
      <c r="S277" s="78">
        <v>0</v>
      </c>
      <c r="T277" s="78">
        <f t="shared" si="8"/>
        <v>2.0623593632507743E-4</v>
      </c>
      <c r="U277" s="78">
        <f>R277/'סכום נכסי הקרן'!$C$42</f>
        <v>7.4517792867835194E-5</v>
      </c>
    </row>
    <row r="278" spans="2:21">
      <c r="B278" t="s">
        <v>956</v>
      </c>
      <c r="C278" t="s">
        <v>957</v>
      </c>
      <c r="D278" t="s">
        <v>123</v>
      </c>
      <c r="E278" t="s">
        <v>834</v>
      </c>
      <c r="F278"/>
      <c r="G278" t="s">
        <v>886</v>
      </c>
      <c r="H278" t="s">
        <v>846</v>
      </c>
      <c r="I278" t="s">
        <v>210</v>
      </c>
      <c r="J278"/>
      <c r="K278" s="77">
        <v>3.76</v>
      </c>
      <c r="L278" t="s">
        <v>113</v>
      </c>
      <c r="M278" s="78">
        <v>7.4200000000000002E-2</v>
      </c>
      <c r="N278" s="78">
        <v>7.5800000000000006E-2</v>
      </c>
      <c r="O278" s="77">
        <v>11507.81</v>
      </c>
      <c r="P278" s="77">
        <v>101.21023045566442</v>
      </c>
      <c r="Q278" s="77">
        <v>0</v>
      </c>
      <c r="R278" s="77">
        <v>54.7447749248864</v>
      </c>
      <c r="S278" s="78">
        <v>0</v>
      </c>
      <c r="T278" s="78">
        <f t="shared" si="8"/>
        <v>2.8867987849624842E-3</v>
      </c>
      <c r="U278" s="78">
        <f>R278/'סכום נכסי הקרן'!$C$42</f>
        <v>1.0430668764238799E-3</v>
      </c>
    </row>
    <row r="279" spans="2:21">
      <c r="B279" t="s">
        <v>958</v>
      </c>
      <c r="C279" t="s">
        <v>959</v>
      </c>
      <c r="D279" t="s">
        <v>123</v>
      </c>
      <c r="E279" t="s">
        <v>834</v>
      </c>
      <c r="F279"/>
      <c r="G279" t="s">
        <v>883</v>
      </c>
      <c r="H279" t="s">
        <v>846</v>
      </c>
      <c r="I279" t="s">
        <v>210</v>
      </c>
      <c r="J279"/>
      <c r="K279" s="77">
        <v>3.1</v>
      </c>
      <c r="L279" t="s">
        <v>106</v>
      </c>
      <c r="M279" s="78">
        <v>4.7E-2</v>
      </c>
      <c r="N279" s="78">
        <v>7.7399999999999997E-2</v>
      </c>
      <c r="O279" s="77">
        <v>6430.84</v>
      </c>
      <c r="P279" s="77">
        <v>91.355777864167038</v>
      </c>
      <c r="Q279" s="77">
        <v>0</v>
      </c>
      <c r="R279" s="77">
        <v>22.6126590911148</v>
      </c>
      <c r="S279" s="78">
        <v>0</v>
      </c>
      <c r="T279" s="78">
        <f t="shared" si="8"/>
        <v>1.1924096295686166E-3</v>
      </c>
      <c r="U279" s="78">
        <f>R279/'סכום נכסי הקרן'!$C$42</f>
        <v>4.3084505723458525E-4</v>
      </c>
    </row>
    <row r="280" spans="2:21">
      <c r="B280" t="s">
        <v>960</v>
      </c>
      <c r="C280" t="s">
        <v>961</v>
      </c>
      <c r="D280" t="s">
        <v>123</v>
      </c>
      <c r="E280" t="s">
        <v>834</v>
      </c>
      <c r="F280"/>
      <c r="G280" t="s">
        <v>911</v>
      </c>
      <c r="H280" t="s">
        <v>846</v>
      </c>
      <c r="I280" t="s">
        <v>210</v>
      </c>
      <c r="J280"/>
      <c r="K280" s="77">
        <v>3.91</v>
      </c>
      <c r="L280" t="s">
        <v>106</v>
      </c>
      <c r="M280" s="78">
        <v>7.9500000000000001E-2</v>
      </c>
      <c r="N280" s="78">
        <v>8.1799999999999998E-2</v>
      </c>
      <c r="O280" s="77">
        <v>5076.9799999999996</v>
      </c>
      <c r="P280" s="77">
        <v>101.18391653699641</v>
      </c>
      <c r="Q280" s="77">
        <v>0</v>
      </c>
      <c r="R280" s="77">
        <v>19.7726486551242</v>
      </c>
      <c r="S280" s="78">
        <v>0</v>
      </c>
      <c r="T280" s="78">
        <f t="shared" si="8"/>
        <v>1.0426503386198932E-3</v>
      </c>
      <c r="U280" s="78">
        <f>R280/'סכום נכסי הקרן'!$C$42</f>
        <v>3.7673357685048565E-4</v>
      </c>
    </row>
    <row r="281" spans="2:21">
      <c r="B281" t="s">
        <v>962</v>
      </c>
      <c r="C281" t="s">
        <v>963</v>
      </c>
      <c r="D281" t="s">
        <v>123</v>
      </c>
      <c r="E281" t="s">
        <v>834</v>
      </c>
      <c r="F281"/>
      <c r="G281" t="s">
        <v>886</v>
      </c>
      <c r="H281" t="s">
        <v>964</v>
      </c>
      <c r="I281" t="s">
        <v>302</v>
      </c>
      <c r="J281"/>
      <c r="K281" s="77">
        <v>3.29</v>
      </c>
      <c r="L281" t="s">
        <v>106</v>
      </c>
      <c r="M281" s="78">
        <v>6.88E-2</v>
      </c>
      <c r="N281" s="78">
        <v>8.5599999999999996E-2</v>
      </c>
      <c r="O281" s="77">
        <v>3655.42</v>
      </c>
      <c r="P281" s="77">
        <v>96.035206022837315</v>
      </c>
      <c r="Q281" s="77">
        <v>0</v>
      </c>
      <c r="R281" s="77">
        <v>13.511876502671999</v>
      </c>
      <c r="S281" s="78">
        <v>0</v>
      </c>
      <c r="T281" s="78">
        <f t="shared" si="8"/>
        <v>7.1250760869865076E-4</v>
      </c>
      <c r="U281" s="78">
        <f>R281/'סכום נכסי הקרן'!$C$42</f>
        <v>2.5744540620734952E-4</v>
      </c>
    </row>
    <row r="282" spans="2:21">
      <c r="B282" t="s">
        <v>965</v>
      </c>
      <c r="C282" t="s">
        <v>966</v>
      </c>
      <c r="D282" t="s">
        <v>123</v>
      </c>
      <c r="E282" t="s">
        <v>834</v>
      </c>
      <c r="F282"/>
      <c r="G282" t="s">
        <v>865</v>
      </c>
      <c r="H282" t="s">
        <v>846</v>
      </c>
      <c r="I282" t="s">
        <v>2168</v>
      </c>
      <c r="J282"/>
      <c r="K282" s="77">
        <v>1.81</v>
      </c>
      <c r="L282" t="s">
        <v>106</v>
      </c>
      <c r="M282" s="78">
        <v>5.7500000000000002E-2</v>
      </c>
      <c r="N282" s="78">
        <v>7.9100000000000004E-2</v>
      </c>
      <c r="O282" s="77">
        <v>2868.49</v>
      </c>
      <c r="P282" s="77">
        <v>96.631803858476061</v>
      </c>
      <c r="Q282" s="77">
        <v>0</v>
      </c>
      <c r="R282" s="77">
        <v>10.668941603794501</v>
      </c>
      <c r="S282" s="78">
        <v>0</v>
      </c>
      <c r="T282" s="78">
        <f t="shared" si="8"/>
        <v>5.6259410511648152E-4</v>
      </c>
      <c r="U282" s="78">
        <f>R282/'סכום נכסי הקרן'!$C$42</f>
        <v>2.0327820524767282E-4</v>
      </c>
    </row>
    <row r="283" spans="2:21">
      <c r="B283" t="s">
        <v>968</v>
      </c>
      <c r="C283" t="s">
        <v>969</v>
      </c>
      <c r="D283" t="s">
        <v>123</v>
      </c>
      <c r="E283" t="s">
        <v>834</v>
      </c>
      <c r="F283"/>
      <c r="G283" t="s">
        <v>932</v>
      </c>
      <c r="H283" t="s">
        <v>846</v>
      </c>
      <c r="I283" t="s">
        <v>210</v>
      </c>
      <c r="J283"/>
      <c r="K283" s="77">
        <v>3.95</v>
      </c>
      <c r="L283" t="s">
        <v>110</v>
      </c>
      <c r="M283" s="78">
        <v>0.04</v>
      </c>
      <c r="N283" s="78">
        <v>6.0100000000000001E-2</v>
      </c>
      <c r="O283" s="77">
        <v>8123.16</v>
      </c>
      <c r="P283" s="77">
        <v>93.552444280304712</v>
      </c>
      <c r="Q283" s="77">
        <v>0</v>
      </c>
      <c r="R283" s="77">
        <v>30.834625278335999</v>
      </c>
      <c r="S283" s="78">
        <v>0</v>
      </c>
      <c r="T283" s="78">
        <f t="shared" si="8"/>
        <v>1.6259699470936965E-3</v>
      </c>
      <c r="U283" s="78">
        <f>R283/'סכום נכסי הקרן'!$C$42</f>
        <v>5.8750038371523149E-4</v>
      </c>
    </row>
    <row r="284" spans="2:21">
      <c r="B284" t="s">
        <v>970</v>
      </c>
      <c r="C284" t="s">
        <v>971</v>
      </c>
      <c r="D284" t="s">
        <v>123</v>
      </c>
      <c r="E284" t="s">
        <v>834</v>
      </c>
      <c r="F284"/>
      <c r="G284" t="s">
        <v>972</v>
      </c>
      <c r="H284" t="s">
        <v>846</v>
      </c>
      <c r="I284" t="s">
        <v>210</v>
      </c>
      <c r="J284"/>
      <c r="K284" s="77">
        <v>3.74</v>
      </c>
      <c r="L284" t="s">
        <v>110</v>
      </c>
      <c r="M284" s="78">
        <v>4.6300000000000001E-2</v>
      </c>
      <c r="N284" s="78">
        <v>5.7099999999999998E-2</v>
      </c>
      <c r="O284" s="77">
        <v>6938.53</v>
      </c>
      <c r="P284" s="77">
        <v>100.28509035487343</v>
      </c>
      <c r="Q284" s="77">
        <v>0</v>
      </c>
      <c r="R284" s="77">
        <v>28.233347206288499</v>
      </c>
      <c r="S284" s="78">
        <v>0</v>
      </c>
      <c r="T284" s="78">
        <f t="shared" si="8"/>
        <v>1.4887994794456033E-3</v>
      </c>
      <c r="U284" s="78">
        <f>R284/'סכום נכסי הקרן'!$C$42</f>
        <v>5.3793753507728635E-4</v>
      </c>
    </row>
    <row r="285" spans="2:21">
      <c r="B285" t="s">
        <v>973</v>
      </c>
      <c r="C285" t="s">
        <v>974</v>
      </c>
      <c r="D285" t="s">
        <v>123</v>
      </c>
      <c r="E285" t="s">
        <v>834</v>
      </c>
      <c r="F285"/>
      <c r="G285" t="s">
        <v>906</v>
      </c>
      <c r="H285" t="s">
        <v>846</v>
      </c>
      <c r="I285" t="s">
        <v>210</v>
      </c>
      <c r="J285"/>
      <c r="K285" s="77">
        <v>4.28</v>
      </c>
      <c r="L285" t="s">
        <v>110</v>
      </c>
      <c r="M285" s="78">
        <v>4.6300000000000001E-2</v>
      </c>
      <c r="N285" s="78">
        <v>7.3700000000000002E-2</v>
      </c>
      <c r="O285" s="77">
        <v>4772.3599999999997</v>
      </c>
      <c r="P285" s="77">
        <v>89.980943524796956</v>
      </c>
      <c r="Q285" s="77">
        <v>0</v>
      </c>
      <c r="R285" s="77">
        <v>17.423775562593001</v>
      </c>
      <c r="S285" s="78">
        <v>0</v>
      </c>
      <c r="T285" s="78">
        <f t="shared" si="8"/>
        <v>9.1878967796590817E-4</v>
      </c>
      <c r="U285" s="78">
        <f>R285/'סכום נכסי הקרן'!$C$42</f>
        <v>3.319798679695152E-4</v>
      </c>
    </row>
    <row r="286" spans="2:21">
      <c r="B286" t="s">
        <v>975</v>
      </c>
      <c r="C286" t="s">
        <v>976</v>
      </c>
      <c r="D286" t="s">
        <v>123</v>
      </c>
      <c r="E286" t="s">
        <v>834</v>
      </c>
      <c r="F286"/>
      <c r="G286" t="s">
        <v>932</v>
      </c>
      <c r="H286" t="s">
        <v>846</v>
      </c>
      <c r="I286" t="s">
        <v>210</v>
      </c>
      <c r="J286"/>
      <c r="K286" s="77">
        <v>6.72</v>
      </c>
      <c r="L286" t="s">
        <v>110</v>
      </c>
      <c r="M286" s="78">
        <v>7.8799999999999995E-2</v>
      </c>
      <c r="N286" s="78">
        <v>7.6200000000000004E-2</v>
      </c>
      <c r="O286" s="77">
        <v>9138.56</v>
      </c>
      <c r="P286" s="77">
        <v>101.2416579329785</v>
      </c>
      <c r="Q286" s="77">
        <v>0</v>
      </c>
      <c r="R286" s="77">
        <v>37.540110325973998</v>
      </c>
      <c r="S286" s="78">
        <v>0</v>
      </c>
      <c r="T286" s="78">
        <f t="shared" si="8"/>
        <v>1.9795632555814043E-3</v>
      </c>
      <c r="U286" s="78">
        <f>R286/'סכום נכסי הקרן'!$C$42</f>
        <v>7.1526178839985053E-4</v>
      </c>
    </row>
    <row r="287" spans="2:21">
      <c r="B287" s="87" t="s">
        <v>2169</v>
      </c>
      <c r="C287" t="s">
        <v>977</v>
      </c>
      <c r="D287" t="s">
        <v>123</v>
      </c>
      <c r="E287" t="s">
        <v>834</v>
      </c>
      <c r="F287"/>
      <c r="G287" t="s">
        <v>978</v>
      </c>
      <c r="H287" t="s">
        <v>846</v>
      </c>
      <c r="I287" t="s">
        <v>2168</v>
      </c>
      <c r="J287"/>
      <c r="K287" s="77">
        <v>7.03</v>
      </c>
      <c r="L287" t="s">
        <v>106</v>
      </c>
      <c r="M287" s="78">
        <v>4.2799999999999998E-2</v>
      </c>
      <c r="N287" s="78">
        <v>6.6600000000000006E-2</v>
      </c>
      <c r="O287" s="77">
        <v>13538.6</v>
      </c>
      <c r="P287" s="77">
        <v>84.876519669685194</v>
      </c>
      <c r="Q287" s="77">
        <v>0</v>
      </c>
      <c r="R287" s="77">
        <v>44.229215001707999</v>
      </c>
      <c r="S287" s="78">
        <v>0</v>
      </c>
      <c r="T287" s="78">
        <f t="shared" si="8"/>
        <v>2.3322927951016704E-3</v>
      </c>
      <c r="U287" s="78">
        <f>R287/'סכום נכסי הקרן'!$C$42</f>
        <v>8.4271109346619551E-4</v>
      </c>
    </row>
    <row r="288" spans="2:21">
      <c r="B288" t="s">
        <v>979</v>
      </c>
      <c r="C288" t="s">
        <v>980</v>
      </c>
      <c r="D288" t="s">
        <v>123</v>
      </c>
      <c r="E288" t="s">
        <v>834</v>
      </c>
      <c r="F288"/>
      <c r="G288" t="s">
        <v>898</v>
      </c>
      <c r="H288" t="s">
        <v>981</v>
      </c>
      <c r="I288" t="s">
        <v>2168</v>
      </c>
      <c r="J288"/>
      <c r="K288" s="77">
        <v>1.61</v>
      </c>
      <c r="L288" t="s">
        <v>106</v>
      </c>
      <c r="M288" s="78">
        <v>6.5000000000000002E-2</v>
      </c>
      <c r="N288" s="78">
        <v>7.85E-2</v>
      </c>
      <c r="O288" s="77">
        <v>3384.65</v>
      </c>
      <c r="P288" s="77">
        <v>99.320722571019161</v>
      </c>
      <c r="Q288" s="77">
        <v>0</v>
      </c>
      <c r="R288" s="77">
        <v>12.9390248616885</v>
      </c>
      <c r="S288" s="78">
        <v>0</v>
      </c>
      <c r="T288" s="78">
        <f t="shared" si="8"/>
        <v>6.8230002407666758E-4</v>
      </c>
      <c r="U288" s="78">
        <f>R288/'סכום נכסי הקרן'!$C$42</f>
        <v>2.4653071028185174E-4</v>
      </c>
    </row>
    <row r="289" spans="2:21">
      <c r="B289" t="s">
        <v>982</v>
      </c>
      <c r="C289" t="s">
        <v>983</v>
      </c>
      <c r="D289" t="s">
        <v>123</v>
      </c>
      <c r="E289" t="s">
        <v>834</v>
      </c>
      <c r="F289"/>
      <c r="G289" t="s">
        <v>932</v>
      </c>
      <c r="H289" t="s">
        <v>981</v>
      </c>
      <c r="I289" t="s">
        <v>2168</v>
      </c>
      <c r="J289"/>
      <c r="K289" s="77">
        <v>4.2300000000000004</v>
      </c>
      <c r="L289" t="s">
        <v>106</v>
      </c>
      <c r="M289" s="78">
        <v>4.1300000000000003E-2</v>
      </c>
      <c r="N289" s="78">
        <v>7.5300000000000006E-2</v>
      </c>
      <c r="O289" s="77">
        <v>12117.05</v>
      </c>
      <c r="P289" s="77">
        <v>86.911208053940527</v>
      </c>
      <c r="Q289" s="77">
        <v>0</v>
      </c>
      <c r="R289" s="77">
        <v>40.534105887139503</v>
      </c>
      <c r="S289" s="78">
        <v>0</v>
      </c>
      <c r="T289" s="78">
        <f t="shared" si="8"/>
        <v>2.1374424825946585E-3</v>
      </c>
      <c r="U289" s="78">
        <f>R289/'סכום נכסי הקרן'!$C$42</f>
        <v>7.7230718866493065E-4</v>
      </c>
    </row>
    <row r="290" spans="2:21">
      <c r="B290" t="s">
        <v>984</v>
      </c>
      <c r="C290" t="s">
        <v>985</v>
      </c>
      <c r="D290" t="s">
        <v>123</v>
      </c>
      <c r="E290" t="s">
        <v>834</v>
      </c>
      <c r="F290"/>
      <c r="G290" t="s">
        <v>986</v>
      </c>
      <c r="H290" t="s">
        <v>981</v>
      </c>
      <c r="I290" t="s">
        <v>210</v>
      </c>
      <c r="J290"/>
      <c r="K290" s="77">
        <v>3.79</v>
      </c>
      <c r="L290" t="s">
        <v>110</v>
      </c>
      <c r="M290" s="78">
        <v>3.1300000000000001E-2</v>
      </c>
      <c r="N290" s="78">
        <v>6.6600000000000006E-2</v>
      </c>
      <c r="O290" s="77">
        <v>5076.9799999999996</v>
      </c>
      <c r="P290" s="77">
        <v>89.363725190959983</v>
      </c>
      <c r="Q290" s="77">
        <v>0</v>
      </c>
      <c r="R290" s="77">
        <v>18.408790081974001</v>
      </c>
      <c r="S290" s="78">
        <v>0</v>
      </c>
      <c r="T290" s="78">
        <f t="shared" si="8"/>
        <v>9.707314152663356E-4</v>
      </c>
      <c r="U290" s="78">
        <f>R290/'סכום נכסי הקרן'!$C$42</f>
        <v>3.507476137383602E-4</v>
      </c>
    </row>
    <row r="291" spans="2:21">
      <c r="B291" t="s">
        <v>987</v>
      </c>
      <c r="C291" t="s">
        <v>988</v>
      </c>
      <c r="D291" t="s">
        <v>123</v>
      </c>
      <c r="E291" t="s">
        <v>834</v>
      </c>
      <c r="F291"/>
      <c r="G291" t="s">
        <v>989</v>
      </c>
      <c r="H291" t="s">
        <v>981</v>
      </c>
      <c r="I291" t="s">
        <v>210</v>
      </c>
      <c r="J291"/>
      <c r="K291" s="77">
        <v>4.57</v>
      </c>
      <c r="L291" t="s">
        <v>110</v>
      </c>
      <c r="M291" s="78">
        <v>6.6299999999999998E-2</v>
      </c>
      <c r="N291" s="78">
        <v>6.8400000000000002E-2</v>
      </c>
      <c r="O291" s="77">
        <v>5753.91</v>
      </c>
      <c r="P291" s="77">
        <v>98.622356743501584</v>
      </c>
      <c r="Q291" s="77">
        <v>0</v>
      </c>
      <c r="R291" s="77">
        <v>23.0248584822968</v>
      </c>
      <c r="S291" s="78">
        <v>0</v>
      </c>
      <c r="T291" s="78">
        <f t="shared" si="8"/>
        <v>1.2141457076374211E-3</v>
      </c>
      <c r="U291" s="78">
        <f>R291/'סכום נכסי הקרן'!$C$42</f>
        <v>4.3869880276580636E-4</v>
      </c>
    </row>
    <row r="292" spans="2:21">
      <c r="B292" t="s">
        <v>990</v>
      </c>
      <c r="C292" t="s">
        <v>991</v>
      </c>
      <c r="D292" t="s">
        <v>123</v>
      </c>
      <c r="E292" t="s">
        <v>834</v>
      </c>
      <c r="F292"/>
      <c r="G292" t="s">
        <v>886</v>
      </c>
      <c r="H292" t="s">
        <v>992</v>
      </c>
      <c r="I292" t="s">
        <v>302</v>
      </c>
      <c r="J292"/>
      <c r="K292" s="77">
        <v>4.8099999999999996</v>
      </c>
      <c r="L292" t="s">
        <v>106</v>
      </c>
      <c r="M292" s="78">
        <v>7.7499999999999999E-2</v>
      </c>
      <c r="N292" s="78">
        <v>8.77E-2</v>
      </c>
      <c r="O292" s="77">
        <v>6988.29</v>
      </c>
      <c r="P292" s="77">
        <v>95.504166827650252</v>
      </c>
      <c r="Q292" s="77">
        <v>0</v>
      </c>
      <c r="R292" s="77">
        <v>25.688642230860001</v>
      </c>
      <c r="S292" s="78">
        <v>0</v>
      </c>
      <c r="T292" s="78">
        <f t="shared" si="8"/>
        <v>1.3546122215523293E-3</v>
      </c>
      <c r="U292" s="78">
        <f>R292/'סכום נכסי הקרן'!$C$42</f>
        <v>4.8945258881926649E-4</v>
      </c>
    </row>
    <row r="293" spans="2:21">
      <c r="B293" t="s">
        <v>993</v>
      </c>
      <c r="C293" t="s">
        <v>994</v>
      </c>
      <c r="D293" t="s">
        <v>123</v>
      </c>
      <c r="E293" t="s">
        <v>834</v>
      </c>
      <c r="F293"/>
      <c r="G293" t="s">
        <v>972</v>
      </c>
      <c r="H293" t="s">
        <v>981</v>
      </c>
      <c r="I293" t="s">
        <v>2168</v>
      </c>
      <c r="J293"/>
      <c r="K293" s="77">
        <v>4.33</v>
      </c>
      <c r="L293" t="s">
        <v>113</v>
      </c>
      <c r="M293" s="78">
        <v>8.3799999999999999E-2</v>
      </c>
      <c r="N293" s="78">
        <v>8.3599999999999994E-2</v>
      </c>
      <c r="O293" s="77">
        <v>10153.950000000001</v>
      </c>
      <c r="P293" s="77">
        <v>101.91552085149118</v>
      </c>
      <c r="Q293" s="77">
        <v>0</v>
      </c>
      <c r="R293" s="77">
        <v>48.6408243739588</v>
      </c>
      <c r="S293" s="78">
        <v>0</v>
      </c>
      <c r="T293" s="78">
        <f t="shared" si="8"/>
        <v>2.5649255640374565E-3</v>
      </c>
      <c r="U293" s="78">
        <f>R293/'סכום נכסי הקרן'!$C$42</f>
        <v>9.267666698062146E-4</v>
      </c>
    </row>
    <row r="294" spans="2:21">
      <c r="B294" t="s">
        <v>995</v>
      </c>
      <c r="C294" t="s">
        <v>996</v>
      </c>
      <c r="D294" t="s">
        <v>123</v>
      </c>
      <c r="E294" t="s">
        <v>834</v>
      </c>
      <c r="F294"/>
      <c r="G294" t="s">
        <v>906</v>
      </c>
      <c r="H294" t="s">
        <v>981</v>
      </c>
      <c r="I294" t="s">
        <v>210</v>
      </c>
      <c r="J294"/>
      <c r="K294" s="77">
        <v>6.93</v>
      </c>
      <c r="L294" t="s">
        <v>106</v>
      </c>
      <c r="M294" s="78">
        <v>6.0999999999999999E-2</v>
      </c>
      <c r="N294" s="78">
        <v>7.0000000000000007E-2</v>
      </c>
      <c r="O294" s="77">
        <v>1692.33</v>
      </c>
      <c r="P294" s="77">
        <v>94.239834470818337</v>
      </c>
      <c r="Q294" s="77">
        <v>0</v>
      </c>
      <c r="R294" s="77">
        <v>6.1385737652043</v>
      </c>
      <c r="S294" s="78">
        <v>0</v>
      </c>
      <c r="T294" s="78">
        <f t="shared" si="8"/>
        <v>3.2369897056127369E-4</v>
      </c>
      <c r="U294" s="78">
        <f>R294/'סכום נכסי הקרן'!$C$42</f>
        <v>1.1695989200347437E-4</v>
      </c>
    </row>
    <row r="295" spans="2:21">
      <c r="B295" t="s">
        <v>997</v>
      </c>
      <c r="C295" t="s">
        <v>998</v>
      </c>
      <c r="D295" t="s">
        <v>123</v>
      </c>
      <c r="E295" t="s">
        <v>834</v>
      </c>
      <c r="F295"/>
      <c r="G295" t="s">
        <v>906</v>
      </c>
      <c r="H295" t="s">
        <v>981</v>
      </c>
      <c r="I295" t="s">
        <v>210</v>
      </c>
      <c r="J295"/>
      <c r="K295" s="77">
        <v>4.08</v>
      </c>
      <c r="L295" t="s">
        <v>110</v>
      </c>
      <c r="M295" s="78">
        <v>6.13E-2</v>
      </c>
      <c r="N295" s="78">
        <v>5.4600000000000003E-2</v>
      </c>
      <c r="O295" s="77">
        <v>6769.3</v>
      </c>
      <c r="P295" s="77">
        <v>104.69084697088326</v>
      </c>
      <c r="Q295" s="77">
        <v>0</v>
      </c>
      <c r="R295" s="77">
        <v>28.754843172480001</v>
      </c>
      <c r="S295" s="78">
        <v>0</v>
      </c>
      <c r="T295" s="78">
        <f t="shared" si="8"/>
        <v>1.5162989791445253E-3</v>
      </c>
      <c r="U295" s="78">
        <f>R295/'סכום נכסי הקרן'!$C$42</f>
        <v>5.4787373755997744E-4</v>
      </c>
    </row>
    <row r="296" spans="2:21">
      <c r="B296" t="s">
        <v>999</v>
      </c>
      <c r="C296" t="s">
        <v>1000</v>
      </c>
      <c r="D296" t="s">
        <v>123</v>
      </c>
      <c r="E296" t="s">
        <v>834</v>
      </c>
      <c r="F296"/>
      <c r="G296" t="s">
        <v>906</v>
      </c>
      <c r="H296" t="s">
        <v>981</v>
      </c>
      <c r="I296" t="s">
        <v>210</v>
      </c>
      <c r="J296"/>
      <c r="K296" s="77">
        <v>3.44</v>
      </c>
      <c r="L296" t="s">
        <v>106</v>
      </c>
      <c r="M296" s="78">
        <v>7.3499999999999996E-2</v>
      </c>
      <c r="N296" s="78">
        <v>6.7299999999999999E-2</v>
      </c>
      <c r="O296" s="77">
        <v>5415.44</v>
      </c>
      <c r="P296" s="77">
        <v>104.10699933523406</v>
      </c>
      <c r="Q296" s="77">
        <v>0</v>
      </c>
      <c r="R296" s="77">
        <v>21.700092674395201</v>
      </c>
      <c r="S296" s="78">
        <v>0</v>
      </c>
      <c r="T296" s="78">
        <f t="shared" si="8"/>
        <v>1.1442882220626348E-3</v>
      </c>
      <c r="U296" s="78">
        <f>R296/'סכום נכסי הקרן'!$C$42</f>
        <v>4.134576845926651E-4</v>
      </c>
    </row>
    <row r="297" spans="2:21">
      <c r="B297" t="s">
        <v>1001</v>
      </c>
      <c r="C297" t="s">
        <v>1002</v>
      </c>
      <c r="D297" t="s">
        <v>123</v>
      </c>
      <c r="E297" t="s">
        <v>834</v>
      </c>
      <c r="F297"/>
      <c r="G297" t="s">
        <v>886</v>
      </c>
      <c r="H297" t="s">
        <v>992</v>
      </c>
      <c r="I297" t="s">
        <v>302</v>
      </c>
      <c r="J297"/>
      <c r="K297" s="77">
        <v>4.18</v>
      </c>
      <c r="L297" t="s">
        <v>106</v>
      </c>
      <c r="M297" s="78">
        <v>7.4999999999999997E-2</v>
      </c>
      <c r="N297" s="78">
        <v>9.4100000000000003E-2</v>
      </c>
      <c r="O297" s="77">
        <v>8123.16</v>
      </c>
      <c r="P297" s="77">
        <v>93.908000000000001</v>
      </c>
      <c r="Q297" s="77">
        <v>0</v>
      </c>
      <c r="R297" s="77">
        <v>29.3613155101872</v>
      </c>
      <c r="S297" s="78">
        <v>0</v>
      </c>
      <c r="T297" s="78">
        <f t="shared" si="8"/>
        <v>1.548279448696344E-3</v>
      </c>
      <c r="U297" s="78">
        <f>R297/'סכום נכסי הקרן'!$C$42</f>
        <v>5.5942901763552245E-4</v>
      </c>
    </row>
    <row r="298" spans="2:21">
      <c r="B298" t="s">
        <v>1003</v>
      </c>
      <c r="C298" t="s">
        <v>1004</v>
      </c>
      <c r="D298" t="s">
        <v>123</v>
      </c>
      <c r="E298" t="s">
        <v>834</v>
      </c>
      <c r="F298"/>
      <c r="G298" t="s">
        <v>947</v>
      </c>
      <c r="H298" t="s">
        <v>981</v>
      </c>
      <c r="I298" t="s">
        <v>2168</v>
      </c>
      <c r="J298"/>
      <c r="K298" s="77">
        <v>4.97</v>
      </c>
      <c r="L298" t="s">
        <v>106</v>
      </c>
      <c r="M298" s="78">
        <v>3.7499999999999999E-2</v>
      </c>
      <c r="N298" s="78">
        <v>6.59E-2</v>
      </c>
      <c r="O298" s="77">
        <v>3384.65</v>
      </c>
      <c r="P298" s="77">
        <v>88.756750461643009</v>
      </c>
      <c r="Q298" s="77">
        <v>0</v>
      </c>
      <c r="R298" s="77">
        <v>11.5628015094705</v>
      </c>
      <c r="S298" s="78">
        <v>0</v>
      </c>
      <c r="T298" s="78">
        <f t="shared" si="8"/>
        <v>6.0972908180005787E-4</v>
      </c>
      <c r="U298" s="78">
        <f>R298/'סכום נכסי הקרן'!$C$42</f>
        <v>2.2030915771853904E-4</v>
      </c>
    </row>
    <row r="299" spans="2:21">
      <c r="B299" t="s">
        <v>1005</v>
      </c>
      <c r="C299" t="s">
        <v>1006</v>
      </c>
      <c r="D299" t="s">
        <v>123</v>
      </c>
      <c r="E299" t="s">
        <v>834</v>
      </c>
      <c r="F299"/>
      <c r="G299" t="s">
        <v>978</v>
      </c>
      <c r="H299" t="s">
        <v>981</v>
      </c>
      <c r="I299" t="s">
        <v>210</v>
      </c>
      <c r="J299"/>
      <c r="K299" s="77">
        <v>6.84</v>
      </c>
      <c r="L299" t="s">
        <v>106</v>
      </c>
      <c r="M299" s="78">
        <v>5.1299999999999998E-2</v>
      </c>
      <c r="N299" s="78">
        <v>7.1099999999999997E-2</v>
      </c>
      <c r="O299" s="77">
        <v>7277</v>
      </c>
      <c r="P299" s="77">
        <v>87.877153359901058</v>
      </c>
      <c r="Q299" s="77">
        <v>0</v>
      </c>
      <c r="R299" s="77">
        <v>24.613663912050001</v>
      </c>
      <c r="S299" s="78">
        <v>0</v>
      </c>
      <c r="T299" s="78">
        <f t="shared" si="8"/>
        <v>1.2979265175950183E-3</v>
      </c>
      <c r="U299" s="78">
        <f>R299/'סכום נכסי הקרן'!$C$42</f>
        <v>4.6897073865615949E-4</v>
      </c>
    </row>
    <row r="300" spans="2:21">
      <c r="B300" t="s">
        <v>1007</v>
      </c>
      <c r="C300" t="s">
        <v>1008</v>
      </c>
      <c r="D300" t="s">
        <v>123</v>
      </c>
      <c r="E300" t="s">
        <v>834</v>
      </c>
      <c r="F300"/>
      <c r="G300" t="s">
        <v>898</v>
      </c>
      <c r="H300" t="s">
        <v>981</v>
      </c>
      <c r="I300" t="s">
        <v>210</v>
      </c>
      <c r="J300"/>
      <c r="K300" s="77">
        <v>7.01</v>
      </c>
      <c r="L300" t="s">
        <v>106</v>
      </c>
      <c r="M300" s="78">
        <v>6.4000000000000001E-2</v>
      </c>
      <c r="N300" s="78">
        <v>6.9400000000000003E-2</v>
      </c>
      <c r="O300" s="77">
        <v>8461.6299999999992</v>
      </c>
      <c r="P300" s="77">
        <v>98.792777378590173</v>
      </c>
      <c r="Q300" s="77">
        <v>0</v>
      </c>
      <c r="R300" s="77">
        <v>32.175635781436497</v>
      </c>
      <c r="S300" s="78">
        <v>0</v>
      </c>
      <c r="T300" s="78">
        <f t="shared" si="8"/>
        <v>1.696684047138569E-3</v>
      </c>
      <c r="U300" s="78">
        <f>R300/'סכום נכסי הקרן'!$C$42</f>
        <v>6.1305101642200306E-4</v>
      </c>
    </row>
    <row r="301" spans="2:21">
      <c r="B301" t="s">
        <v>1009</v>
      </c>
      <c r="C301" t="s">
        <v>1010</v>
      </c>
      <c r="D301" t="s">
        <v>123</v>
      </c>
      <c r="E301" t="s">
        <v>834</v>
      </c>
      <c r="F301"/>
      <c r="G301" t="s">
        <v>886</v>
      </c>
      <c r="H301" t="s">
        <v>992</v>
      </c>
      <c r="I301" t="s">
        <v>302</v>
      </c>
      <c r="J301"/>
      <c r="K301" s="77">
        <v>4.2300000000000004</v>
      </c>
      <c r="L301" t="s">
        <v>106</v>
      </c>
      <c r="M301" s="78">
        <v>7.6300000000000007E-2</v>
      </c>
      <c r="N301" s="78">
        <v>9.5500000000000002E-2</v>
      </c>
      <c r="O301" s="77">
        <v>10153.950000000001</v>
      </c>
      <c r="P301" s="77">
        <v>92.700986177792885</v>
      </c>
      <c r="Q301" s="77">
        <v>0</v>
      </c>
      <c r="R301" s="77">
        <v>36.229912564313999</v>
      </c>
      <c r="S301" s="78">
        <v>0</v>
      </c>
      <c r="T301" s="78">
        <f t="shared" si="8"/>
        <v>1.9104739715061624E-3</v>
      </c>
      <c r="U301" s="78">
        <f>R301/'סכום נכסי הקרן'!$C$42</f>
        <v>6.9029823911816374E-4</v>
      </c>
    </row>
    <row r="302" spans="2:21">
      <c r="B302" t="s">
        <v>1011</v>
      </c>
      <c r="C302" t="s">
        <v>1012</v>
      </c>
      <c r="D302" t="s">
        <v>123</v>
      </c>
      <c r="E302" t="s">
        <v>834</v>
      </c>
      <c r="F302"/>
      <c r="G302" t="s">
        <v>853</v>
      </c>
      <c r="H302" t="s">
        <v>992</v>
      </c>
      <c r="I302" t="s">
        <v>302</v>
      </c>
      <c r="J302"/>
      <c r="K302" s="77">
        <v>3.17</v>
      </c>
      <c r="L302" t="s">
        <v>106</v>
      </c>
      <c r="M302" s="78">
        <v>5.2999999999999999E-2</v>
      </c>
      <c r="N302" s="78">
        <v>0.10100000000000001</v>
      </c>
      <c r="O302" s="77">
        <v>10475.49</v>
      </c>
      <c r="P302" s="77">
        <v>86.103388660578162</v>
      </c>
      <c r="Q302" s="77">
        <v>0</v>
      </c>
      <c r="R302" s="77">
        <v>34.717024943011197</v>
      </c>
      <c r="S302" s="78">
        <v>0</v>
      </c>
      <c r="T302" s="78">
        <f t="shared" si="8"/>
        <v>1.8306964556984147E-3</v>
      </c>
      <c r="U302" s="78">
        <f>R302/'סכום נכסי הקרן'!$C$42</f>
        <v>6.6147278558953296E-4</v>
      </c>
    </row>
    <row r="303" spans="2:21">
      <c r="B303" t="s">
        <v>1013</v>
      </c>
      <c r="C303" t="s">
        <v>1014</v>
      </c>
      <c r="D303" t="s">
        <v>123</v>
      </c>
      <c r="E303" t="s">
        <v>834</v>
      </c>
      <c r="F303"/>
      <c r="G303" t="s">
        <v>972</v>
      </c>
      <c r="H303" t="s">
        <v>981</v>
      </c>
      <c r="I303" t="s">
        <v>2168</v>
      </c>
      <c r="J303"/>
      <c r="K303" s="77">
        <v>6.19</v>
      </c>
      <c r="L303" t="s">
        <v>106</v>
      </c>
      <c r="M303" s="78">
        <v>4.1300000000000003E-2</v>
      </c>
      <c r="N303" s="78">
        <v>8.4199999999999997E-2</v>
      </c>
      <c r="O303" s="77">
        <v>3553.88</v>
      </c>
      <c r="P303" s="77">
        <v>77.034251195876053</v>
      </c>
      <c r="Q303" s="77">
        <v>0</v>
      </c>
      <c r="R303" s="77">
        <v>10.537425953793599</v>
      </c>
      <c r="S303" s="78">
        <v>0</v>
      </c>
      <c r="T303" s="78">
        <f t="shared" si="8"/>
        <v>5.5565902831422836E-4</v>
      </c>
      <c r="U303" s="78">
        <f>R303/'סכום נכסי הקרן'!$C$42</f>
        <v>2.007724023023595E-4</v>
      </c>
    </row>
    <row r="304" spans="2:21">
      <c r="B304" t="s">
        <v>1015</v>
      </c>
      <c r="C304" t="s">
        <v>1016</v>
      </c>
      <c r="D304" t="s">
        <v>123</v>
      </c>
      <c r="E304" t="s">
        <v>834</v>
      </c>
      <c r="F304"/>
      <c r="G304" t="s">
        <v>972</v>
      </c>
      <c r="H304" t="s">
        <v>981</v>
      </c>
      <c r="I304" t="s">
        <v>2168</v>
      </c>
      <c r="J304"/>
      <c r="K304" s="77">
        <v>4.88</v>
      </c>
      <c r="L304" t="s">
        <v>110</v>
      </c>
      <c r="M304" s="78">
        <v>6.5000000000000002E-2</v>
      </c>
      <c r="N304" s="78">
        <v>6.3700000000000007E-2</v>
      </c>
      <c r="O304" s="77">
        <v>4061.58</v>
      </c>
      <c r="P304" s="77">
        <v>100.90243941520295</v>
      </c>
      <c r="Q304" s="77">
        <v>0</v>
      </c>
      <c r="R304" s="77">
        <v>16.628581609881</v>
      </c>
      <c r="S304" s="78">
        <v>0</v>
      </c>
      <c r="T304" s="78">
        <f t="shared" si="8"/>
        <v>8.7685754947239996E-4</v>
      </c>
      <c r="U304" s="78">
        <f>R304/'סכום נכסי הקרן'!$C$42</f>
        <v>3.1682882435769079E-4</v>
      </c>
    </row>
    <row r="305" spans="2:21">
      <c r="B305" t="s">
        <v>1017</v>
      </c>
      <c r="C305" t="s">
        <v>1018</v>
      </c>
      <c r="D305" t="s">
        <v>123</v>
      </c>
      <c r="E305" t="s">
        <v>834</v>
      </c>
      <c r="F305"/>
      <c r="G305" t="s">
        <v>972</v>
      </c>
      <c r="H305" t="s">
        <v>981</v>
      </c>
      <c r="I305" t="s">
        <v>2168</v>
      </c>
      <c r="J305"/>
      <c r="K305" s="77">
        <v>0.75</v>
      </c>
      <c r="L305" t="s">
        <v>106</v>
      </c>
      <c r="M305" s="78">
        <v>6.25E-2</v>
      </c>
      <c r="N305" s="78">
        <v>8.2100000000000006E-2</v>
      </c>
      <c r="O305" s="77">
        <v>9034.98</v>
      </c>
      <c r="P305" s="77">
        <v>104.23519460585413</v>
      </c>
      <c r="Q305" s="77">
        <v>0</v>
      </c>
      <c r="R305" s="77">
        <v>36.248453965574399</v>
      </c>
      <c r="S305" s="78">
        <v>0</v>
      </c>
      <c r="T305" s="78">
        <f t="shared" si="8"/>
        <v>1.9114516957675822E-3</v>
      </c>
      <c r="U305" s="78">
        <f>R305/'סכום נכסי הקרן'!$C$42</f>
        <v>6.9065151340824422E-4</v>
      </c>
    </row>
    <row r="306" spans="2:21">
      <c r="B306" t="s">
        <v>1019</v>
      </c>
      <c r="C306" t="s">
        <v>1020</v>
      </c>
      <c r="D306" t="s">
        <v>123</v>
      </c>
      <c r="E306" t="s">
        <v>834</v>
      </c>
      <c r="F306"/>
      <c r="G306" t="s">
        <v>898</v>
      </c>
      <c r="H306" t="s">
        <v>981</v>
      </c>
      <c r="I306" t="s">
        <v>210</v>
      </c>
      <c r="J306"/>
      <c r="K306" s="77">
        <v>2.77</v>
      </c>
      <c r="L306" t="s">
        <v>110</v>
      </c>
      <c r="M306" s="78">
        <v>5.7500000000000002E-2</v>
      </c>
      <c r="N306" s="78">
        <v>5.57E-2</v>
      </c>
      <c r="O306" s="77">
        <v>3080.03</v>
      </c>
      <c r="P306" s="77">
        <v>100.33043961260118</v>
      </c>
      <c r="Q306" s="77">
        <v>0</v>
      </c>
      <c r="R306" s="77">
        <v>12.538517496054</v>
      </c>
      <c r="S306" s="78">
        <v>0</v>
      </c>
      <c r="T306" s="78">
        <f t="shared" si="8"/>
        <v>6.6118048932529516E-4</v>
      </c>
      <c r="U306" s="78">
        <f>R306/'סכום נכסי הקרן'!$C$42</f>
        <v>2.3889973604859704E-4</v>
      </c>
    </row>
    <row r="307" spans="2:21">
      <c r="B307" t="s">
        <v>1021</v>
      </c>
      <c r="C307" t="s">
        <v>1022</v>
      </c>
      <c r="D307" t="s">
        <v>123</v>
      </c>
      <c r="E307" t="s">
        <v>834</v>
      </c>
      <c r="F307"/>
      <c r="G307" t="s">
        <v>898</v>
      </c>
      <c r="H307" t="s">
        <v>981</v>
      </c>
      <c r="I307" t="s">
        <v>210</v>
      </c>
      <c r="J307"/>
      <c r="K307" s="77">
        <v>4.7699999999999996</v>
      </c>
      <c r="L307" t="s">
        <v>110</v>
      </c>
      <c r="M307" s="78">
        <v>6.13E-2</v>
      </c>
      <c r="N307" s="78">
        <v>6.0900000000000003E-2</v>
      </c>
      <c r="O307" s="77">
        <v>6769.3</v>
      </c>
      <c r="P307" s="77">
        <v>99.869958666331826</v>
      </c>
      <c r="Q307" s="77">
        <v>0</v>
      </c>
      <c r="R307" s="77">
        <v>27.430717031939999</v>
      </c>
      <c r="S307" s="78">
        <v>0</v>
      </c>
      <c r="T307" s="78">
        <f t="shared" si="8"/>
        <v>1.4464752244776615E-3</v>
      </c>
      <c r="U307" s="78">
        <f>R307/'סכום נכסי הקרן'!$C$42</f>
        <v>5.2264480714060311E-4</v>
      </c>
    </row>
    <row r="308" spans="2:21">
      <c r="B308" t="s">
        <v>1023</v>
      </c>
      <c r="C308" t="s">
        <v>1024</v>
      </c>
      <c r="D308" t="s">
        <v>123</v>
      </c>
      <c r="E308" t="s">
        <v>834</v>
      </c>
      <c r="F308"/>
      <c r="G308" t="s">
        <v>898</v>
      </c>
      <c r="H308" t="s">
        <v>1025</v>
      </c>
      <c r="I308" t="s">
        <v>302</v>
      </c>
      <c r="J308"/>
      <c r="K308" s="77">
        <v>6.31</v>
      </c>
      <c r="L308" t="s">
        <v>106</v>
      </c>
      <c r="M308" s="78">
        <v>3.7499999999999999E-2</v>
      </c>
      <c r="N308" s="78">
        <v>7.1099999999999997E-2</v>
      </c>
      <c r="O308" s="77">
        <v>10830.88</v>
      </c>
      <c r="P308" s="77">
        <v>80.647166974428671</v>
      </c>
      <c r="Q308" s="77">
        <v>0</v>
      </c>
      <c r="R308" s="77">
        <v>33.620237033961601</v>
      </c>
      <c r="S308" s="78">
        <v>0</v>
      </c>
      <c r="T308" s="78">
        <f t="shared" si="8"/>
        <v>1.7728606894988064E-3</v>
      </c>
      <c r="U308" s="78">
        <f>R308/'סכום נכסי הקרן'!$C$42</f>
        <v>6.4057539145536172E-4</v>
      </c>
    </row>
    <row r="309" spans="2:21">
      <c r="B309" t="s">
        <v>1026</v>
      </c>
      <c r="C309" t="s">
        <v>1027</v>
      </c>
      <c r="D309" t="s">
        <v>123</v>
      </c>
      <c r="E309" t="s">
        <v>834</v>
      </c>
      <c r="F309"/>
      <c r="G309" t="s">
        <v>898</v>
      </c>
      <c r="H309" t="s">
        <v>1025</v>
      </c>
      <c r="I309" t="s">
        <v>302</v>
      </c>
      <c r="J309"/>
      <c r="K309" s="77">
        <v>4.7699999999999996</v>
      </c>
      <c r="L309" t="s">
        <v>106</v>
      </c>
      <c r="M309" s="78">
        <v>5.8799999999999998E-2</v>
      </c>
      <c r="N309" s="78">
        <v>7.0999999999999994E-2</v>
      </c>
      <c r="O309" s="77">
        <v>1015.4</v>
      </c>
      <c r="P309" s="77">
        <v>95.825375615520983</v>
      </c>
      <c r="Q309" s="77">
        <v>0</v>
      </c>
      <c r="R309" s="77">
        <v>3.7451188155359998</v>
      </c>
      <c r="S309" s="78">
        <v>0</v>
      </c>
      <c r="T309" s="78">
        <f t="shared" si="8"/>
        <v>1.9748742160440798E-4</v>
      </c>
      <c r="U309" s="78">
        <f>R309/'סכום נכסי הקרן'!$C$42</f>
        <v>7.1356753043871291E-5</v>
      </c>
    </row>
    <row r="310" spans="2:21">
      <c r="B310" t="s">
        <v>1028</v>
      </c>
      <c r="C310" t="s">
        <v>1029</v>
      </c>
      <c r="D310" t="s">
        <v>123</v>
      </c>
      <c r="E310" t="s">
        <v>834</v>
      </c>
      <c r="F310"/>
      <c r="G310" t="s">
        <v>986</v>
      </c>
      <c r="H310" t="s">
        <v>1030</v>
      </c>
      <c r="I310" t="s">
        <v>210</v>
      </c>
      <c r="J310"/>
      <c r="K310" s="77">
        <v>6.4</v>
      </c>
      <c r="L310" t="s">
        <v>106</v>
      </c>
      <c r="M310" s="78">
        <v>0.04</v>
      </c>
      <c r="N310" s="78">
        <v>6.6799999999999998E-2</v>
      </c>
      <c r="O310" s="77">
        <v>10153.950000000001</v>
      </c>
      <c r="P310" s="77">
        <v>83.905444280304707</v>
      </c>
      <c r="Q310" s="77">
        <v>0</v>
      </c>
      <c r="R310" s="77">
        <v>32.7923901922155</v>
      </c>
      <c r="S310" s="78">
        <v>0</v>
      </c>
      <c r="T310" s="78">
        <f t="shared" si="8"/>
        <v>1.7292067104630593E-3</v>
      </c>
      <c r="U310" s="78">
        <f>R310/'סכום נכסי הקרן'!$C$42</f>
        <v>6.248022035929172E-4</v>
      </c>
    </row>
    <row r="311" spans="2:21">
      <c r="B311" t="s">
        <v>1031</v>
      </c>
      <c r="C311" t="s">
        <v>1032</v>
      </c>
      <c r="D311" t="s">
        <v>123</v>
      </c>
      <c r="E311" t="s">
        <v>834</v>
      </c>
      <c r="F311"/>
      <c r="G311" t="s">
        <v>906</v>
      </c>
      <c r="H311" t="s">
        <v>1030</v>
      </c>
      <c r="I311" t="s">
        <v>210</v>
      </c>
      <c r="J311"/>
      <c r="K311" s="77">
        <v>5.58</v>
      </c>
      <c r="L311" t="s">
        <v>106</v>
      </c>
      <c r="M311" s="78">
        <v>3.7499999999999999E-2</v>
      </c>
      <c r="N311" s="78">
        <v>7.0499999999999993E-2</v>
      </c>
      <c r="O311" s="77">
        <v>6430.84</v>
      </c>
      <c r="P311" s="77">
        <v>83.404749805624149</v>
      </c>
      <c r="Q311" s="77">
        <v>0</v>
      </c>
      <c r="R311" s="77">
        <v>20.6445965217276</v>
      </c>
      <c r="S311" s="78">
        <v>0</v>
      </c>
      <c r="T311" s="78">
        <f t="shared" si="8"/>
        <v>1.0886298507343372E-3</v>
      </c>
      <c r="U311" s="78">
        <f>R311/'סכום נכסי הקרן'!$C$42</f>
        <v>3.933470333652009E-4</v>
      </c>
    </row>
    <row r="312" spans="2:21">
      <c r="B312" t="s">
        <v>1033</v>
      </c>
      <c r="C312" t="s">
        <v>1034</v>
      </c>
      <c r="D312" t="s">
        <v>123</v>
      </c>
      <c r="E312" t="s">
        <v>834</v>
      </c>
      <c r="F312"/>
      <c r="G312" t="s">
        <v>853</v>
      </c>
      <c r="H312" t="s">
        <v>1025</v>
      </c>
      <c r="I312" t="s">
        <v>302</v>
      </c>
      <c r="J312"/>
      <c r="K312" s="77">
        <v>4.1500000000000004</v>
      </c>
      <c r="L312" t="s">
        <v>106</v>
      </c>
      <c r="M312" s="78">
        <v>5.1299999999999998E-2</v>
      </c>
      <c r="N312" s="78">
        <v>7.0999999999999994E-2</v>
      </c>
      <c r="O312" s="77">
        <v>9702.7800000000007</v>
      </c>
      <c r="P312" s="77">
        <v>93.348318931275372</v>
      </c>
      <c r="Q312" s="77">
        <v>0</v>
      </c>
      <c r="R312" s="77">
        <v>34.861863393440402</v>
      </c>
      <c r="S312" s="78">
        <v>0</v>
      </c>
      <c r="T312" s="78">
        <f t="shared" si="8"/>
        <v>1.8383340697590911E-3</v>
      </c>
      <c r="U312" s="78">
        <f>R312/'סכום נכסי הקרן'!$C$42</f>
        <v>6.6423243142390805E-4</v>
      </c>
    </row>
    <row r="313" spans="2:21">
      <c r="B313" t="s">
        <v>1035</v>
      </c>
      <c r="C313" t="s">
        <v>1036</v>
      </c>
      <c r="D313" t="s">
        <v>123</v>
      </c>
      <c r="E313" t="s">
        <v>834</v>
      </c>
      <c r="F313"/>
      <c r="G313" t="s">
        <v>1037</v>
      </c>
      <c r="H313" t="s">
        <v>1025</v>
      </c>
      <c r="I313" t="s">
        <v>302</v>
      </c>
      <c r="J313"/>
      <c r="K313" s="77">
        <v>6.38</v>
      </c>
      <c r="L313" t="s">
        <v>106</v>
      </c>
      <c r="M313" s="78">
        <v>0.04</v>
      </c>
      <c r="N313" s="78">
        <v>6.7199999999999996E-2</v>
      </c>
      <c r="O313" s="77">
        <v>3892.35</v>
      </c>
      <c r="P313" s="77">
        <v>85.364334617904348</v>
      </c>
      <c r="Q313" s="77">
        <v>0</v>
      </c>
      <c r="R313" s="77">
        <v>12.7889902335465</v>
      </c>
      <c r="S313" s="78">
        <v>0</v>
      </c>
      <c r="T313" s="78">
        <f t="shared" si="8"/>
        <v>6.7438840542782125E-4</v>
      </c>
      <c r="U313" s="78">
        <f>R313/'סכום נכסי הקרן'!$C$42</f>
        <v>2.4367206028016262E-4</v>
      </c>
    </row>
    <row r="314" spans="2:21">
      <c r="B314" t="s">
        <v>1038</v>
      </c>
      <c r="C314" t="s">
        <v>1039</v>
      </c>
      <c r="D314" t="s">
        <v>123</v>
      </c>
      <c r="E314" t="s">
        <v>834</v>
      </c>
      <c r="F314"/>
      <c r="G314" t="s">
        <v>886</v>
      </c>
      <c r="H314" t="s">
        <v>1030</v>
      </c>
      <c r="I314" t="s">
        <v>210</v>
      </c>
      <c r="J314"/>
      <c r="K314" s="77">
        <v>4.72</v>
      </c>
      <c r="L314" t="s">
        <v>110</v>
      </c>
      <c r="M314" s="78">
        <v>7.8799999999999995E-2</v>
      </c>
      <c r="N314" s="78">
        <v>8.7400000000000005E-2</v>
      </c>
      <c r="O314" s="77">
        <v>10086.26</v>
      </c>
      <c r="P314" s="77">
        <v>96.713424163168511</v>
      </c>
      <c r="Q314" s="77">
        <v>0</v>
      </c>
      <c r="R314" s="77">
        <v>39.579968790419997</v>
      </c>
      <c r="S314" s="78">
        <v>0</v>
      </c>
      <c r="T314" s="78">
        <f t="shared" si="8"/>
        <v>2.0871289720308332E-3</v>
      </c>
      <c r="U314" s="78">
        <f>R314/'סכום נכסי הקרן'!$C$42</f>
        <v>7.5412775870981833E-4</v>
      </c>
    </row>
    <row r="315" spans="2:21">
      <c r="B315" t="s">
        <v>1040</v>
      </c>
      <c r="C315" t="s">
        <v>1041</v>
      </c>
      <c r="D315" t="s">
        <v>123</v>
      </c>
      <c r="E315" t="s">
        <v>834</v>
      </c>
      <c r="F315"/>
      <c r="G315" t="s">
        <v>972</v>
      </c>
      <c r="H315" t="s">
        <v>1030</v>
      </c>
      <c r="I315" t="s">
        <v>210</v>
      </c>
      <c r="J315"/>
      <c r="K315" s="77">
        <v>5.72</v>
      </c>
      <c r="L315" t="s">
        <v>110</v>
      </c>
      <c r="M315" s="78">
        <v>6.1400000000000003E-2</v>
      </c>
      <c r="N315" s="78">
        <v>6.6100000000000006E-2</v>
      </c>
      <c r="O315" s="77">
        <v>3384.65</v>
      </c>
      <c r="P315" s="77">
        <v>99.717741021967186</v>
      </c>
      <c r="Q315" s="77">
        <v>0</v>
      </c>
      <c r="R315" s="77">
        <v>13.6944541359863</v>
      </c>
      <c r="S315" s="78">
        <v>0</v>
      </c>
      <c r="T315" s="78">
        <f t="shared" si="8"/>
        <v>7.2213528349932758E-4</v>
      </c>
      <c r="U315" s="78">
        <f>R315/'סכום נכסי הקרן'!$C$42</f>
        <v>2.6092410681297464E-4</v>
      </c>
    </row>
    <row r="316" spans="2:21">
      <c r="B316" t="s">
        <v>1042</v>
      </c>
      <c r="C316" t="s">
        <v>1043</v>
      </c>
      <c r="D316" t="s">
        <v>123</v>
      </c>
      <c r="E316" t="s">
        <v>834</v>
      </c>
      <c r="F316"/>
      <c r="G316" t="s">
        <v>972</v>
      </c>
      <c r="H316" t="s">
        <v>1030</v>
      </c>
      <c r="I316" t="s">
        <v>210</v>
      </c>
      <c r="J316"/>
      <c r="K316" s="77">
        <v>4.0599999999999996</v>
      </c>
      <c r="L316" t="s">
        <v>110</v>
      </c>
      <c r="M316" s="78">
        <v>7.1300000000000002E-2</v>
      </c>
      <c r="N316" s="78">
        <v>6.5699999999999995E-2</v>
      </c>
      <c r="O316" s="77">
        <v>10153.950000000001</v>
      </c>
      <c r="P316" s="77">
        <v>108.25284967426482</v>
      </c>
      <c r="Q316" s="77">
        <v>0</v>
      </c>
      <c r="R316" s="77">
        <v>44.599797481196298</v>
      </c>
      <c r="S316" s="78">
        <v>0</v>
      </c>
      <c r="T316" s="78">
        <f t="shared" si="8"/>
        <v>2.3518343322252232E-3</v>
      </c>
      <c r="U316" s="78">
        <f>R316/'סכום נכסי הקרן'!$C$42</f>
        <v>8.4977190081936553E-4</v>
      </c>
    </row>
    <row r="317" spans="2:21">
      <c r="B317" t="s">
        <v>1044</v>
      </c>
      <c r="C317" t="s">
        <v>1045</v>
      </c>
      <c r="D317" t="s">
        <v>123</v>
      </c>
      <c r="E317" t="s">
        <v>834</v>
      </c>
      <c r="F317"/>
      <c r="G317" t="s">
        <v>941</v>
      </c>
      <c r="H317" t="s">
        <v>854</v>
      </c>
      <c r="I317" t="s">
        <v>210</v>
      </c>
      <c r="J317"/>
      <c r="K317" s="77">
        <v>4.0999999999999996</v>
      </c>
      <c r="L317" t="s">
        <v>106</v>
      </c>
      <c r="M317" s="78">
        <v>4.6300000000000001E-2</v>
      </c>
      <c r="N317" s="78">
        <v>7.3200000000000001E-2</v>
      </c>
      <c r="O317" s="77">
        <v>8462.64</v>
      </c>
      <c r="P317" s="77">
        <v>90.797680742652418</v>
      </c>
      <c r="Q317" s="77">
        <v>0</v>
      </c>
      <c r="R317" s="77">
        <v>29.575257390110401</v>
      </c>
      <c r="S317" s="78">
        <v>0</v>
      </c>
      <c r="T317" s="78">
        <f t="shared" si="8"/>
        <v>1.5595610214101288E-3</v>
      </c>
      <c r="U317" s="78">
        <f>R317/'סכום נכסי הקרן'!$C$42</f>
        <v>5.6350530964209176E-4</v>
      </c>
    </row>
    <row r="318" spans="2:21">
      <c r="B318" t="s">
        <v>1046</v>
      </c>
      <c r="C318" t="s">
        <v>1047</v>
      </c>
      <c r="D318" t="s">
        <v>123</v>
      </c>
      <c r="E318" t="s">
        <v>834</v>
      </c>
      <c r="F318"/>
      <c r="G318" t="s">
        <v>886</v>
      </c>
      <c r="H318" t="s">
        <v>854</v>
      </c>
      <c r="I318" t="s">
        <v>210</v>
      </c>
      <c r="J318"/>
      <c r="K318" s="77">
        <v>3.67</v>
      </c>
      <c r="L318" t="s">
        <v>113</v>
      </c>
      <c r="M318" s="78">
        <v>8.8800000000000004E-2</v>
      </c>
      <c r="N318" s="78">
        <v>0.1099</v>
      </c>
      <c r="O318" s="77">
        <v>6870.84</v>
      </c>
      <c r="P318" s="77">
        <v>92.527095266372029</v>
      </c>
      <c r="Q318" s="77">
        <v>0</v>
      </c>
      <c r="R318" s="77">
        <v>29.881633976881702</v>
      </c>
      <c r="S318" s="78">
        <v>0</v>
      </c>
      <c r="T318" s="78">
        <f t="shared" si="8"/>
        <v>1.5757168565495711E-3</v>
      </c>
      <c r="U318" s="78">
        <f>R318/'סכום נכסי הקרן'!$C$42</f>
        <v>5.6934278490455143E-4</v>
      </c>
    </row>
    <row r="319" spans="2:21">
      <c r="B319" t="s">
        <v>1048</v>
      </c>
      <c r="C319" t="s">
        <v>1049</v>
      </c>
      <c r="D319" t="s">
        <v>123</v>
      </c>
      <c r="E319" t="s">
        <v>834</v>
      </c>
      <c r="F319"/>
      <c r="G319" t="s">
        <v>986</v>
      </c>
      <c r="H319" t="s">
        <v>1050</v>
      </c>
      <c r="I319" t="s">
        <v>302</v>
      </c>
      <c r="J319"/>
      <c r="K319" s="77">
        <v>5.88</v>
      </c>
      <c r="L319" t="s">
        <v>106</v>
      </c>
      <c r="M319" s="78">
        <v>6.3799999999999996E-2</v>
      </c>
      <c r="N319" s="78">
        <v>6.8699999999999997E-2</v>
      </c>
      <c r="O319" s="77">
        <v>9477.02</v>
      </c>
      <c r="P319" s="77">
        <v>97.729375309960304</v>
      </c>
      <c r="Q319" s="77">
        <v>0</v>
      </c>
      <c r="R319" s="77">
        <v>35.648793076955997</v>
      </c>
      <c r="S319" s="78">
        <v>0</v>
      </c>
      <c r="T319" s="78">
        <f t="shared" si="8"/>
        <v>1.8798304072148698E-3</v>
      </c>
      <c r="U319" s="78">
        <f>R319/'סכום נכסי הקרן'!$C$42</f>
        <v>6.7922601369867425E-4</v>
      </c>
    </row>
    <row r="320" spans="2:21">
      <c r="B320" t="s">
        <v>1051</v>
      </c>
      <c r="C320" t="s">
        <v>1052</v>
      </c>
      <c r="D320" t="s">
        <v>123</v>
      </c>
      <c r="E320" t="s">
        <v>834</v>
      </c>
      <c r="F320"/>
      <c r="G320" t="s">
        <v>886</v>
      </c>
      <c r="H320" t="s">
        <v>854</v>
      </c>
      <c r="I320" t="s">
        <v>210</v>
      </c>
      <c r="J320"/>
      <c r="K320" s="77">
        <v>4.07</v>
      </c>
      <c r="L320" t="s">
        <v>113</v>
      </c>
      <c r="M320" s="78">
        <v>8.5000000000000006E-2</v>
      </c>
      <c r="N320" s="78">
        <v>0.1046</v>
      </c>
      <c r="O320" s="77">
        <v>3384.65</v>
      </c>
      <c r="P320" s="77">
        <v>91.996287489105541</v>
      </c>
      <c r="Q320" s="77">
        <v>0</v>
      </c>
      <c r="R320" s="77">
        <v>14.6355701448534</v>
      </c>
      <c r="S320" s="78">
        <v>0</v>
      </c>
      <c r="T320" s="78">
        <f t="shared" si="8"/>
        <v>7.7176216669747641E-4</v>
      </c>
      <c r="U320" s="78">
        <f>R320/'סכום נכסי הקרן'!$C$42</f>
        <v>2.7885544248963787E-4</v>
      </c>
    </row>
    <row r="321" spans="2:21">
      <c r="B321" t="s">
        <v>1053</v>
      </c>
      <c r="C321" t="s">
        <v>1054</v>
      </c>
      <c r="D321" t="s">
        <v>123</v>
      </c>
      <c r="E321" t="s">
        <v>834</v>
      </c>
      <c r="F321"/>
      <c r="G321" t="s">
        <v>886</v>
      </c>
      <c r="H321" t="s">
        <v>854</v>
      </c>
      <c r="I321" t="s">
        <v>210</v>
      </c>
      <c r="J321"/>
      <c r="K321" s="77">
        <v>3.74</v>
      </c>
      <c r="L321" t="s">
        <v>113</v>
      </c>
      <c r="M321" s="78">
        <v>8.5000000000000006E-2</v>
      </c>
      <c r="N321" s="78">
        <v>0.1007</v>
      </c>
      <c r="O321" s="77">
        <v>3384.65</v>
      </c>
      <c r="P321" s="77">
        <v>93.16728748910522</v>
      </c>
      <c r="Q321" s="77">
        <v>0</v>
      </c>
      <c r="R321" s="77">
        <v>14.821863017178799</v>
      </c>
      <c r="S321" s="78">
        <v>0</v>
      </c>
      <c r="T321" s="78">
        <f t="shared" si="8"/>
        <v>7.8158575329937622E-4</v>
      </c>
      <c r="U321" s="78">
        <f>R321/'סכום נכסי הקרן'!$C$42</f>
        <v>2.8240493054038063E-4</v>
      </c>
    </row>
    <row r="322" spans="2:21">
      <c r="B322" t="s">
        <v>1055</v>
      </c>
      <c r="C322" t="s">
        <v>1056</v>
      </c>
      <c r="D322" t="s">
        <v>123</v>
      </c>
      <c r="E322" t="s">
        <v>834</v>
      </c>
      <c r="F322"/>
      <c r="G322" t="s">
        <v>978</v>
      </c>
      <c r="H322" t="s">
        <v>1050</v>
      </c>
      <c r="I322" t="s">
        <v>302</v>
      </c>
      <c r="J322"/>
      <c r="K322" s="77">
        <v>5.87</v>
      </c>
      <c r="L322" t="s">
        <v>106</v>
      </c>
      <c r="M322" s="78">
        <v>4.1300000000000003E-2</v>
      </c>
      <c r="N322" s="78">
        <v>7.3499999999999996E-2</v>
      </c>
      <c r="O322" s="77">
        <v>5593.47</v>
      </c>
      <c r="P322" s="77">
        <v>82.855125877138875</v>
      </c>
      <c r="Q322" s="77">
        <v>0</v>
      </c>
      <c r="R322" s="77">
        <v>17.838100469580599</v>
      </c>
      <c r="S322" s="78">
        <v>0</v>
      </c>
      <c r="T322" s="78">
        <f t="shared" si="8"/>
        <v>9.4063783862987271E-4</v>
      </c>
      <c r="U322" s="78">
        <f>R322/'סכום נכסי הקרן'!$C$42</f>
        <v>3.3987411152333624E-4</v>
      </c>
    </row>
    <row r="323" spans="2:21">
      <c r="B323" t="s">
        <v>1057</v>
      </c>
      <c r="C323" t="s">
        <v>1058</v>
      </c>
      <c r="D323" t="s">
        <v>123</v>
      </c>
      <c r="E323" t="s">
        <v>834</v>
      </c>
      <c r="F323"/>
      <c r="G323" t="s">
        <v>893</v>
      </c>
      <c r="H323" t="s">
        <v>1059</v>
      </c>
      <c r="I323" t="s">
        <v>302</v>
      </c>
      <c r="J323"/>
      <c r="K323" s="77">
        <v>3.75</v>
      </c>
      <c r="L323" t="s">
        <v>110</v>
      </c>
      <c r="M323" s="78">
        <v>2.63E-2</v>
      </c>
      <c r="N323" s="78">
        <v>0.1071</v>
      </c>
      <c r="O323" s="77">
        <v>6109.29</v>
      </c>
      <c r="P323" s="77">
        <v>74.621410383203283</v>
      </c>
      <c r="Q323" s="77">
        <v>0</v>
      </c>
      <c r="R323" s="77">
        <v>18.497486655437999</v>
      </c>
      <c r="S323" s="78">
        <v>0</v>
      </c>
      <c r="T323" s="78">
        <f t="shared" si="8"/>
        <v>9.7540855862581649E-4</v>
      </c>
      <c r="U323" s="78">
        <f>R323/'סכום נכסי הקרן'!$C$42</f>
        <v>3.524375733365051E-4</v>
      </c>
    </row>
    <row r="324" spans="2:21">
      <c r="B324" t="s">
        <v>1060</v>
      </c>
      <c r="C324" t="s">
        <v>1061</v>
      </c>
      <c r="D324" t="s">
        <v>123</v>
      </c>
      <c r="E324" t="s">
        <v>834</v>
      </c>
      <c r="F324"/>
      <c r="G324" t="s">
        <v>978</v>
      </c>
      <c r="H324" t="s">
        <v>1059</v>
      </c>
      <c r="I324" t="s">
        <v>302</v>
      </c>
      <c r="J324"/>
      <c r="K324" s="77">
        <v>5.59</v>
      </c>
      <c r="L324" t="s">
        <v>106</v>
      </c>
      <c r="M324" s="78">
        <v>4.7500000000000001E-2</v>
      </c>
      <c r="N324" s="78">
        <v>7.9799999999999996E-2</v>
      </c>
      <c r="O324" s="77">
        <v>676.93</v>
      </c>
      <c r="P324" s="77">
        <v>83.687365724668723</v>
      </c>
      <c r="Q324" s="77">
        <v>0</v>
      </c>
      <c r="R324" s="77">
        <v>2.1804773015952001</v>
      </c>
      <c r="S324" s="78">
        <v>0</v>
      </c>
      <c r="T324" s="78">
        <f t="shared" si="8"/>
        <v>1.149808220696847E-4</v>
      </c>
      <c r="U324" s="78">
        <f>R324/'סכום נכסי הקרן'!$C$42</f>
        <v>4.1545218721032039E-5</v>
      </c>
    </row>
    <row r="325" spans="2:21">
      <c r="B325" t="s">
        <v>1062</v>
      </c>
      <c r="C325" t="s">
        <v>1063</v>
      </c>
      <c r="D325" t="s">
        <v>123</v>
      </c>
      <c r="E325" t="s">
        <v>834</v>
      </c>
      <c r="F325"/>
      <c r="G325" t="s">
        <v>978</v>
      </c>
      <c r="H325" t="s">
        <v>1059</v>
      </c>
      <c r="I325" t="s">
        <v>302</v>
      </c>
      <c r="J325"/>
      <c r="K325" s="77">
        <v>5.79</v>
      </c>
      <c r="L325" t="s">
        <v>106</v>
      </c>
      <c r="M325" s="78">
        <v>7.3800000000000004E-2</v>
      </c>
      <c r="N325" s="78">
        <v>7.8100000000000003E-2</v>
      </c>
      <c r="O325" s="77">
        <v>10153.950000000001</v>
      </c>
      <c r="P325" s="77">
        <v>96.649124646073702</v>
      </c>
      <c r="Q325" s="77">
        <v>0</v>
      </c>
      <c r="R325" s="77">
        <v>37.772945895408</v>
      </c>
      <c r="S325" s="78">
        <v>0</v>
      </c>
      <c r="T325" s="78">
        <f t="shared" si="8"/>
        <v>1.9918411294033416E-3</v>
      </c>
      <c r="U325" s="78">
        <f>R325/'סכום נכסי הקרן'!$C$42</f>
        <v>7.1969806693900106E-4</v>
      </c>
    </row>
    <row r="326" spans="2:21">
      <c r="B326" t="s">
        <v>1064</v>
      </c>
      <c r="C326" t="s">
        <v>1065</v>
      </c>
      <c r="D326" t="s">
        <v>123</v>
      </c>
      <c r="E326" t="s">
        <v>834</v>
      </c>
      <c r="F326"/>
      <c r="G326" t="s">
        <v>932</v>
      </c>
      <c r="H326" t="s">
        <v>1066</v>
      </c>
      <c r="I326" t="s">
        <v>210</v>
      </c>
      <c r="J326"/>
      <c r="K326" s="77">
        <v>2.16</v>
      </c>
      <c r="L326" t="s">
        <v>110</v>
      </c>
      <c r="M326" s="78">
        <v>0.05</v>
      </c>
      <c r="N326" s="78">
        <v>7.0099999999999996E-2</v>
      </c>
      <c r="O326" s="77">
        <v>3384.65</v>
      </c>
      <c r="P326" s="77">
        <v>98.594958297017413</v>
      </c>
      <c r="Q326" s="77">
        <v>0</v>
      </c>
      <c r="R326" s="77">
        <v>13.540259943720001</v>
      </c>
      <c r="S326" s="78">
        <v>0</v>
      </c>
      <c r="T326" s="78">
        <f t="shared" si="8"/>
        <v>7.1400432291919232E-4</v>
      </c>
      <c r="U326" s="78">
        <f>R326/'סכום נכסי הקרן'!$C$42</f>
        <v>2.5798620352064053E-4</v>
      </c>
    </row>
    <row r="327" spans="2:21">
      <c r="B327" t="s">
        <v>1067</v>
      </c>
      <c r="C327" t="s">
        <v>1068</v>
      </c>
      <c r="D327" t="s">
        <v>123</v>
      </c>
      <c r="E327" t="s">
        <v>834</v>
      </c>
      <c r="F327"/>
      <c r="G327" t="s">
        <v>932</v>
      </c>
      <c r="H327" t="s">
        <v>1066</v>
      </c>
      <c r="I327" t="s">
        <v>210</v>
      </c>
      <c r="J327"/>
      <c r="K327" s="77">
        <v>2.17</v>
      </c>
      <c r="L327" t="s">
        <v>113</v>
      </c>
      <c r="M327" s="78">
        <v>0.06</v>
      </c>
      <c r="N327" s="78">
        <v>9.5200000000000007E-2</v>
      </c>
      <c r="O327" s="77">
        <v>8021.62</v>
      </c>
      <c r="P327" s="77">
        <v>93.010740094893606</v>
      </c>
      <c r="Q327" s="77">
        <v>0</v>
      </c>
      <c r="R327" s="77">
        <v>35.068788499558899</v>
      </c>
      <c r="S327" s="78">
        <v>0</v>
      </c>
      <c r="T327" s="78">
        <f t="shared" si="8"/>
        <v>1.8492456343009258E-3</v>
      </c>
      <c r="U327" s="78">
        <f>R327/'סכום נכסי הקרן'!$C$42</f>
        <v>6.6817503095763231E-4</v>
      </c>
    </row>
    <row r="328" spans="2:21">
      <c r="B328" t="s">
        <v>1069</v>
      </c>
      <c r="C328" t="s">
        <v>1070</v>
      </c>
      <c r="D328" t="s">
        <v>123</v>
      </c>
      <c r="E328" t="s">
        <v>834</v>
      </c>
      <c r="F328"/>
      <c r="G328" t="s">
        <v>986</v>
      </c>
      <c r="H328" t="s">
        <v>1059</v>
      </c>
      <c r="I328" t="s">
        <v>302</v>
      </c>
      <c r="J328"/>
      <c r="K328" s="77">
        <v>6.04</v>
      </c>
      <c r="L328" t="s">
        <v>106</v>
      </c>
      <c r="M328" s="78">
        <v>5.1299999999999998E-2</v>
      </c>
      <c r="N328" s="78">
        <v>8.7999999999999995E-2</v>
      </c>
      <c r="O328" s="77">
        <v>10153.950000000001</v>
      </c>
      <c r="P328" s="77">
        <v>81.10294458806672</v>
      </c>
      <c r="Q328" s="77">
        <v>0</v>
      </c>
      <c r="R328" s="77">
        <v>31.697101749258</v>
      </c>
      <c r="S328" s="78">
        <v>0</v>
      </c>
      <c r="T328" s="78">
        <f t="shared" si="8"/>
        <v>1.6714500140358392E-3</v>
      </c>
      <c r="U328" s="78">
        <f>R328/'סכום נכסי הקרן'!$C$42</f>
        <v>6.039333791882797E-4</v>
      </c>
    </row>
    <row r="329" spans="2:21">
      <c r="B329" t="s">
        <v>1071</v>
      </c>
      <c r="C329" t="s">
        <v>1072</v>
      </c>
      <c r="D329" t="s">
        <v>123</v>
      </c>
      <c r="E329" t="s">
        <v>834</v>
      </c>
      <c r="F329"/>
      <c r="G329" t="s">
        <v>893</v>
      </c>
      <c r="H329" t="s">
        <v>1073</v>
      </c>
      <c r="I329" t="s">
        <v>302</v>
      </c>
      <c r="J329"/>
      <c r="K329" s="77">
        <v>2.66</v>
      </c>
      <c r="L329" t="s">
        <v>110</v>
      </c>
      <c r="M329" s="78">
        <v>3.6299999999999999E-2</v>
      </c>
      <c r="N329" s="78">
        <v>0.46460000000000001</v>
      </c>
      <c r="O329" s="77">
        <v>10492.42</v>
      </c>
      <c r="P329" s="77">
        <v>38.052534486800951</v>
      </c>
      <c r="Q329" s="77">
        <v>0</v>
      </c>
      <c r="R329" s="77">
        <v>16.200103280992501</v>
      </c>
      <c r="S329" s="78">
        <v>0</v>
      </c>
      <c r="T329" s="78">
        <f t="shared" si="8"/>
        <v>8.5426305125927869E-4</v>
      </c>
      <c r="U329" s="78">
        <f>R329/'סכום נכסי הקרן'!$C$42</f>
        <v>3.0866491186115993E-4</v>
      </c>
    </row>
    <row r="330" spans="2:21">
      <c r="B330" t="s">
        <v>218</v>
      </c>
      <c r="C330" s="16"/>
      <c r="D330" s="16"/>
      <c r="E330" s="16"/>
      <c r="F330" s="16"/>
    </row>
    <row r="331" spans="2:21">
      <c r="B331" t="s">
        <v>304</v>
      </c>
      <c r="C331" s="16"/>
      <c r="D331" s="16"/>
      <c r="E331" s="16"/>
      <c r="F331" s="16"/>
    </row>
    <row r="332" spans="2:21">
      <c r="B332" t="s">
        <v>305</v>
      </c>
      <c r="C332" s="16"/>
      <c r="D332" s="16"/>
      <c r="E332" s="16"/>
      <c r="F332" s="16"/>
    </row>
    <row r="333" spans="2:21">
      <c r="B333" t="s">
        <v>306</v>
      </c>
      <c r="C333" s="16"/>
      <c r="D333" s="16"/>
      <c r="E333" s="16"/>
      <c r="F333" s="16"/>
    </row>
    <row r="334" spans="2:21">
      <c r="B334" t="s">
        <v>307</v>
      </c>
      <c r="C334" s="16"/>
      <c r="D334" s="16"/>
      <c r="E334" s="16"/>
      <c r="F334" s="16"/>
    </row>
    <row r="335" spans="2:21">
      <c r="C335" s="16"/>
      <c r="D335" s="16"/>
      <c r="E335" s="16"/>
      <c r="F335" s="16"/>
    </row>
    <row r="336" spans="2:21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2112</v>
      </c>
    </row>
    <row r="3" spans="2:62" s="1" customFormat="1">
      <c r="B3" s="2" t="s">
        <v>2</v>
      </c>
      <c r="C3" s="26" t="s">
        <v>2113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76094.41</v>
      </c>
      <c r="J11" s="7"/>
      <c r="K11" s="75">
        <v>0.81447000000000003</v>
      </c>
      <c r="L11" s="75">
        <v>1595.9631946660686</v>
      </c>
      <c r="M11" s="7"/>
      <c r="N11" s="76">
        <v>1</v>
      </c>
      <c r="O11" s="76">
        <v>3.04E-2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71543</v>
      </c>
      <c r="K12" s="81">
        <v>0.53664999999999996</v>
      </c>
      <c r="L12" s="81">
        <v>1138.5129128670123</v>
      </c>
      <c r="N12" s="80">
        <v>0.71340000000000003</v>
      </c>
      <c r="O12" s="80">
        <v>2.1700000000000001E-2</v>
      </c>
    </row>
    <row r="13" spans="2:62">
      <c r="B13" s="79" t="s">
        <v>1074</v>
      </c>
      <c r="E13" s="16"/>
      <c r="F13" s="16"/>
      <c r="G13" s="16"/>
      <c r="I13" s="81">
        <v>23404.880000000001</v>
      </c>
      <c r="K13" s="81">
        <v>0.45273000000000002</v>
      </c>
      <c r="L13" s="81">
        <v>698.36254448</v>
      </c>
      <c r="N13" s="80">
        <v>0.43759999999999999</v>
      </c>
      <c r="O13" s="80">
        <v>1.3299999999999999E-2</v>
      </c>
    </row>
    <row r="14" spans="2:62">
      <c r="B14" t="s">
        <v>1075</v>
      </c>
      <c r="C14" t="s">
        <v>1076</v>
      </c>
      <c r="D14" t="s">
        <v>100</v>
      </c>
      <c r="E14" t="s">
        <v>123</v>
      </c>
      <c r="F14" t="s">
        <v>637</v>
      </c>
      <c r="G14" t="s">
        <v>325</v>
      </c>
      <c r="H14" t="s">
        <v>102</v>
      </c>
      <c r="I14" s="77">
        <v>613.05999999999995</v>
      </c>
      <c r="J14" s="77">
        <v>2464</v>
      </c>
      <c r="K14" s="77">
        <v>0</v>
      </c>
      <c r="L14" s="77">
        <v>15.105798399999999</v>
      </c>
      <c r="M14" s="78">
        <v>0</v>
      </c>
      <c r="N14" s="78">
        <v>9.4999999999999998E-3</v>
      </c>
      <c r="O14" s="78">
        <v>2.9999999999999997E-4</v>
      </c>
    </row>
    <row r="15" spans="2:62">
      <c r="B15" t="s">
        <v>1077</v>
      </c>
      <c r="C15" t="s">
        <v>1078</v>
      </c>
      <c r="D15" t="s">
        <v>100</v>
      </c>
      <c r="E15" t="s">
        <v>123</v>
      </c>
      <c r="F15" t="s">
        <v>1079</v>
      </c>
      <c r="G15" t="s">
        <v>666</v>
      </c>
      <c r="H15" t="s">
        <v>102</v>
      </c>
      <c r="I15" s="77">
        <v>73.92</v>
      </c>
      <c r="J15" s="77">
        <v>26940</v>
      </c>
      <c r="K15" s="77">
        <v>0</v>
      </c>
      <c r="L15" s="77">
        <v>19.914048000000001</v>
      </c>
      <c r="M15" s="78">
        <v>0</v>
      </c>
      <c r="N15" s="78">
        <v>1.2500000000000001E-2</v>
      </c>
      <c r="O15" s="78">
        <v>4.0000000000000002E-4</v>
      </c>
    </row>
    <row r="16" spans="2:62">
      <c r="B16" t="s">
        <v>1080</v>
      </c>
      <c r="C16" t="s">
        <v>1081</v>
      </c>
      <c r="D16" t="s">
        <v>100</v>
      </c>
      <c r="E16" t="s">
        <v>123</v>
      </c>
      <c r="F16" t="s">
        <v>777</v>
      </c>
      <c r="G16" t="s">
        <v>666</v>
      </c>
      <c r="H16" t="s">
        <v>102</v>
      </c>
      <c r="I16" s="77">
        <v>231.81</v>
      </c>
      <c r="J16" s="77">
        <v>6008</v>
      </c>
      <c r="K16" s="77">
        <v>0</v>
      </c>
      <c r="L16" s="77">
        <v>13.927144800000001</v>
      </c>
      <c r="M16" s="78">
        <v>0</v>
      </c>
      <c r="N16" s="78">
        <v>8.6999999999999994E-3</v>
      </c>
      <c r="O16" s="78">
        <v>2.9999999999999997E-4</v>
      </c>
    </row>
    <row r="17" spans="2:15">
      <c r="B17" t="s">
        <v>1082</v>
      </c>
      <c r="C17" t="s">
        <v>1083</v>
      </c>
      <c r="D17" t="s">
        <v>100</v>
      </c>
      <c r="E17" t="s">
        <v>123</v>
      </c>
      <c r="F17" t="s">
        <v>780</v>
      </c>
      <c r="G17" t="s">
        <v>666</v>
      </c>
      <c r="H17" t="s">
        <v>102</v>
      </c>
      <c r="I17" s="77">
        <v>1274.8800000000001</v>
      </c>
      <c r="J17" s="77">
        <v>1124</v>
      </c>
      <c r="K17" s="77">
        <v>0</v>
      </c>
      <c r="L17" s="77">
        <v>14.329651200000001</v>
      </c>
      <c r="M17" s="78">
        <v>0</v>
      </c>
      <c r="N17" s="78">
        <v>8.9999999999999993E-3</v>
      </c>
      <c r="O17" s="78">
        <v>2.9999999999999997E-4</v>
      </c>
    </row>
    <row r="18" spans="2:15">
      <c r="B18" t="s">
        <v>1084</v>
      </c>
      <c r="C18" t="s">
        <v>1085</v>
      </c>
      <c r="D18" t="s">
        <v>100</v>
      </c>
      <c r="E18" t="s">
        <v>123</v>
      </c>
      <c r="F18" t="s">
        <v>429</v>
      </c>
      <c r="G18" t="s">
        <v>430</v>
      </c>
      <c r="H18" t="s">
        <v>102</v>
      </c>
      <c r="I18" s="77">
        <v>363.24</v>
      </c>
      <c r="J18" s="77">
        <v>3962</v>
      </c>
      <c r="K18" s="77">
        <v>0</v>
      </c>
      <c r="L18" s="77">
        <v>14.3915688</v>
      </c>
      <c r="M18" s="78">
        <v>0</v>
      </c>
      <c r="N18" s="78">
        <v>8.9999999999999993E-3</v>
      </c>
      <c r="O18" s="78">
        <v>2.9999999999999997E-4</v>
      </c>
    </row>
    <row r="19" spans="2:15">
      <c r="B19" t="s">
        <v>1086</v>
      </c>
      <c r="C19" t="s">
        <v>1087</v>
      </c>
      <c r="D19" t="s">
        <v>100</v>
      </c>
      <c r="E19" t="s">
        <v>123</v>
      </c>
      <c r="F19" t="s">
        <v>689</v>
      </c>
      <c r="G19" t="s">
        <v>430</v>
      </c>
      <c r="H19" t="s">
        <v>102</v>
      </c>
      <c r="I19" s="77">
        <v>300.35000000000002</v>
      </c>
      <c r="J19" s="77">
        <v>3012</v>
      </c>
      <c r="K19" s="77">
        <v>0</v>
      </c>
      <c r="L19" s="77">
        <v>9.0465420000000005</v>
      </c>
      <c r="M19" s="78">
        <v>0</v>
      </c>
      <c r="N19" s="78">
        <v>5.7000000000000002E-3</v>
      </c>
      <c r="O19" s="78">
        <v>2.0000000000000001E-4</v>
      </c>
    </row>
    <row r="20" spans="2:15">
      <c r="B20" t="s">
        <v>1088</v>
      </c>
      <c r="C20" t="s">
        <v>1089</v>
      </c>
      <c r="D20" t="s">
        <v>100</v>
      </c>
      <c r="E20" t="s">
        <v>123</v>
      </c>
      <c r="F20" t="s">
        <v>828</v>
      </c>
      <c r="G20" t="s">
        <v>680</v>
      </c>
      <c r="H20" t="s">
        <v>102</v>
      </c>
      <c r="I20" s="77">
        <v>57.63</v>
      </c>
      <c r="J20" s="77">
        <v>75810</v>
      </c>
      <c r="K20" s="77">
        <v>0</v>
      </c>
      <c r="L20" s="77">
        <v>43.689303000000002</v>
      </c>
      <c r="M20" s="78">
        <v>0</v>
      </c>
      <c r="N20" s="78">
        <v>2.7400000000000001E-2</v>
      </c>
      <c r="O20" s="78">
        <v>8.0000000000000004E-4</v>
      </c>
    </row>
    <row r="21" spans="2:15">
      <c r="B21" t="s">
        <v>1090</v>
      </c>
      <c r="C21" t="s">
        <v>1091</v>
      </c>
      <c r="D21" t="s">
        <v>100</v>
      </c>
      <c r="E21" t="s">
        <v>123</v>
      </c>
      <c r="F21" t="s">
        <v>622</v>
      </c>
      <c r="G21" t="s">
        <v>548</v>
      </c>
      <c r="H21" t="s">
        <v>102</v>
      </c>
      <c r="I21" s="77">
        <v>37.31</v>
      </c>
      <c r="J21" s="77">
        <v>5193</v>
      </c>
      <c r="K21" s="77">
        <v>0</v>
      </c>
      <c r="L21" s="77">
        <v>1.9375083</v>
      </c>
      <c r="M21" s="78">
        <v>0</v>
      </c>
      <c r="N21" s="78">
        <v>1.1999999999999999E-3</v>
      </c>
      <c r="O21" s="78">
        <v>0</v>
      </c>
    </row>
    <row r="22" spans="2:15">
      <c r="B22" t="s">
        <v>1092</v>
      </c>
      <c r="C22" t="s">
        <v>1093</v>
      </c>
      <c r="D22" t="s">
        <v>100</v>
      </c>
      <c r="E22" t="s">
        <v>123</v>
      </c>
      <c r="F22" t="s">
        <v>1094</v>
      </c>
      <c r="G22" t="s">
        <v>548</v>
      </c>
      <c r="H22" t="s">
        <v>102</v>
      </c>
      <c r="I22" s="77">
        <v>1195.96</v>
      </c>
      <c r="J22" s="77">
        <v>1022</v>
      </c>
      <c r="K22" s="77">
        <v>0</v>
      </c>
      <c r="L22" s="77">
        <v>12.222711200000001</v>
      </c>
      <c r="M22" s="78">
        <v>0</v>
      </c>
      <c r="N22" s="78">
        <v>7.7000000000000002E-3</v>
      </c>
      <c r="O22" s="78">
        <v>2.0000000000000001E-4</v>
      </c>
    </row>
    <row r="23" spans="2:15">
      <c r="B23" t="s">
        <v>1095</v>
      </c>
      <c r="C23" t="s">
        <v>1096</v>
      </c>
      <c r="D23" t="s">
        <v>100</v>
      </c>
      <c r="E23" t="s">
        <v>123</v>
      </c>
      <c r="F23" t="s">
        <v>1097</v>
      </c>
      <c r="G23" t="s">
        <v>315</v>
      </c>
      <c r="H23" t="s">
        <v>102</v>
      </c>
      <c r="I23" s="77">
        <v>1681.79</v>
      </c>
      <c r="J23" s="77">
        <v>2059</v>
      </c>
      <c r="K23" s="77">
        <v>0</v>
      </c>
      <c r="L23" s="77">
        <v>34.628056100000002</v>
      </c>
      <c r="M23" s="78">
        <v>0</v>
      </c>
      <c r="N23" s="78">
        <v>2.1700000000000001E-2</v>
      </c>
      <c r="O23" s="78">
        <v>6.9999999999999999E-4</v>
      </c>
    </row>
    <row r="24" spans="2:15">
      <c r="B24" t="s">
        <v>1098</v>
      </c>
      <c r="C24" t="s">
        <v>1099</v>
      </c>
      <c r="D24" t="s">
        <v>100</v>
      </c>
      <c r="E24" t="s">
        <v>123</v>
      </c>
      <c r="F24" t="s">
        <v>447</v>
      </c>
      <c r="G24" t="s">
        <v>315</v>
      </c>
      <c r="H24" t="s">
        <v>102</v>
      </c>
      <c r="I24" s="77">
        <v>2005.2</v>
      </c>
      <c r="J24" s="77">
        <v>3389</v>
      </c>
      <c r="K24" s="77">
        <v>0</v>
      </c>
      <c r="L24" s="77">
        <v>67.956227999999996</v>
      </c>
      <c r="M24" s="78">
        <v>0</v>
      </c>
      <c r="N24" s="78">
        <v>4.2599999999999999E-2</v>
      </c>
      <c r="O24" s="78">
        <v>1.2999999999999999E-3</v>
      </c>
    </row>
    <row r="25" spans="2:15">
      <c r="B25" t="s">
        <v>1100</v>
      </c>
      <c r="C25" t="s">
        <v>1101</v>
      </c>
      <c r="D25" t="s">
        <v>100</v>
      </c>
      <c r="E25" t="s">
        <v>123</v>
      </c>
      <c r="F25" t="s">
        <v>438</v>
      </c>
      <c r="G25" t="s">
        <v>315</v>
      </c>
      <c r="H25" t="s">
        <v>102</v>
      </c>
      <c r="I25" s="77">
        <v>2345.7600000000002</v>
      </c>
      <c r="J25" s="77">
        <v>3151</v>
      </c>
      <c r="K25" s="77">
        <v>0</v>
      </c>
      <c r="L25" s="77">
        <v>73.914897600000003</v>
      </c>
      <c r="M25" s="78">
        <v>0</v>
      </c>
      <c r="N25" s="78">
        <v>4.6300000000000001E-2</v>
      </c>
      <c r="O25" s="78">
        <v>1.4E-3</v>
      </c>
    </row>
    <row r="26" spans="2:15">
      <c r="B26" t="s">
        <v>1102</v>
      </c>
      <c r="C26" t="s">
        <v>1103</v>
      </c>
      <c r="D26" t="s">
        <v>100</v>
      </c>
      <c r="E26" t="s">
        <v>123</v>
      </c>
      <c r="F26" t="s">
        <v>849</v>
      </c>
      <c r="G26" t="s">
        <v>315</v>
      </c>
      <c r="H26" t="s">
        <v>102</v>
      </c>
      <c r="I26" s="77">
        <v>386.93</v>
      </c>
      <c r="J26" s="77">
        <v>13810</v>
      </c>
      <c r="K26" s="77">
        <v>0</v>
      </c>
      <c r="L26" s="77">
        <v>53.435032999999997</v>
      </c>
      <c r="M26" s="78">
        <v>0</v>
      </c>
      <c r="N26" s="78">
        <v>3.3500000000000002E-2</v>
      </c>
      <c r="O26" s="78">
        <v>1E-3</v>
      </c>
    </row>
    <row r="27" spans="2:15">
      <c r="B27" t="s">
        <v>1104</v>
      </c>
      <c r="C27" t="s">
        <v>1105</v>
      </c>
      <c r="D27" t="s">
        <v>100</v>
      </c>
      <c r="E27" t="s">
        <v>123</v>
      </c>
      <c r="F27" t="s">
        <v>1106</v>
      </c>
      <c r="G27" t="s">
        <v>315</v>
      </c>
      <c r="H27" t="s">
        <v>102</v>
      </c>
      <c r="I27" s="77">
        <v>62.42</v>
      </c>
      <c r="J27" s="77">
        <v>16360</v>
      </c>
      <c r="K27" s="77">
        <v>0</v>
      </c>
      <c r="L27" s="77">
        <v>10.211912</v>
      </c>
      <c r="M27" s="78">
        <v>0</v>
      </c>
      <c r="N27" s="78">
        <v>6.4000000000000003E-3</v>
      </c>
      <c r="O27" s="78">
        <v>2.0000000000000001E-4</v>
      </c>
    </row>
    <row r="28" spans="2:15">
      <c r="B28" t="s">
        <v>1107</v>
      </c>
      <c r="C28" t="s">
        <v>1108</v>
      </c>
      <c r="D28" t="s">
        <v>100</v>
      </c>
      <c r="E28" t="s">
        <v>123</v>
      </c>
      <c r="F28" t="s">
        <v>1109</v>
      </c>
      <c r="G28" t="s">
        <v>112</v>
      </c>
      <c r="H28" t="s">
        <v>102</v>
      </c>
      <c r="I28" s="77">
        <v>14.45</v>
      </c>
      <c r="J28" s="77">
        <v>146100</v>
      </c>
      <c r="K28" s="77">
        <v>0.17172000000000001</v>
      </c>
      <c r="L28" s="77">
        <v>21.283169999999998</v>
      </c>
      <c r="M28" s="78">
        <v>0</v>
      </c>
      <c r="N28" s="78">
        <v>1.3299999999999999E-2</v>
      </c>
      <c r="O28" s="78">
        <v>4.0000000000000002E-4</v>
      </c>
    </row>
    <row r="29" spans="2:15">
      <c r="B29" t="s">
        <v>1110</v>
      </c>
      <c r="C29" t="s">
        <v>1111</v>
      </c>
      <c r="D29" t="s">
        <v>100</v>
      </c>
      <c r="E29" t="s">
        <v>123</v>
      </c>
      <c r="F29" t="s">
        <v>1112</v>
      </c>
      <c r="G29" t="s">
        <v>112</v>
      </c>
      <c r="H29" t="s">
        <v>102</v>
      </c>
      <c r="I29" s="77">
        <v>6.84</v>
      </c>
      <c r="J29" s="77">
        <v>97080</v>
      </c>
      <c r="K29" s="77">
        <v>0</v>
      </c>
      <c r="L29" s="77">
        <v>6.6402720000000004</v>
      </c>
      <c r="M29" s="78">
        <v>0</v>
      </c>
      <c r="N29" s="78">
        <v>4.1999999999999997E-3</v>
      </c>
      <c r="O29" s="78">
        <v>1E-4</v>
      </c>
    </row>
    <row r="30" spans="2:15">
      <c r="B30" t="s">
        <v>1113</v>
      </c>
      <c r="C30" t="s">
        <v>1114</v>
      </c>
      <c r="D30" t="s">
        <v>100</v>
      </c>
      <c r="E30" t="s">
        <v>123</v>
      </c>
      <c r="F30" t="s">
        <v>1115</v>
      </c>
      <c r="G30" t="s">
        <v>1116</v>
      </c>
      <c r="H30" t="s">
        <v>102</v>
      </c>
      <c r="I30" s="77">
        <v>120.75</v>
      </c>
      <c r="J30" s="77">
        <v>5439</v>
      </c>
      <c r="K30" s="77">
        <v>0.13852999999999999</v>
      </c>
      <c r="L30" s="77">
        <v>6.7061225000000002</v>
      </c>
      <c r="M30" s="78">
        <v>0</v>
      </c>
      <c r="N30" s="78">
        <v>4.1999999999999997E-3</v>
      </c>
      <c r="O30" s="78">
        <v>1E-4</v>
      </c>
    </row>
    <row r="31" spans="2:15">
      <c r="B31" t="s">
        <v>1117</v>
      </c>
      <c r="C31" t="s">
        <v>1118</v>
      </c>
      <c r="D31" t="s">
        <v>100</v>
      </c>
      <c r="E31" t="s">
        <v>123</v>
      </c>
      <c r="F31" t="s">
        <v>1119</v>
      </c>
      <c r="G31" t="s">
        <v>1116</v>
      </c>
      <c r="H31" t="s">
        <v>102</v>
      </c>
      <c r="I31" s="77">
        <v>1120.3699999999999</v>
      </c>
      <c r="J31" s="77">
        <v>1147</v>
      </c>
      <c r="K31" s="77">
        <v>0</v>
      </c>
      <c r="L31" s="77">
        <v>12.8506439</v>
      </c>
      <c r="M31" s="78">
        <v>0</v>
      </c>
      <c r="N31" s="78">
        <v>8.0999999999999996E-3</v>
      </c>
      <c r="O31" s="78">
        <v>2.0000000000000001E-4</v>
      </c>
    </row>
    <row r="32" spans="2:15">
      <c r="B32" t="s">
        <v>1120</v>
      </c>
      <c r="C32" t="s">
        <v>1121</v>
      </c>
      <c r="D32" t="s">
        <v>100</v>
      </c>
      <c r="E32" t="s">
        <v>123</v>
      </c>
      <c r="F32" t="s">
        <v>1122</v>
      </c>
      <c r="G32" t="s">
        <v>1116</v>
      </c>
      <c r="H32" t="s">
        <v>102</v>
      </c>
      <c r="I32" s="77">
        <v>6.46</v>
      </c>
      <c r="J32" s="77">
        <v>56570</v>
      </c>
      <c r="K32" s="77">
        <v>0</v>
      </c>
      <c r="L32" s="77">
        <v>3.6544219999999998</v>
      </c>
      <c r="M32" s="78">
        <v>0</v>
      </c>
      <c r="N32" s="78">
        <v>2.3E-3</v>
      </c>
      <c r="O32" s="78">
        <v>1E-4</v>
      </c>
    </row>
    <row r="33" spans="2:15">
      <c r="B33" t="s">
        <v>1123</v>
      </c>
      <c r="C33" t="s">
        <v>1124</v>
      </c>
      <c r="D33" t="s">
        <v>100</v>
      </c>
      <c r="E33" t="s">
        <v>123</v>
      </c>
      <c r="F33" t="s">
        <v>845</v>
      </c>
      <c r="G33" t="s">
        <v>474</v>
      </c>
      <c r="H33" t="s">
        <v>102</v>
      </c>
      <c r="I33" s="77">
        <v>2363.75</v>
      </c>
      <c r="J33" s="77">
        <v>2107</v>
      </c>
      <c r="K33" s="77">
        <v>0</v>
      </c>
      <c r="L33" s="77">
        <v>49.804212499999998</v>
      </c>
      <c r="M33" s="78">
        <v>0</v>
      </c>
      <c r="N33" s="78">
        <v>3.1199999999999999E-2</v>
      </c>
      <c r="O33" s="78">
        <v>8.9999999999999998E-4</v>
      </c>
    </row>
    <row r="34" spans="2:15">
      <c r="B34" t="s">
        <v>1125</v>
      </c>
      <c r="C34" t="s">
        <v>1126</v>
      </c>
      <c r="D34" t="s">
        <v>100</v>
      </c>
      <c r="E34" t="s">
        <v>123</v>
      </c>
      <c r="F34" t="s">
        <v>1127</v>
      </c>
      <c r="G34" t="s">
        <v>1128</v>
      </c>
      <c r="H34" t="s">
        <v>102</v>
      </c>
      <c r="I34" s="77">
        <v>84.14</v>
      </c>
      <c r="J34" s="77">
        <v>9321</v>
      </c>
      <c r="K34" s="77">
        <v>0</v>
      </c>
      <c r="L34" s="77">
        <v>7.8426894000000003</v>
      </c>
      <c r="M34" s="78">
        <v>0</v>
      </c>
      <c r="N34" s="78">
        <v>4.8999999999999998E-3</v>
      </c>
      <c r="O34" s="78">
        <v>1E-4</v>
      </c>
    </row>
    <row r="35" spans="2:15">
      <c r="B35" t="s">
        <v>1129</v>
      </c>
      <c r="C35" t="s">
        <v>1130</v>
      </c>
      <c r="D35" t="s">
        <v>100</v>
      </c>
      <c r="E35" t="s">
        <v>123</v>
      </c>
      <c r="F35" t="s">
        <v>1131</v>
      </c>
      <c r="G35" t="s">
        <v>1128</v>
      </c>
      <c r="H35" t="s">
        <v>102</v>
      </c>
      <c r="I35" s="77">
        <v>16.18</v>
      </c>
      <c r="J35" s="77">
        <v>42120</v>
      </c>
      <c r="K35" s="77">
        <v>0</v>
      </c>
      <c r="L35" s="77">
        <v>6.815016</v>
      </c>
      <c r="M35" s="78">
        <v>0</v>
      </c>
      <c r="N35" s="78">
        <v>4.3E-3</v>
      </c>
      <c r="O35" s="78">
        <v>1E-4</v>
      </c>
    </row>
    <row r="36" spans="2:15">
      <c r="B36" t="s">
        <v>1132</v>
      </c>
      <c r="C36" t="s">
        <v>1133</v>
      </c>
      <c r="D36" t="s">
        <v>100</v>
      </c>
      <c r="E36" t="s">
        <v>123</v>
      </c>
      <c r="F36" t="s">
        <v>1134</v>
      </c>
      <c r="G36" t="s">
        <v>1135</v>
      </c>
      <c r="H36" t="s">
        <v>102</v>
      </c>
      <c r="I36" s="77">
        <v>191.64</v>
      </c>
      <c r="J36" s="77">
        <v>8007</v>
      </c>
      <c r="K36" s="77">
        <v>0</v>
      </c>
      <c r="L36" s="77">
        <v>15.3446148</v>
      </c>
      <c r="M36" s="78">
        <v>0</v>
      </c>
      <c r="N36" s="78">
        <v>9.5999999999999992E-3</v>
      </c>
      <c r="O36" s="78">
        <v>2.9999999999999997E-4</v>
      </c>
    </row>
    <row r="37" spans="2:15">
      <c r="B37" t="s">
        <v>1136</v>
      </c>
      <c r="C37" t="s">
        <v>1137</v>
      </c>
      <c r="D37" t="s">
        <v>100</v>
      </c>
      <c r="E37" t="s">
        <v>123</v>
      </c>
      <c r="F37" t="s">
        <v>768</v>
      </c>
      <c r="G37" t="s">
        <v>769</v>
      </c>
      <c r="H37" t="s">
        <v>102</v>
      </c>
      <c r="I37" s="77">
        <v>836.89</v>
      </c>
      <c r="J37" s="77">
        <v>2562</v>
      </c>
      <c r="K37" s="77">
        <v>0</v>
      </c>
      <c r="L37" s="77">
        <v>21.441121800000001</v>
      </c>
      <c r="M37" s="78">
        <v>0</v>
      </c>
      <c r="N37" s="78">
        <v>1.34E-2</v>
      </c>
      <c r="O37" s="78">
        <v>4.0000000000000002E-4</v>
      </c>
    </row>
    <row r="38" spans="2:15">
      <c r="B38" t="s">
        <v>1138</v>
      </c>
      <c r="C38" t="s">
        <v>1139</v>
      </c>
      <c r="D38" t="s">
        <v>100</v>
      </c>
      <c r="E38" t="s">
        <v>123</v>
      </c>
      <c r="F38" t="s">
        <v>408</v>
      </c>
      <c r="G38" t="s">
        <v>345</v>
      </c>
      <c r="H38" t="s">
        <v>102</v>
      </c>
      <c r="I38" s="77">
        <v>167.96</v>
      </c>
      <c r="J38" s="77">
        <v>5860</v>
      </c>
      <c r="K38" s="77">
        <v>0</v>
      </c>
      <c r="L38" s="77">
        <v>9.8424560000000003</v>
      </c>
      <c r="M38" s="78">
        <v>0</v>
      </c>
      <c r="N38" s="78">
        <v>6.1999999999999998E-3</v>
      </c>
      <c r="O38" s="78">
        <v>2.0000000000000001E-4</v>
      </c>
    </row>
    <row r="39" spans="2:15">
      <c r="B39" t="s">
        <v>1140</v>
      </c>
      <c r="C39" t="s">
        <v>1141</v>
      </c>
      <c r="D39" t="s">
        <v>100</v>
      </c>
      <c r="E39" t="s">
        <v>123</v>
      </c>
      <c r="F39" t="s">
        <v>1142</v>
      </c>
      <c r="G39" t="s">
        <v>345</v>
      </c>
      <c r="H39" t="s">
        <v>102</v>
      </c>
      <c r="I39" s="77">
        <v>119.86</v>
      </c>
      <c r="J39" s="77">
        <v>2610</v>
      </c>
      <c r="K39" s="77">
        <v>0</v>
      </c>
      <c r="L39" s="77">
        <v>3.1283460000000001</v>
      </c>
      <c r="M39" s="78">
        <v>0</v>
      </c>
      <c r="N39" s="78">
        <v>2E-3</v>
      </c>
      <c r="O39" s="78">
        <v>1E-4</v>
      </c>
    </row>
    <row r="40" spans="2:15">
      <c r="B40" t="s">
        <v>1143</v>
      </c>
      <c r="C40" t="s">
        <v>1144</v>
      </c>
      <c r="D40" t="s">
        <v>100</v>
      </c>
      <c r="E40" t="s">
        <v>123</v>
      </c>
      <c r="F40" t="s">
        <v>411</v>
      </c>
      <c r="G40" t="s">
        <v>345</v>
      </c>
      <c r="H40" t="s">
        <v>102</v>
      </c>
      <c r="I40" s="77">
        <v>644.76</v>
      </c>
      <c r="J40" s="77">
        <v>1845</v>
      </c>
      <c r="K40" s="77">
        <v>0</v>
      </c>
      <c r="L40" s="77">
        <v>11.895822000000001</v>
      </c>
      <c r="M40" s="78">
        <v>0</v>
      </c>
      <c r="N40" s="78">
        <v>7.4999999999999997E-3</v>
      </c>
      <c r="O40" s="78">
        <v>2.0000000000000001E-4</v>
      </c>
    </row>
    <row r="41" spans="2:15">
      <c r="B41" t="s">
        <v>1145</v>
      </c>
      <c r="C41" t="s">
        <v>1146</v>
      </c>
      <c r="D41" t="s">
        <v>100</v>
      </c>
      <c r="E41" t="s">
        <v>123</v>
      </c>
      <c r="F41" t="s">
        <v>422</v>
      </c>
      <c r="G41" t="s">
        <v>345</v>
      </c>
      <c r="H41" t="s">
        <v>102</v>
      </c>
      <c r="I41" s="77">
        <v>45.59</v>
      </c>
      <c r="J41" s="77">
        <v>31500</v>
      </c>
      <c r="K41" s="77">
        <v>0</v>
      </c>
      <c r="L41" s="77">
        <v>14.360849999999999</v>
      </c>
      <c r="M41" s="78">
        <v>0</v>
      </c>
      <c r="N41" s="78">
        <v>8.9999999999999993E-3</v>
      </c>
      <c r="O41" s="78">
        <v>2.9999999999999997E-4</v>
      </c>
    </row>
    <row r="42" spans="2:15">
      <c r="B42" t="s">
        <v>1147</v>
      </c>
      <c r="C42" t="s">
        <v>1148</v>
      </c>
      <c r="D42" t="s">
        <v>100</v>
      </c>
      <c r="E42" t="s">
        <v>123</v>
      </c>
      <c r="F42" t="s">
        <v>367</v>
      </c>
      <c r="G42" t="s">
        <v>345</v>
      </c>
      <c r="H42" t="s">
        <v>102</v>
      </c>
      <c r="I42" s="77">
        <v>2573.19</v>
      </c>
      <c r="J42" s="77">
        <v>916.2</v>
      </c>
      <c r="K42" s="77">
        <v>0</v>
      </c>
      <c r="L42" s="77">
        <v>23.575566779999999</v>
      </c>
      <c r="M42" s="78">
        <v>0</v>
      </c>
      <c r="N42" s="78">
        <v>1.4800000000000001E-2</v>
      </c>
      <c r="O42" s="78">
        <v>4.0000000000000002E-4</v>
      </c>
    </row>
    <row r="43" spans="2:15">
      <c r="B43" t="s">
        <v>1149</v>
      </c>
      <c r="C43" t="s">
        <v>1150</v>
      </c>
      <c r="D43" t="s">
        <v>100</v>
      </c>
      <c r="E43" t="s">
        <v>123</v>
      </c>
      <c r="F43" t="s">
        <v>379</v>
      </c>
      <c r="G43" t="s">
        <v>345</v>
      </c>
      <c r="H43" t="s">
        <v>102</v>
      </c>
      <c r="I43" s="77">
        <v>112.8</v>
      </c>
      <c r="J43" s="77">
        <v>23790</v>
      </c>
      <c r="K43" s="77">
        <v>0.14248</v>
      </c>
      <c r="L43" s="77">
        <v>26.977599999999999</v>
      </c>
      <c r="M43" s="78">
        <v>0</v>
      </c>
      <c r="N43" s="78">
        <v>1.6899999999999998E-2</v>
      </c>
      <c r="O43" s="78">
        <v>5.0000000000000001E-4</v>
      </c>
    </row>
    <row r="44" spans="2:15">
      <c r="B44" t="s">
        <v>1151</v>
      </c>
      <c r="C44" t="s">
        <v>1152</v>
      </c>
      <c r="D44" t="s">
        <v>100</v>
      </c>
      <c r="E44" t="s">
        <v>123</v>
      </c>
      <c r="F44" t="s">
        <v>344</v>
      </c>
      <c r="G44" t="s">
        <v>345</v>
      </c>
      <c r="H44" t="s">
        <v>102</v>
      </c>
      <c r="I44" s="77">
        <v>136.85</v>
      </c>
      <c r="J44" s="77">
        <v>19540</v>
      </c>
      <c r="K44" s="77">
        <v>0</v>
      </c>
      <c r="L44" s="77">
        <v>26.740490000000001</v>
      </c>
      <c r="M44" s="78">
        <v>0</v>
      </c>
      <c r="N44" s="78">
        <v>1.6799999999999999E-2</v>
      </c>
      <c r="O44" s="78">
        <v>5.0000000000000001E-4</v>
      </c>
    </row>
    <row r="45" spans="2:15">
      <c r="B45" t="s">
        <v>1153</v>
      </c>
      <c r="C45" t="s">
        <v>1154</v>
      </c>
      <c r="D45" t="s">
        <v>100</v>
      </c>
      <c r="E45" t="s">
        <v>123</v>
      </c>
      <c r="F45" t="s">
        <v>857</v>
      </c>
      <c r="G45" t="s">
        <v>858</v>
      </c>
      <c r="H45" t="s">
        <v>102</v>
      </c>
      <c r="I45" s="77">
        <v>378.76</v>
      </c>
      <c r="J45" s="77">
        <v>3863</v>
      </c>
      <c r="K45" s="77">
        <v>0</v>
      </c>
      <c r="L45" s="77">
        <v>14.631498799999999</v>
      </c>
      <c r="M45" s="78">
        <v>0</v>
      </c>
      <c r="N45" s="78">
        <v>9.1999999999999998E-3</v>
      </c>
      <c r="O45" s="78">
        <v>2.9999999999999997E-4</v>
      </c>
    </row>
    <row r="46" spans="2:15">
      <c r="B46" t="s">
        <v>1155</v>
      </c>
      <c r="C46" t="s">
        <v>1156</v>
      </c>
      <c r="D46" t="s">
        <v>100</v>
      </c>
      <c r="E46" t="s">
        <v>123</v>
      </c>
      <c r="F46" t="s">
        <v>1157</v>
      </c>
      <c r="G46" t="s">
        <v>129</v>
      </c>
      <c r="H46" t="s">
        <v>102</v>
      </c>
      <c r="I46" s="77">
        <v>14.9</v>
      </c>
      <c r="J46" s="77">
        <v>64510</v>
      </c>
      <c r="K46" s="77">
        <v>0</v>
      </c>
      <c r="L46" s="77">
        <v>9.6119900000000005</v>
      </c>
      <c r="M46" s="78">
        <v>0</v>
      </c>
      <c r="N46" s="78">
        <v>6.0000000000000001E-3</v>
      </c>
      <c r="O46" s="78">
        <v>2.0000000000000001E-4</v>
      </c>
    </row>
    <row r="47" spans="2:15">
      <c r="B47" t="s">
        <v>1158</v>
      </c>
      <c r="C47" t="s">
        <v>1159</v>
      </c>
      <c r="D47" t="s">
        <v>100</v>
      </c>
      <c r="E47" t="s">
        <v>123</v>
      </c>
      <c r="F47" t="s">
        <v>477</v>
      </c>
      <c r="G47" t="s">
        <v>132</v>
      </c>
      <c r="H47" t="s">
        <v>102</v>
      </c>
      <c r="I47" s="77">
        <v>3818.48</v>
      </c>
      <c r="J47" s="77">
        <v>537</v>
      </c>
      <c r="K47" s="77">
        <v>0</v>
      </c>
      <c r="L47" s="77">
        <v>20.505237600000001</v>
      </c>
      <c r="M47" s="78">
        <v>0</v>
      </c>
      <c r="N47" s="78">
        <v>1.2800000000000001E-2</v>
      </c>
      <c r="O47" s="78">
        <v>4.0000000000000002E-4</v>
      </c>
    </row>
    <row r="48" spans="2:15">
      <c r="B48" s="79" t="s">
        <v>1160</v>
      </c>
      <c r="E48" s="16"/>
      <c r="F48" s="16"/>
      <c r="G48" s="16"/>
      <c r="I48" s="81">
        <v>39178.22</v>
      </c>
      <c r="K48" s="81">
        <v>0</v>
      </c>
      <c r="L48" s="81">
        <v>370.92480577701241</v>
      </c>
      <c r="N48" s="80">
        <v>0.2324</v>
      </c>
      <c r="O48" s="80">
        <v>7.1000000000000004E-3</v>
      </c>
    </row>
    <row r="49" spans="2:15">
      <c r="B49" t="s">
        <v>1161</v>
      </c>
      <c r="C49" t="s">
        <v>1162</v>
      </c>
      <c r="D49" t="s">
        <v>100</v>
      </c>
      <c r="E49" t="s">
        <v>123</v>
      </c>
      <c r="F49" t="s">
        <v>1163</v>
      </c>
      <c r="G49" t="s">
        <v>101</v>
      </c>
      <c r="H49" t="s">
        <v>102</v>
      </c>
      <c r="I49" s="77">
        <v>31.89</v>
      </c>
      <c r="J49" s="77">
        <v>14760</v>
      </c>
      <c r="K49" s="77">
        <v>0</v>
      </c>
      <c r="L49" s="77">
        <v>4.7069640000000001</v>
      </c>
      <c r="M49" s="78">
        <v>0</v>
      </c>
      <c r="N49" s="78">
        <v>2.8999999999999998E-3</v>
      </c>
      <c r="O49" s="78">
        <v>1E-4</v>
      </c>
    </row>
    <row r="50" spans="2:15">
      <c r="B50" t="s">
        <v>1164</v>
      </c>
      <c r="C50" t="s">
        <v>1165</v>
      </c>
      <c r="D50" t="s">
        <v>100</v>
      </c>
      <c r="E50" t="s">
        <v>123</v>
      </c>
      <c r="F50" t="s">
        <v>762</v>
      </c>
      <c r="G50" t="s">
        <v>325</v>
      </c>
      <c r="H50" t="s">
        <v>102</v>
      </c>
      <c r="I50" s="77">
        <v>3276.65</v>
      </c>
      <c r="J50" s="77">
        <v>125.9</v>
      </c>
      <c r="K50" s="77">
        <v>0</v>
      </c>
      <c r="L50" s="77">
        <v>4.1253023500000001</v>
      </c>
      <c r="M50" s="78">
        <v>0</v>
      </c>
      <c r="N50" s="78">
        <v>2.5999999999999999E-3</v>
      </c>
      <c r="O50" s="78">
        <v>1E-4</v>
      </c>
    </row>
    <row r="51" spans="2:15">
      <c r="B51" t="s">
        <v>1166</v>
      </c>
      <c r="C51" t="s">
        <v>1167</v>
      </c>
      <c r="D51" t="s">
        <v>100</v>
      </c>
      <c r="E51" t="s">
        <v>123</v>
      </c>
      <c r="F51" t="s">
        <v>676</v>
      </c>
      <c r="G51" t="s">
        <v>325</v>
      </c>
      <c r="H51" t="s">
        <v>102</v>
      </c>
      <c r="I51" s="77">
        <v>653.29999999999995</v>
      </c>
      <c r="J51" s="77">
        <v>363</v>
      </c>
      <c r="K51" s="77">
        <v>0</v>
      </c>
      <c r="L51" s="77">
        <v>2.3714789999999999</v>
      </c>
      <c r="M51" s="78">
        <v>0</v>
      </c>
      <c r="N51" s="78">
        <v>1.5E-3</v>
      </c>
      <c r="O51" s="78">
        <v>0</v>
      </c>
    </row>
    <row r="52" spans="2:15">
      <c r="B52" t="s">
        <v>1168</v>
      </c>
      <c r="C52" t="s">
        <v>1169</v>
      </c>
      <c r="D52" t="s">
        <v>100</v>
      </c>
      <c r="E52" t="s">
        <v>123</v>
      </c>
      <c r="F52" t="s">
        <v>1170</v>
      </c>
      <c r="G52" t="s">
        <v>325</v>
      </c>
      <c r="H52" t="s">
        <v>102</v>
      </c>
      <c r="I52" s="77">
        <v>35.83</v>
      </c>
      <c r="J52" s="77">
        <v>10550</v>
      </c>
      <c r="K52" s="77">
        <v>0</v>
      </c>
      <c r="L52" s="77">
        <v>3.780065</v>
      </c>
      <c r="M52" s="78">
        <v>0</v>
      </c>
      <c r="N52" s="78">
        <v>2.3999999999999998E-3</v>
      </c>
      <c r="O52" s="78">
        <v>1E-4</v>
      </c>
    </row>
    <row r="53" spans="2:15">
      <c r="B53" t="s">
        <v>1171</v>
      </c>
      <c r="C53" t="s">
        <v>1172</v>
      </c>
      <c r="D53" t="s">
        <v>100</v>
      </c>
      <c r="E53" t="s">
        <v>123</v>
      </c>
      <c r="F53" t="s">
        <v>565</v>
      </c>
      <c r="G53" t="s">
        <v>325</v>
      </c>
      <c r="H53" t="s">
        <v>102</v>
      </c>
      <c r="I53" s="77">
        <v>32.03</v>
      </c>
      <c r="J53" s="77">
        <v>31450</v>
      </c>
      <c r="K53" s="77">
        <v>0</v>
      </c>
      <c r="L53" s="77">
        <v>10.073435</v>
      </c>
      <c r="M53" s="78">
        <v>0</v>
      </c>
      <c r="N53" s="78">
        <v>6.3E-3</v>
      </c>
      <c r="O53" s="78">
        <v>2.0000000000000001E-4</v>
      </c>
    </row>
    <row r="54" spans="2:15">
      <c r="B54" t="s">
        <v>1173</v>
      </c>
      <c r="C54" t="s">
        <v>1174</v>
      </c>
      <c r="D54" t="s">
        <v>100</v>
      </c>
      <c r="E54" t="s">
        <v>123</v>
      </c>
      <c r="F54" t="s">
        <v>817</v>
      </c>
      <c r="G54" t="s">
        <v>325</v>
      </c>
      <c r="H54" t="s">
        <v>102</v>
      </c>
      <c r="I54" s="77">
        <v>1924.51</v>
      </c>
      <c r="J54" s="77">
        <v>297</v>
      </c>
      <c r="K54" s="77">
        <v>0</v>
      </c>
      <c r="L54" s="77">
        <v>5.7157947</v>
      </c>
      <c r="M54" s="78">
        <v>0</v>
      </c>
      <c r="N54" s="78">
        <v>3.5999999999999999E-3</v>
      </c>
      <c r="O54" s="78">
        <v>1E-4</v>
      </c>
    </row>
    <row r="55" spans="2:15">
      <c r="B55" t="s">
        <v>1175</v>
      </c>
      <c r="C55" t="s">
        <v>1176</v>
      </c>
      <c r="D55" t="s">
        <v>100</v>
      </c>
      <c r="E55" t="s">
        <v>123</v>
      </c>
      <c r="F55" t="s">
        <v>665</v>
      </c>
      <c r="G55" t="s">
        <v>666</v>
      </c>
      <c r="H55" t="s">
        <v>102</v>
      </c>
      <c r="I55" s="77">
        <v>73.22</v>
      </c>
      <c r="J55" s="77">
        <v>8861</v>
      </c>
      <c r="K55" s="77">
        <v>0</v>
      </c>
      <c r="L55" s="77">
        <v>6.4880241999999999</v>
      </c>
      <c r="M55" s="78">
        <v>0</v>
      </c>
      <c r="N55" s="78">
        <v>4.1000000000000003E-3</v>
      </c>
      <c r="O55" s="78">
        <v>1E-4</v>
      </c>
    </row>
    <row r="56" spans="2:15">
      <c r="B56" t="s">
        <v>1177</v>
      </c>
      <c r="C56" t="s">
        <v>1178</v>
      </c>
      <c r="D56" t="s">
        <v>100</v>
      </c>
      <c r="E56" t="s">
        <v>123</v>
      </c>
      <c r="F56" t="s">
        <v>1179</v>
      </c>
      <c r="G56" t="s">
        <v>666</v>
      </c>
      <c r="H56" t="s">
        <v>102</v>
      </c>
      <c r="I56" s="77">
        <v>319.69</v>
      </c>
      <c r="J56" s="77">
        <v>794.8</v>
      </c>
      <c r="K56" s="77">
        <v>0</v>
      </c>
      <c r="L56" s="77">
        <v>2.5408961200000002</v>
      </c>
      <c r="M56" s="78">
        <v>0</v>
      </c>
      <c r="N56" s="78">
        <v>1.6000000000000001E-3</v>
      </c>
      <c r="O56" s="78">
        <v>0</v>
      </c>
    </row>
    <row r="57" spans="2:15">
      <c r="B57" t="s">
        <v>1180</v>
      </c>
      <c r="C57" t="s">
        <v>1181</v>
      </c>
      <c r="D57" t="s">
        <v>100</v>
      </c>
      <c r="E57" t="s">
        <v>123</v>
      </c>
      <c r="F57" t="s">
        <v>592</v>
      </c>
      <c r="G57" t="s">
        <v>593</v>
      </c>
      <c r="H57" t="s">
        <v>102</v>
      </c>
      <c r="I57" s="77">
        <v>6.29</v>
      </c>
      <c r="J57" s="77">
        <v>41100</v>
      </c>
      <c r="K57" s="77">
        <v>0</v>
      </c>
      <c r="L57" s="77">
        <v>2.5851899999999999</v>
      </c>
      <c r="M57" s="78">
        <v>0</v>
      </c>
      <c r="N57" s="78">
        <v>1.6000000000000001E-3</v>
      </c>
      <c r="O57" s="78">
        <v>0</v>
      </c>
    </row>
    <row r="58" spans="2:15">
      <c r="B58" t="s">
        <v>1182</v>
      </c>
      <c r="C58" t="s">
        <v>1183</v>
      </c>
      <c r="D58" t="s">
        <v>100</v>
      </c>
      <c r="E58" t="s">
        <v>123</v>
      </c>
      <c r="F58" t="s">
        <v>1184</v>
      </c>
      <c r="G58" t="s">
        <v>430</v>
      </c>
      <c r="H58" t="s">
        <v>102</v>
      </c>
      <c r="I58" s="77">
        <v>18.11</v>
      </c>
      <c r="J58" s="77">
        <v>8921</v>
      </c>
      <c r="K58" s="77">
        <v>0</v>
      </c>
      <c r="L58" s="77">
        <v>1.6155930999999999</v>
      </c>
      <c r="M58" s="78">
        <v>0</v>
      </c>
      <c r="N58" s="78">
        <v>1E-3</v>
      </c>
      <c r="O58" s="78">
        <v>0</v>
      </c>
    </row>
    <row r="59" spans="2:15">
      <c r="B59" t="s">
        <v>1185</v>
      </c>
      <c r="C59" t="s">
        <v>1186</v>
      </c>
      <c r="D59" t="s">
        <v>100</v>
      </c>
      <c r="E59" t="s">
        <v>123</v>
      </c>
      <c r="F59" t="s">
        <v>714</v>
      </c>
      <c r="G59" t="s">
        <v>430</v>
      </c>
      <c r="H59" t="s">
        <v>102</v>
      </c>
      <c r="I59" s="77">
        <v>98.3</v>
      </c>
      <c r="J59" s="77">
        <v>5901</v>
      </c>
      <c r="K59" s="77">
        <v>0</v>
      </c>
      <c r="L59" s="77">
        <v>5.8006830000000003</v>
      </c>
      <c r="M59" s="78">
        <v>0</v>
      </c>
      <c r="N59" s="78">
        <v>3.5999999999999999E-3</v>
      </c>
      <c r="O59" s="78">
        <v>1E-4</v>
      </c>
    </row>
    <row r="60" spans="2:15">
      <c r="B60" t="s">
        <v>1187</v>
      </c>
      <c r="C60" t="s">
        <v>1188</v>
      </c>
      <c r="D60" t="s">
        <v>100</v>
      </c>
      <c r="E60" t="s">
        <v>123</v>
      </c>
      <c r="F60" t="s">
        <v>1189</v>
      </c>
      <c r="G60" t="s">
        <v>430</v>
      </c>
      <c r="H60" t="s">
        <v>102</v>
      </c>
      <c r="I60" s="77">
        <v>90.06</v>
      </c>
      <c r="J60" s="77">
        <v>8890</v>
      </c>
      <c r="K60" s="77">
        <v>0</v>
      </c>
      <c r="L60" s="77">
        <v>8.0063340000000007</v>
      </c>
      <c r="M60" s="78">
        <v>0</v>
      </c>
      <c r="N60" s="78">
        <v>5.0000000000000001E-3</v>
      </c>
      <c r="O60" s="78">
        <v>2.0000000000000001E-4</v>
      </c>
    </row>
    <row r="61" spans="2:15">
      <c r="B61" t="s">
        <v>1190</v>
      </c>
      <c r="C61" t="s">
        <v>1191</v>
      </c>
      <c r="D61" t="s">
        <v>100</v>
      </c>
      <c r="E61" t="s">
        <v>123</v>
      </c>
      <c r="F61" t="s">
        <v>1192</v>
      </c>
      <c r="G61" t="s">
        <v>548</v>
      </c>
      <c r="H61" t="s">
        <v>102</v>
      </c>
      <c r="I61" s="77">
        <v>199.01</v>
      </c>
      <c r="J61" s="77">
        <v>887.7</v>
      </c>
      <c r="K61" s="77">
        <v>0</v>
      </c>
      <c r="L61" s="77">
        <v>1.7666117699999999</v>
      </c>
      <c r="M61" s="78">
        <v>0</v>
      </c>
      <c r="N61" s="78">
        <v>1.1000000000000001E-3</v>
      </c>
      <c r="O61" s="78">
        <v>0</v>
      </c>
    </row>
    <row r="62" spans="2:15">
      <c r="B62" t="s">
        <v>1193</v>
      </c>
      <c r="C62" t="s">
        <v>1194</v>
      </c>
      <c r="D62" t="s">
        <v>100</v>
      </c>
      <c r="E62" t="s">
        <v>123</v>
      </c>
      <c r="F62" t="s">
        <v>772</v>
      </c>
      <c r="G62" t="s">
        <v>548</v>
      </c>
      <c r="H62" t="s">
        <v>102</v>
      </c>
      <c r="I62" s="77">
        <v>490.27</v>
      </c>
      <c r="J62" s="77">
        <v>1369</v>
      </c>
      <c r="K62" s="77">
        <v>0</v>
      </c>
      <c r="L62" s="77">
        <v>6.7117962999999996</v>
      </c>
      <c r="M62" s="78">
        <v>0</v>
      </c>
      <c r="N62" s="78">
        <v>4.1999999999999997E-3</v>
      </c>
      <c r="O62" s="78">
        <v>1E-4</v>
      </c>
    </row>
    <row r="63" spans="2:15">
      <c r="B63" t="s">
        <v>1195</v>
      </c>
      <c r="C63" t="s">
        <v>1196</v>
      </c>
      <c r="D63" t="s">
        <v>100</v>
      </c>
      <c r="E63" t="s">
        <v>123</v>
      </c>
      <c r="F63" t="s">
        <v>785</v>
      </c>
      <c r="G63" t="s">
        <v>548</v>
      </c>
      <c r="H63" t="s">
        <v>102</v>
      </c>
      <c r="I63" s="77">
        <v>44.9</v>
      </c>
      <c r="J63" s="77">
        <v>19810</v>
      </c>
      <c r="K63" s="77">
        <v>0</v>
      </c>
      <c r="L63" s="77">
        <v>8.8946900000000007</v>
      </c>
      <c r="M63" s="78">
        <v>0</v>
      </c>
      <c r="N63" s="78">
        <v>5.5999999999999999E-3</v>
      </c>
      <c r="O63" s="78">
        <v>2.0000000000000001E-4</v>
      </c>
    </row>
    <row r="64" spans="2:15">
      <c r="B64" t="s">
        <v>1197</v>
      </c>
      <c r="C64" t="s">
        <v>1198</v>
      </c>
      <c r="D64" t="s">
        <v>100</v>
      </c>
      <c r="E64" t="s">
        <v>123</v>
      </c>
      <c r="F64" t="s">
        <v>1199</v>
      </c>
      <c r="G64" t="s">
        <v>548</v>
      </c>
      <c r="H64" t="s">
        <v>102</v>
      </c>
      <c r="I64" s="77">
        <v>26.46</v>
      </c>
      <c r="J64" s="77">
        <v>9978</v>
      </c>
      <c r="K64" s="77">
        <v>0</v>
      </c>
      <c r="L64" s="77">
        <v>2.6401788000000002</v>
      </c>
      <c r="M64" s="78">
        <v>0</v>
      </c>
      <c r="N64" s="78">
        <v>1.6999999999999999E-3</v>
      </c>
      <c r="O64" s="78">
        <v>1E-4</v>
      </c>
    </row>
    <row r="65" spans="2:15">
      <c r="B65" t="s">
        <v>1200</v>
      </c>
      <c r="C65" t="s">
        <v>1201</v>
      </c>
      <c r="D65" t="s">
        <v>100</v>
      </c>
      <c r="E65" t="s">
        <v>123</v>
      </c>
      <c r="F65" t="s">
        <v>547</v>
      </c>
      <c r="G65" t="s">
        <v>548</v>
      </c>
      <c r="H65" t="s">
        <v>102</v>
      </c>
      <c r="I65" s="77">
        <v>34.659999999999997</v>
      </c>
      <c r="J65" s="77">
        <v>24790</v>
      </c>
      <c r="K65" s="77">
        <v>0</v>
      </c>
      <c r="L65" s="77">
        <v>8.5922140000000002</v>
      </c>
      <c r="M65" s="78">
        <v>0</v>
      </c>
      <c r="N65" s="78">
        <v>5.4000000000000003E-3</v>
      </c>
      <c r="O65" s="78">
        <v>2.0000000000000001E-4</v>
      </c>
    </row>
    <row r="66" spans="2:15">
      <c r="B66" t="s">
        <v>1202</v>
      </c>
      <c r="C66" t="s">
        <v>1203</v>
      </c>
      <c r="D66" t="s">
        <v>100</v>
      </c>
      <c r="E66" t="s">
        <v>123</v>
      </c>
      <c r="F66" t="s">
        <v>1204</v>
      </c>
      <c r="G66" t="s">
        <v>548</v>
      </c>
      <c r="H66" t="s">
        <v>102</v>
      </c>
      <c r="I66" s="77">
        <v>534.41999999999996</v>
      </c>
      <c r="J66" s="77">
        <v>950.7</v>
      </c>
      <c r="K66" s="77">
        <v>0</v>
      </c>
      <c r="L66" s="77">
        <v>5.0807309399999996</v>
      </c>
      <c r="M66" s="78">
        <v>0</v>
      </c>
      <c r="N66" s="78">
        <v>3.2000000000000002E-3</v>
      </c>
      <c r="O66" s="78">
        <v>1E-4</v>
      </c>
    </row>
    <row r="67" spans="2:15">
      <c r="B67" t="s">
        <v>1205</v>
      </c>
      <c r="C67" t="s">
        <v>1206</v>
      </c>
      <c r="D67" t="s">
        <v>100</v>
      </c>
      <c r="E67" t="s">
        <v>123</v>
      </c>
      <c r="F67" t="s">
        <v>1207</v>
      </c>
      <c r="G67" t="s">
        <v>548</v>
      </c>
      <c r="H67" t="s">
        <v>102</v>
      </c>
      <c r="I67" s="77">
        <v>30.43</v>
      </c>
      <c r="J67" s="77">
        <v>8450</v>
      </c>
      <c r="K67" s="77">
        <v>0</v>
      </c>
      <c r="L67" s="77">
        <v>2.5713349999999999</v>
      </c>
      <c r="M67" s="78">
        <v>0</v>
      </c>
      <c r="N67" s="78">
        <v>1.6000000000000001E-3</v>
      </c>
      <c r="O67" s="78">
        <v>0</v>
      </c>
    </row>
    <row r="68" spans="2:15">
      <c r="B68" t="s">
        <v>1208</v>
      </c>
      <c r="C68" t="s">
        <v>1209</v>
      </c>
      <c r="D68" t="s">
        <v>100</v>
      </c>
      <c r="E68" t="s">
        <v>123</v>
      </c>
      <c r="F68" t="s">
        <v>809</v>
      </c>
      <c r="G68" t="s">
        <v>548</v>
      </c>
      <c r="H68" t="s">
        <v>102</v>
      </c>
      <c r="I68" s="77">
        <v>21.93</v>
      </c>
      <c r="J68" s="77">
        <v>3816</v>
      </c>
      <c r="K68" s="77">
        <v>0</v>
      </c>
      <c r="L68" s="77">
        <v>0.83684879999999995</v>
      </c>
      <c r="M68" s="78">
        <v>0</v>
      </c>
      <c r="N68" s="78">
        <v>5.0000000000000001E-4</v>
      </c>
      <c r="O68" s="78">
        <v>0</v>
      </c>
    </row>
    <row r="69" spans="2:15">
      <c r="B69" t="s">
        <v>1210</v>
      </c>
      <c r="C69" t="s">
        <v>1211</v>
      </c>
      <c r="D69" t="s">
        <v>100</v>
      </c>
      <c r="E69" t="s">
        <v>123</v>
      </c>
      <c r="F69" t="s">
        <v>800</v>
      </c>
      <c r="G69" t="s">
        <v>548</v>
      </c>
      <c r="H69" t="s">
        <v>102</v>
      </c>
      <c r="I69" s="77">
        <v>126.17</v>
      </c>
      <c r="J69" s="77">
        <v>2810.000172</v>
      </c>
      <c r="K69" s="77">
        <v>0</v>
      </c>
      <c r="L69" s="77">
        <v>3.5453772170123998</v>
      </c>
      <c r="M69" s="78">
        <v>0</v>
      </c>
      <c r="N69" s="78">
        <v>2.2000000000000001E-3</v>
      </c>
      <c r="O69" s="78">
        <v>1E-4</v>
      </c>
    </row>
    <row r="70" spans="2:15">
      <c r="B70" t="s">
        <v>1212</v>
      </c>
      <c r="C70" t="s">
        <v>1213</v>
      </c>
      <c r="D70" t="s">
        <v>100</v>
      </c>
      <c r="E70" t="s">
        <v>123</v>
      </c>
      <c r="F70" t="s">
        <v>1214</v>
      </c>
      <c r="G70" t="s">
        <v>315</v>
      </c>
      <c r="H70" t="s">
        <v>102</v>
      </c>
      <c r="I70" s="77">
        <v>2.14</v>
      </c>
      <c r="J70" s="77">
        <v>17300</v>
      </c>
      <c r="K70" s="77">
        <v>0</v>
      </c>
      <c r="L70" s="77">
        <v>0.37021999999999999</v>
      </c>
      <c r="M70" s="78">
        <v>0</v>
      </c>
      <c r="N70" s="78">
        <v>2.0000000000000001E-4</v>
      </c>
      <c r="O70" s="78">
        <v>0</v>
      </c>
    </row>
    <row r="71" spans="2:15">
      <c r="B71" t="s">
        <v>1215</v>
      </c>
      <c r="C71" t="s">
        <v>1216</v>
      </c>
      <c r="D71" t="s">
        <v>100</v>
      </c>
      <c r="E71" t="s">
        <v>123</v>
      </c>
      <c r="F71" t="s">
        <v>1217</v>
      </c>
      <c r="G71" t="s">
        <v>112</v>
      </c>
      <c r="H71" t="s">
        <v>102</v>
      </c>
      <c r="I71" s="77">
        <v>33.869999999999997</v>
      </c>
      <c r="J71" s="77">
        <v>12130</v>
      </c>
      <c r="K71" s="77">
        <v>0</v>
      </c>
      <c r="L71" s="77">
        <v>4.1084310000000004</v>
      </c>
      <c r="M71" s="78">
        <v>0</v>
      </c>
      <c r="N71" s="78">
        <v>2.5999999999999999E-3</v>
      </c>
      <c r="O71" s="78">
        <v>1E-4</v>
      </c>
    </row>
    <row r="72" spans="2:15">
      <c r="B72" t="s">
        <v>1218</v>
      </c>
      <c r="C72" t="s">
        <v>1219</v>
      </c>
      <c r="D72" t="s">
        <v>100</v>
      </c>
      <c r="E72" t="s">
        <v>123</v>
      </c>
      <c r="F72" t="s">
        <v>541</v>
      </c>
      <c r="G72" t="s">
        <v>112</v>
      </c>
      <c r="H72" t="s">
        <v>102</v>
      </c>
      <c r="I72" s="77">
        <v>5579.46</v>
      </c>
      <c r="J72" s="77">
        <v>58.3</v>
      </c>
      <c r="K72" s="77">
        <v>0</v>
      </c>
      <c r="L72" s="77">
        <v>3.2528251799999999</v>
      </c>
      <c r="M72" s="78">
        <v>0</v>
      </c>
      <c r="N72" s="78">
        <v>2E-3</v>
      </c>
      <c r="O72" s="78">
        <v>1E-4</v>
      </c>
    </row>
    <row r="73" spans="2:15">
      <c r="B73" t="s">
        <v>1220</v>
      </c>
      <c r="C73" t="s">
        <v>1221</v>
      </c>
      <c r="D73" t="s">
        <v>100</v>
      </c>
      <c r="E73" t="s">
        <v>123</v>
      </c>
      <c r="F73" t="s">
        <v>1222</v>
      </c>
      <c r="G73" t="s">
        <v>112</v>
      </c>
      <c r="H73" t="s">
        <v>102</v>
      </c>
      <c r="I73" s="77">
        <v>24.04</v>
      </c>
      <c r="J73" s="77">
        <v>42230</v>
      </c>
      <c r="K73" s="77">
        <v>0</v>
      </c>
      <c r="L73" s="77">
        <v>10.152092</v>
      </c>
      <c r="M73" s="78">
        <v>0</v>
      </c>
      <c r="N73" s="78">
        <v>6.4000000000000003E-3</v>
      </c>
      <c r="O73" s="78">
        <v>2.0000000000000001E-4</v>
      </c>
    </row>
    <row r="74" spans="2:15">
      <c r="B74" t="s">
        <v>1223</v>
      </c>
      <c r="C74" t="s">
        <v>1224</v>
      </c>
      <c r="D74" t="s">
        <v>100</v>
      </c>
      <c r="E74" t="s">
        <v>123</v>
      </c>
      <c r="F74" t="s">
        <v>1225</v>
      </c>
      <c r="G74" t="s">
        <v>1116</v>
      </c>
      <c r="H74" t="s">
        <v>102</v>
      </c>
      <c r="I74" s="77">
        <v>12361.54</v>
      </c>
      <c r="J74" s="77">
        <v>165.6</v>
      </c>
      <c r="K74" s="77">
        <v>0</v>
      </c>
      <c r="L74" s="77">
        <v>20.470710239999999</v>
      </c>
      <c r="M74" s="78">
        <v>0</v>
      </c>
      <c r="N74" s="78">
        <v>1.2800000000000001E-2</v>
      </c>
      <c r="O74" s="78">
        <v>4.0000000000000002E-4</v>
      </c>
    </row>
    <row r="75" spans="2:15">
      <c r="B75" t="s">
        <v>1226</v>
      </c>
      <c r="C75" t="s">
        <v>1227</v>
      </c>
      <c r="D75" t="s">
        <v>100</v>
      </c>
      <c r="E75" t="s">
        <v>123</v>
      </c>
      <c r="F75" t="s">
        <v>1228</v>
      </c>
      <c r="G75" t="s">
        <v>1116</v>
      </c>
      <c r="H75" t="s">
        <v>102</v>
      </c>
      <c r="I75" s="77">
        <v>106.65</v>
      </c>
      <c r="J75" s="77">
        <v>2923</v>
      </c>
      <c r="K75" s="77">
        <v>0</v>
      </c>
      <c r="L75" s="77">
        <v>3.1173795000000002</v>
      </c>
      <c r="M75" s="78">
        <v>0</v>
      </c>
      <c r="N75" s="78">
        <v>2E-3</v>
      </c>
      <c r="O75" s="78">
        <v>1E-4</v>
      </c>
    </row>
    <row r="76" spans="2:15">
      <c r="B76" t="s">
        <v>1229</v>
      </c>
      <c r="C76" t="s">
        <v>1230</v>
      </c>
      <c r="D76" t="s">
        <v>100</v>
      </c>
      <c r="E76" t="s">
        <v>123</v>
      </c>
      <c r="F76" t="s">
        <v>1231</v>
      </c>
      <c r="G76" t="s">
        <v>1116</v>
      </c>
      <c r="H76" t="s">
        <v>102</v>
      </c>
      <c r="I76" s="77">
        <v>228.95</v>
      </c>
      <c r="J76" s="77">
        <v>2185</v>
      </c>
      <c r="K76" s="77">
        <v>0</v>
      </c>
      <c r="L76" s="77">
        <v>5.0025575</v>
      </c>
      <c r="M76" s="78">
        <v>0</v>
      </c>
      <c r="N76" s="78">
        <v>3.0999999999999999E-3</v>
      </c>
      <c r="O76" s="78">
        <v>1E-4</v>
      </c>
    </row>
    <row r="77" spans="2:15">
      <c r="B77" t="s">
        <v>1232</v>
      </c>
      <c r="C77" t="s">
        <v>1233</v>
      </c>
      <c r="D77" t="s">
        <v>100</v>
      </c>
      <c r="E77" t="s">
        <v>123</v>
      </c>
      <c r="F77" t="s">
        <v>1234</v>
      </c>
      <c r="G77" t="s">
        <v>1116</v>
      </c>
      <c r="H77" t="s">
        <v>102</v>
      </c>
      <c r="I77" s="77">
        <v>1419.04</v>
      </c>
      <c r="J77" s="77">
        <v>317.89999999999998</v>
      </c>
      <c r="K77" s="77">
        <v>0</v>
      </c>
      <c r="L77" s="77">
        <v>4.5111281600000002</v>
      </c>
      <c r="M77" s="78">
        <v>0</v>
      </c>
      <c r="N77" s="78">
        <v>2.8E-3</v>
      </c>
      <c r="O77" s="78">
        <v>1E-4</v>
      </c>
    </row>
    <row r="78" spans="2:15">
      <c r="B78" t="s">
        <v>1235</v>
      </c>
      <c r="C78" t="s">
        <v>1236</v>
      </c>
      <c r="D78" t="s">
        <v>100</v>
      </c>
      <c r="E78" t="s">
        <v>123</v>
      </c>
      <c r="F78" t="s">
        <v>1237</v>
      </c>
      <c r="G78" t="s">
        <v>474</v>
      </c>
      <c r="H78" t="s">
        <v>102</v>
      </c>
      <c r="I78" s="77">
        <v>18.71</v>
      </c>
      <c r="J78" s="77">
        <v>15780</v>
      </c>
      <c r="K78" s="77">
        <v>0</v>
      </c>
      <c r="L78" s="77">
        <v>2.9524379999999999</v>
      </c>
      <c r="M78" s="78">
        <v>0</v>
      </c>
      <c r="N78" s="78">
        <v>1.8E-3</v>
      </c>
      <c r="O78" s="78">
        <v>1E-4</v>
      </c>
    </row>
    <row r="79" spans="2:15">
      <c r="B79" t="s">
        <v>1238</v>
      </c>
      <c r="C79" t="s">
        <v>1239</v>
      </c>
      <c r="D79" t="s">
        <v>100</v>
      </c>
      <c r="E79" t="s">
        <v>123</v>
      </c>
      <c r="F79" t="s">
        <v>1240</v>
      </c>
      <c r="G79" t="s">
        <v>1128</v>
      </c>
      <c r="H79" t="s">
        <v>102</v>
      </c>
      <c r="I79" s="77">
        <v>34.200000000000003</v>
      </c>
      <c r="J79" s="77">
        <v>23500</v>
      </c>
      <c r="K79" s="77">
        <v>0</v>
      </c>
      <c r="L79" s="77">
        <v>8.0370000000000008</v>
      </c>
      <c r="M79" s="78">
        <v>0</v>
      </c>
      <c r="N79" s="78">
        <v>5.0000000000000001E-3</v>
      </c>
      <c r="O79" s="78">
        <v>2.0000000000000001E-4</v>
      </c>
    </row>
    <row r="80" spans="2:15">
      <c r="B80" t="s">
        <v>1241</v>
      </c>
      <c r="C80" t="s">
        <v>1242</v>
      </c>
      <c r="D80" t="s">
        <v>100</v>
      </c>
      <c r="E80" t="s">
        <v>123</v>
      </c>
      <c r="F80" t="s">
        <v>1243</v>
      </c>
      <c r="G80" t="s">
        <v>1135</v>
      </c>
      <c r="H80" t="s">
        <v>102</v>
      </c>
      <c r="I80" s="77">
        <v>192.59</v>
      </c>
      <c r="J80" s="77">
        <v>864</v>
      </c>
      <c r="K80" s="77">
        <v>0</v>
      </c>
      <c r="L80" s="77">
        <v>1.6639775999999999</v>
      </c>
      <c r="M80" s="78">
        <v>0</v>
      </c>
      <c r="N80" s="78">
        <v>1E-3</v>
      </c>
      <c r="O80" s="78">
        <v>0</v>
      </c>
    </row>
    <row r="81" spans="2:15">
      <c r="B81" t="s">
        <v>1244</v>
      </c>
      <c r="C81" t="s">
        <v>1245</v>
      </c>
      <c r="D81" t="s">
        <v>100</v>
      </c>
      <c r="E81" t="s">
        <v>123</v>
      </c>
      <c r="F81" t="s">
        <v>641</v>
      </c>
      <c r="G81" t="s">
        <v>642</v>
      </c>
      <c r="H81" t="s">
        <v>102</v>
      </c>
      <c r="I81" s="77">
        <v>55.99</v>
      </c>
      <c r="J81" s="77">
        <v>38400</v>
      </c>
      <c r="K81" s="77">
        <v>0</v>
      </c>
      <c r="L81" s="77">
        <v>21.500160000000001</v>
      </c>
      <c r="M81" s="78">
        <v>0</v>
      </c>
      <c r="N81" s="78">
        <v>1.35E-2</v>
      </c>
      <c r="O81" s="78">
        <v>4.0000000000000002E-4</v>
      </c>
    </row>
    <row r="82" spans="2:15">
      <c r="B82" t="s">
        <v>1246</v>
      </c>
      <c r="C82" t="s">
        <v>1247</v>
      </c>
      <c r="D82" t="s">
        <v>100</v>
      </c>
      <c r="E82" t="s">
        <v>123</v>
      </c>
      <c r="F82" t="s">
        <v>1248</v>
      </c>
      <c r="G82" t="s">
        <v>731</v>
      </c>
      <c r="H82" t="s">
        <v>102</v>
      </c>
      <c r="I82" s="77">
        <v>13.67</v>
      </c>
      <c r="J82" s="77">
        <v>3186</v>
      </c>
      <c r="K82" s="77">
        <v>0</v>
      </c>
      <c r="L82" s="77">
        <v>0.43552619999999997</v>
      </c>
      <c r="M82" s="78">
        <v>0</v>
      </c>
      <c r="N82" s="78">
        <v>2.9999999999999997E-4</v>
      </c>
      <c r="O82" s="78">
        <v>0</v>
      </c>
    </row>
    <row r="83" spans="2:15">
      <c r="B83" t="s">
        <v>1249</v>
      </c>
      <c r="C83" t="s">
        <v>1250</v>
      </c>
      <c r="D83" t="s">
        <v>100</v>
      </c>
      <c r="E83" t="s">
        <v>123</v>
      </c>
      <c r="F83" t="s">
        <v>1251</v>
      </c>
      <c r="G83" t="s">
        <v>731</v>
      </c>
      <c r="H83" t="s">
        <v>102</v>
      </c>
      <c r="I83" s="77">
        <v>31.4</v>
      </c>
      <c r="J83" s="77">
        <v>11980</v>
      </c>
      <c r="K83" s="77">
        <v>0</v>
      </c>
      <c r="L83" s="77">
        <v>3.76172</v>
      </c>
      <c r="M83" s="78">
        <v>0</v>
      </c>
      <c r="N83" s="78">
        <v>2.3999999999999998E-3</v>
      </c>
      <c r="O83" s="78">
        <v>1E-4</v>
      </c>
    </row>
    <row r="84" spans="2:15">
      <c r="B84" t="s">
        <v>1252</v>
      </c>
      <c r="C84" t="s">
        <v>1253</v>
      </c>
      <c r="D84" t="s">
        <v>100</v>
      </c>
      <c r="E84" t="s">
        <v>123</v>
      </c>
      <c r="F84" t="s">
        <v>1254</v>
      </c>
      <c r="G84" t="s">
        <v>731</v>
      </c>
      <c r="H84" t="s">
        <v>102</v>
      </c>
      <c r="I84" s="77">
        <v>15.83</v>
      </c>
      <c r="J84" s="77">
        <v>26950</v>
      </c>
      <c r="K84" s="77">
        <v>0</v>
      </c>
      <c r="L84" s="77">
        <v>4.2661850000000001</v>
      </c>
      <c r="M84" s="78">
        <v>0</v>
      </c>
      <c r="N84" s="78">
        <v>2.7000000000000001E-3</v>
      </c>
      <c r="O84" s="78">
        <v>1E-4</v>
      </c>
    </row>
    <row r="85" spans="2:15">
      <c r="B85" t="s">
        <v>1255</v>
      </c>
      <c r="C85" t="s">
        <v>1256</v>
      </c>
      <c r="D85" t="s">
        <v>100</v>
      </c>
      <c r="E85" t="s">
        <v>123</v>
      </c>
      <c r="F85" t="s">
        <v>1257</v>
      </c>
      <c r="G85" t="s">
        <v>769</v>
      </c>
      <c r="H85" t="s">
        <v>102</v>
      </c>
      <c r="I85" s="77">
        <v>474.06</v>
      </c>
      <c r="J85" s="77">
        <v>1178</v>
      </c>
      <c r="K85" s="77">
        <v>0</v>
      </c>
      <c r="L85" s="77">
        <v>5.5844268000000001</v>
      </c>
      <c r="M85" s="78">
        <v>0</v>
      </c>
      <c r="N85" s="78">
        <v>3.5000000000000001E-3</v>
      </c>
      <c r="O85" s="78">
        <v>1E-4</v>
      </c>
    </row>
    <row r="86" spans="2:15">
      <c r="B86" t="s">
        <v>1258</v>
      </c>
      <c r="C86" t="s">
        <v>1259</v>
      </c>
      <c r="D86" t="s">
        <v>100</v>
      </c>
      <c r="E86" t="s">
        <v>123</v>
      </c>
      <c r="F86" t="s">
        <v>1260</v>
      </c>
      <c r="G86" t="s">
        <v>610</v>
      </c>
      <c r="H86" t="s">
        <v>102</v>
      </c>
      <c r="I86" s="77">
        <v>35.94</v>
      </c>
      <c r="J86" s="77">
        <v>3661</v>
      </c>
      <c r="K86" s="77">
        <v>0</v>
      </c>
      <c r="L86" s="77">
        <v>1.3157634</v>
      </c>
      <c r="M86" s="78">
        <v>0</v>
      </c>
      <c r="N86" s="78">
        <v>8.0000000000000004E-4</v>
      </c>
      <c r="O86" s="78">
        <v>0</v>
      </c>
    </row>
    <row r="87" spans="2:15">
      <c r="B87" t="s">
        <v>1261</v>
      </c>
      <c r="C87" t="s">
        <v>1262</v>
      </c>
      <c r="D87" t="s">
        <v>100</v>
      </c>
      <c r="E87" t="s">
        <v>123</v>
      </c>
      <c r="F87" t="s">
        <v>1263</v>
      </c>
      <c r="G87" t="s">
        <v>610</v>
      </c>
      <c r="H87" t="s">
        <v>102</v>
      </c>
      <c r="I87" s="77">
        <v>6.38</v>
      </c>
      <c r="J87" s="77">
        <v>5580</v>
      </c>
      <c r="K87" s="77">
        <v>0</v>
      </c>
      <c r="L87" s="77">
        <v>0.35600399999999999</v>
      </c>
      <c r="M87" s="78">
        <v>0</v>
      </c>
      <c r="N87" s="78">
        <v>2.0000000000000001E-4</v>
      </c>
      <c r="O87" s="78">
        <v>0</v>
      </c>
    </row>
    <row r="88" spans="2:15">
      <c r="B88" t="s">
        <v>1264</v>
      </c>
      <c r="C88" t="s">
        <v>1265</v>
      </c>
      <c r="D88" t="s">
        <v>100</v>
      </c>
      <c r="E88" t="s">
        <v>123</v>
      </c>
      <c r="F88" t="s">
        <v>628</v>
      </c>
      <c r="G88" t="s">
        <v>610</v>
      </c>
      <c r="H88" t="s">
        <v>102</v>
      </c>
      <c r="I88" s="77">
        <v>446.65</v>
      </c>
      <c r="J88" s="77">
        <v>1167</v>
      </c>
      <c r="K88" s="77">
        <v>0</v>
      </c>
      <c r="L88" s="77">
        <v>5.2124055</v>
      </c>
      <c r="M88" s="78">
        <v>0</v>
      </c>
      <c r="N88" s="78">
        <v>3.3E-3</v>
      </c>
      <c r="O88" s="78">
        <v>1E-4</v>
      </c>
    </row>
    <row r="89" spans="2:15">
      <c r="B89" t="s">
        <v>1266</v>
      </c>
      <c r="C89" t="s">
        <v>1267</v>
      </c>
      <c r="D89" t="s">
        <v>100</v>
      </c>
      <c r="E89" t="s">
        <v>123</v>
      </c>
      <c r="F89" t="s">
        <v>1268</v>
      </c>
      <c r="G89" t="s">
        <v>610</v>
      </c>
      <c r="H89" t="s">
        <v>102</v>
      </c>
      <c r="I89" s="77">
        <v>64</v>
      </c>
      <c r="J89" s="77">
        <v>4892</v>
      </c>
      <c r="K89" s="77">
        <v>0</v>
      </c>
      <c r="L89" s="77">
        <v>3.1308799999999999</v>
      </c>
      <c r="M89" s="78">
        <v>0</v>
      </c>
      <c r="N89" s="78">
        <v>2E-3</v>
      </c>
      <c r="O89" s="78">
        <v>1E-4</v>
      </c>
    </row>
    <row r="90" spans="2:15">
      <c r="B90" t="s">
        <v>1269</v>
      </c>
      <c r="C90" t="s">
        <v>1270</v>
      </c>
      <c r="D90" t="s">
        <v>100</v>
      </c>
      <c r="E90" t="s">
        <v>123</v>
      </c>
      <c r="F90" t="s">
        <v>631</v>
      </c>
      <c r="G90" t="s">
        <v>345</v>
      </c>
      <c r="H90" t="s">
        <v>102</v>
      </c>
      <c r="I90" s="77">
        <v>38.47</v>
      </c>
      <c r="J90" s="77">
        <v>3380</v>
      </c>
      <c r="K90" s="77">
        <v>0</v>
      </c>
      <c r="L90" s="77">
        <v>1.3002860000000001</v>
      </c>
      <c r="M90" s="78">
        <v>0</v>
      </c>
      <c r="N90" s="78">
        <v>8.0000000000000004E-4</v>
      </c>
      <c r="O90" s="78">
        <v>0</v>
      </c>
    </row>
    <row r="91" spans="2:15">
      <c r="B91" t="s">
        <v>1271</v>
      </c>
      <c r="C91" t="s">
        <v>1272</v>
      </c>
      <c r="D91" t="s">
        <v>100</v>
      </c>
      <c r="E91" t="s">
        <v>123</v>
      </c>
      <c r="F91" t="s">
        <v>433</v>
      </c>
      <c r="G91" t="s">
        <v>345</v>
      </c>
      <c r="H91" t="s">
        <v>102</v>
      </c>
      <c r="I91" s="77">
        <v>7.77</v>
      </c>
      <c r="J91" s="77">
        <v>71190</v>
      </c>
      <c r="K91" s="77">
        <v>0</v>
      </c>
      <c r="L91" s="77">
        <v>5.5314629999999996</v>
      </c>
      <c r="M91" s="78">
        <v>0</v>
      </c>
      <c r="N91" s="78">
        <v>3.5000000000000001E-3</v>
      </c>
      <c r="O91" s="78">
        <v>1E-4</v>
      </c>
    </row>
    <row r="92" spans="2:15">
      <c r="B92" t="s">
        <v>1273</v>
      </c>
      <c r="C92" t="s">
        <v>1274</v>
      </c>
      <c r="D92" t="s">
        <v>100</v>
      </c>
      <c r="E92" t="s">
        <v>123</v>
      </c>
      <c r="F92" t="s">
        <v>1275</v>
      </c>
      <c r="G92" t="s">
        <v>345</v>
      </c>
      <c r="H92" t="s">
        <v>102</v>
      </c>
      <c r="I92" s="77">
        <v>196.7</v>
      </c>
      <c r="J92" s="77">
        <v>858.7</v>
      </c>
      <c r="K92" s="77">
        <v>0</v>
      </c>
      <c r="L92" s="77">
        <v>1.6890628999999999</v>
      </c>
      <c r="M92" s="78">
        <v>0</v>
      </c>
      <c r="N92" s="78">
        <v>1.1000000000000001E-3</v>
      </c>
      <c r="O92" s="78">
        <v>0</v>
      </c>
    </row>
    <row r="93" spans="2:15">
      <c r="B93" t="s">
        <v>1276</v>
      </c>
      <c r="C93" t="s">
        <v>1277</v>
      </c>
      <c r="D93" t="s">
        <v>100</v>
      </c>
      <c r="E93" t="s">
        <v>123</v>
      </c>
      <c r="F93" t="s">
        <v>465</v>
      </c>
      <c r="G93" t="s">
        <v>345</v>
      </c>
      <c r="H93" t="s">
        <v>102</v>
      </c>
      <c r="I93" s="77">
        <v>96.69</v>
      </c>
      <c r="J93" s="77">
        <v>6819</v>
      </c>
      <c r="K93" s="77">
        <v>0</v>
      </c>
      <c r="L93" s="77">
        <v>6.5932911000000001</v>
      </c>
      <c r="M93" s="78">
        <v>0</v>
      </c>
      <c r="N93" s="78">
        <v>4.1000000000000003E-3</v>
      </c>
      <c r="O93" s="78">
        <v>1E-4</v>
      </c>
    </row>
    <row r="94" spans="2:15">
      <c r="B94" t="s">
        <v>1278</v>
      </c>
      <c r="C94" t="s">
        <v>1279</v>
      </c>
      <c r="D94" t="s">
        <v>100</v>
      </c>
      <c r="E94" t="s">
        <v>123</v>
      </c>
      <c r="F94" t="s">
        <v>602</v>
      </c>
      <c r="G94" t="s">
        <v>345</v>
      </c>
      <c r="H94" t="s">
        <v>102</v>
      </c>
      <c r="I94" s="77">
        <v>3072.24</v>
      </c>
      <c r="J94" s="77">
        <v>156.1</v>
      </c>
      <c r="K94" s="77">
        <v>0</v>
      </c>
      <c r="L94" s="77">
        <v>4.7957666400000001</v>
      </c>
      <c r="M94" s="78">
        <v>0</v>
      </c>
      <c r="N94" s="78">
        <v>3.0000000000000001E-3</v>
      </c>
      <c r="O94" s="78">
        <v>1E-4</v>
      </c>
    </row>
    <row r="95" spans="2:15">
      <c r="B95" t="s">
        <v>1280</v>
      </c>
      <c r="C95" t="s">
        <v>1281</v>
      </c>
      <c r="D95" t="s">
        <v>100</v>
      </c>
      <c r="E95" t="s">
        <v>123</v>
      </c>
      <c r="F95" t="s">
        <v>396</v>
      </c>
      <c r="G95" t="s">
        <v>345</v>
      </c>
      <c r="H95" t="s">
        <v>102</v>
      </c>
      <c r="I95" s="77">
        <v>38.83</v>
      </c>
      <c r="J95" s="77">
        <v>21760</v>
      </c>
      <c r="K95" s="77">
        <v>0</v>
      </c>
      <c r="L95" s="77">
        <v>8.449408</v>
      </c>
      <c r="M95" s="78">
        <v>0</v>
      </c>
      <c r="N95" s="78">
        <v>5.3E-3</v>
      </c>
      <c r="O95" s="78">
        <v>2.0000000000000001E-4</v>
      </c>
    </row>
    <row r="96" spans="2:15">
      <c r="B96" t="s">
        <v>1282</v>
      </c>
      <c r="C96" t="s">
        <v>1283</v>
      </c>
      <c r="D96" t="s">
        <v>100</v>
      </c>
      <c r="E96" t="s">
        <v>123</v>
      </c>
      <c r="F96" t="s">
        <v>399</v>
      </c>
      <c r="G96" t="s">
        <v>345</v>
      </c>
      <c r="H96" t="s">
        <v>102</v>
      </c>
      <c r="I96" s="77">
        <v>557.37</v>
      </c>
      <c r="J96" s="77">
        <v>1555</v>
      </c>
      <c r="K96" s="77">
        <v>0</v>
      </c>
      <c r="L96" s="77">
        <v>8.6671034999999996</v>
      </c>
      <c r="M96" s="78">
        <v>0</v>
      </c>
      <c r="N96" s="78">
        <v>5.4000000000000003E-3</v>
      </c>
      <c r="O96" s="78">
        <v>2.0000000000000001E-4</v>
      </c>
    </row>
    <row r="97" spans="2:15">
      <c r="B97" t="s">
        <v>1284</v>
      </c>
      <c r="C97" t="s">
        <v>1285</v>
      </c>
      <c r="D97" t="s">
        <v>100</v>
      </c>
      <c r="E97" t="s">
        <v>123</v>
      </c>
      <c r="F97" t="s">
        <v>1286</v>
      </c>
      <c r="G97" t="s">
        <v>125</v>
      </c>
      <c r="H97" t="s">
        <v>102</v>
      </c>
      <c r="I97" s="77">
        <v>146.4</v>
      </c>
      <c r="J97" s="77">
        <v>2246</v>
      </c>
      <c r="K97" s="77">
        <v>0</v>
      </c>
      <c r="L97" s="77">
        <v>3.288144</v>
      </c>
      <c r="M97" s="78">
        <v>0</v>
      </c>
      <c r="N97" s="78">
        <v>2.0999999999999999E-3</v>
      </c>
      <c r="O97" s="78">
        <v>1E-4</v>
      </c>
    </row>
    <row r="98" spans="2:15">
      <c r="B98" t="s">
        <v>1287</v>
      </c>
      <c r="C98" t="s">
        <v>1288</v>
      </c>
      <c r="D98" t="s">
        <v>100</v>
      </c>
      <c r="E98" t="s">
        <v>123</v>
      </c>
      <c r="F98" t="s">
        <v>1289</v>
      </c>
      <c r="G98" t="s">
        <v>1290</v>
      </c>
      <c r="H98" t="s">
        <v>102</v>
      </c>
      <c r="I98" s="77">
        <v>224.22</v>
      </c>
      <c r="J98" s="77">
        <v>4003</v>
      </c>
      <c r="K98" s="77">
        <v>0</v>
      </c>
      <c r="L98" s="77">
        <v>8.9755266000000002</v>
      </c>
      <c r="M98" s="78">
        <v>0</v>
      </c>
      <c r="N98" s="78">
        <v>5.5999999999999999E-3</v>
      </c>
      <c r="O98" s="78">
        <v>2.0000000000000001E-4</v>
      </c>
    </row>
    <row r="99" spans="2:15">
      <c r="B99" t="s">
        <v>1291</v>
      </c>
      <c r="C99" t="s">
        <v>1292</v>
      </c>
      <c r="D99" t="s">
        <v>100</v>
      </c>
      <c r="E99" t="s">
        <v>123</v>
      </c>
      <c r="F99" t="s">
        <v>1293</v>
      </c>
      <c r="G99" t="s">
        <v>686</v>
      </c>
      <c r="H99" t="s">
        <v>102</v>
      </c>
      <c r="I99" s="77">
        <v>43.57</v>
      </c>
      <c r="J99" s="77">
        <v>8131</v>
      </c>
      <c r="K99" s="77">
        <v>0</v>
      </c>
      <c r="L99" s="77">
        <v>3.5426766999999999</v>
      </c>
      <c r="M99" s="78">
        <v>0</v>
      </c>
      <c r="N99" s="78">
        <v>2.2000000000000001E-3</v>
      </c>
      <c r="O99" s="78">
        <v>1E-4</v>
      </c>
    </row>
    <row r="100" spans="2:15">
      <c r="B100" t="s">
        <v>1294</v>
      </c>
      <c r="C100" t="s">
        <v>1295</v>
      </c>
      <c r="D100" t="s">
        <v>100</v>
      </c>
      <c r="E100" t="s">
        <v>123</v>
      </c>
      <c r="F100" t="s">
        <v>1296</v>
      </c>
      <c r="G100" t="s">
        <v>686</v>
      </c>
      <c r="H100" t="s">
        <v>102</v>
      </c>
      <c r="I100" s="77">
        <v>36.08</v>
      </c>
      <c r="J100" s="77">
        <v>15550</v>
      </c>
      <c r="K100" s="77">
        <v>0</v>
      </c>
      <c r="L100" s="77">
        <v>5.6104399999999996</v>
      </c>
      <c r="M100" s="78">
        <v>0</v>
      </c>
      <c r="N100" s="78">
        <v>3.5000000000000001E-3</v>
      </c>
      <c r="O100" s="78">
        <v>1E-4</v>
      </c>
    </row>
    <row r="101" spans="2:15">
      <c r="B101" t="s">
        <v>1297</v>
      </c>
      <c r="C101" t="s">
        <v>1298</v>
      </c>
      <c r="D101" t="s">
        <v>100</v>
      </c>
      <c r="E101" t="s">
        <v>123</v>
      </c>
      <c r="F101" t="s">
        <v>1299</v>
      </c>
      <c r="G101" t="s">
        <v>686</v>
      </c>
      <c r="H101" t="s">
        <v>102</v>
      </c>
      <c r="I101" s="77">
        <v>15.94</v>
      </c>
      <c r="J101" s="77">
        <v>26410</v>
      </c>
      <c r="K101" s="77">
        <v>0</v>
      </c>
      <c r="L101" s="77">
        <v>4.2097540000000002</v>
      </c>
      <c r="M101" s="78">
        <v>0</v>
      </c>
      <c r="N101" s="78">
        <v>2.5999999999999999E-3</v>
      </c>
      <c r="O101" s="78">
        <v>1E-4</v>
      </c>
    </row>
    <row r="102" spans="2:15">
      <c r="B102" t="s">
        <v>1300</v>
      </c>
      <c r="C102" t="s">
        <v>1301</v>
      </c>
      <c r="D102" t="s">
        <v>100</v>
      </c>
      <c r="E102" t="s">
        <v>123</v>
      </c>
      <c r="F102" t="s">
        <v>1302</v>
      </c>
      <c r="G102" t="s">
        <v>686</v>
      </c>
      <c r="H102" t="s">
        <v>102</v>
      </c>
      <c r="I102" s="77">
        <v>58.53</v>
      </c>
      <c r="J102" s="77">
        <v>7500</v>
      </c>
      <c r="K102" s="77">
        <v>0</v>
      </c>
      <c r="L102" s="77">
        <v>4.3897500000000003</v>
      </c>
      <c r="M102" s="78">
        <v>0</v>
      </c>
      <c r="N102" s="78">
        <v>2.8E-3</v>
      </c>
      <c r="O102" s="78">
        <v>1E-4</v>
      </c>
    </row>
    <row r="103" spans="2:15">
      <c r="B103" t="s">
        <v>1303</v>
      </c>
      <c r="C103" t="s">
        <v>1304</v>
      </c>
      <c r="D103" t="s">
        <v>100</v>
      </c>
      <c r="E103" t="s">
        <v>123</v>
      </c>
      <c r="F103" t="s">
        <v>1305</v>
      </c>
      <c r="G103" t="s">
        <v>686</v>
      </c>
      <c r="H103" t="s">
        <v>102</v>
      </c>
      <c r="I103" s="77">
        <v>14.27</v>
      </c>
      <c r="J103" s="77">
        <v>21820</v>
      </c>
      <c r="K103" s="77">
        <v>0</v>
      </c>
      <c r="L103" s="77">
        <v>3.1137139999999999</v>
      </c>
      <c r="M103" s="78">
        <v>0</v>
      </c>
      <c r="N103" s="78">
        <v>2E-3</v>
      </c>
      <c r="O103" s="78">
        <v>1E-4</v>
      </c>
    </row>
    <row r="104" spans="2:15">
      <c r="B104" t="s">
        <v>1306</v>
      </c>
      <c r="C104" t="s">
        <v>1307</v>
      </c>
      <c r="D104" t="s">
        <v>100</v>
      </c>
      <c r="E104" t="s">
        <v>123</v>
      </c>
      <c r="F104" t="s">
        <v>685</v>
      </c>
      <c r="G104" t="s">
        <v>686</v>
      </c>
      <c r="H104" t="s">
        <v>102</v>
      </c>
      <c r="I104" s="77">
        <v>1026.77</v>
      </c>
      <c r="J104" s="77">
        <v>1769</v>
      </c>
      <c r="K104" s="77">
        <v>0</v>
      </c>
      <c r="L104" s="77">
        <v>18.163561300000001</v>
      </c>
      <c r="M104" s="78">
        <v>0</v>
      </c>
      <c r="N104" s="78">
        <v>1.14E-2</v>
      </c>
      <c r="O104" s="78">
        <v>2.9999999999999997E-4</v>
      </c>
    </row>
    <row r="105" spans="2:15">
      <c r="B105" t="s">
        <v>1308</v>
      </c>
      <c r="C105" t="s">
        <v>1309</v>
      </c>
      <c r="D105" t="s">
        <v>100</v>
      </c>
      <c r="E105" t="s">
        <v>123</v>
      </c>
      <c r="F105" t="s">
        <v>1310</v>
      </c>
      <c r="G105" t="s">
        <v>1311</v>
      </c>
      <c r="H105" t="s">
        <v>102</v>
      </c>
      <c r="I105" s="77">
        <v>302.85000000000002</v>
      </c>
      <c r="J105" s="77">
        <v>4801</v>
      </c>
      <c r="K105" s="77">
        <v>0</v>
      </c>
      <c r="L105" s="77">
        <v>14.5398285</v>
      </c>
      <c r="M105" s="78">
        <v>0</v>
      </c>
      <c r="N105" s="78">
        <v>9.1000000000000004E-3</v>
      </c>
      <c r="O105" s="78">
        <v>2.9999999999999997E-4</v>
      </c>
    </row>
    <row r="106" spans="2:15">
      <c r="B106" t="s">
        <v>1312</v>
      </c>
      <c r="C106" t="s">
        <v>1313</v>
      </c>
      <c r="D106" t="s">
        <v>100</v>
      </c>
      <c r="E106" t="s">
        <v>123</v>
      </c>
      <c r="F106" t="s">
        <v>1314</v>
      </c>
      <c r="G106" t="s">
        <v>1311</v>
      </c>
      <c r="H106" t="s">
        <v>102</v>
      </c>
      <c r="I106" s="77">
        <v>73.8</v>
      </c>
      <c r="J106" s="77">
        <v>19750</v>
      </c>
      <c r="K106" s="77">
        <v>0</v>
      </c>
      <c r="L106" s="77">
        <v>14.5755</v>
      </c>
      <c r="M106" s="78">
        <v>0</v>
      </c>
      <c r="N106" s="78">
        <v>9.1000000000000004E-3</v>
      </c>
      <c r="O106" s="78">
        <v>2.9999999999999997E-4</v>
      </c>
    </row>
    <row r="107" spans="2:15">
      <c r="B107" t="s">
        <v>1315</v>
      </c>
      <c r="C107" t="s">
        <v>1316</v>
      </c>
      <c r="D107" t="s">
        <v>100</v>
      </c>
      <c r="E107" t="s">
        <v>123</v>
      </c>
      <c r="F107" t="s">
        <v>1317</v>
      </c>
      <c r="G107" t="s">
        <v>1311</v>
      </c>
      <c r="H107" t="s">
        <v>102</v>
      </c>
      <c r="I107" s="77">
        <v>204.9</v>
      </c>
      <c r="J107" s="77">
        <v>7800</v>
      </c>
      <c r="K107" s="77">
        <v>0</v>
      </c>
      <c r="L107" s="77">
        <v>15.982200000000001</v>
      </c>
      <c r="M107" s="78">
        <v>0</v>
      </c>
      <c r="N107" s="78">
        <v>0.01</v>
      </c>
      <c r="O107" s="78">
        <v>2.9999999999999997E-4</v>
      </c>
    </row>
    <row r="108" spans="2:15">
      <c r="B108" t="s">
        <v>1318</v>
      </c>
      <c r="C108" t="s">
        <v>1319</v>
      </c>
      <c r="D108" t="s">
        <v>100</v>
      </c>
      <c r="E108" t="s">
        <v>123</v>
      </c>
      <c r="F108" t="s">
        <v>1320</v>
      </c>
      <c r="G108" t="s">
        <v>127</v>
      </c>
      <c r="H108" t="s">
        <v>102</v>
      </c>
      <c r="I108" s="77">
        <v>19.739999999999998</v>
      </c>
      <c r="J108" s="77">
        <v>31220</v>
      </c>
      <c r="K108" s="77">
        <v>0</v>
      </c>
      <c r="L108" s="77">
        <v>6.1628280000000002</v>
      </c>
      <c r="M108" s="78">
        <v>0</v>
      </c>
      <c r="N108" s="78">
        <v>3.8999999999999998E-3</v>
      </c>
      <c r="O108" s="78">
        <v>1E-4</v>
      </c>
    </row>
    <row r="109" spans="2:15">
      <c r="B109" t="s">
        <v>1321</v>
      </c>
      <c r="C109" t="s">
        <v>1322</v>
      </c>
      <c r="D109" t="s">
        <v>100</v>
      </c>
      <c r="E109" t="s">
        <v>123</v>
      </c>
      <c r="F109" t="s">
        <v>1323</v>
      </c>
      <c r="G109" t="s">
        <v>127</v>
      </c>
      <c r="H109" t="s">
        <v>102</v>
      </c>
      <c r="I109" s="77">
        <v>2501.9699999999998</v>
      </c>
      <c r="J109" s="77">
        <v>178.2</v>
      </c>
      <c r="K109" s="77">
        <v>0</v>
      </c>
      <c r="L109" s="77">
        <v>4.4585105399999998</v>
      </c>
      <c r="M109" s="78">
        <v>0</v>
      </c>
      <c r="N109" s="78">
        <v>2.8E-3</v>
      </c>
      <c r="O109" s="78">
        <v>1E-4</v>
      </c>
    </row>
    <row r="110" spans="2:15">
      <c r="B110" t="s">
        <v>1324</v>
      </c>
      <c r="C110" t="s">
        <v>1325</v>
      </c>
      <c r="D110" t="s">
        <v>100</v>
      </c>
      <c r="E110" t="s">
        <v>123</v>
      </c>
      <c r="F110" t="s">
        <v>1326</v>
      </c>
      <c r="G110" t="s">
        <v>128</v>
      </c>
      <c r="H110" t="s">
        <v>102</v>
      </c>
      <c r="I110" s="77">
        <v>71.22</v>
      </c>
      <c r="J110" s="77">
        <v>566.6</v>
      </c>
      <c r="K110" s="77">
        <v>0</v>
      </c>
      <c r="L110" s="77">
        <v>0.40353252000000001</v>
      </c>
      <c r="M110" s="78">
        <v>0</v>
      </c>
      <c r="N110" s="78">
        <v>2.9999999999999997E-4</v>
      </c>
      <c r="O110" s="78">
        <v>0</v>
      </c>
    </row>
    <row r="111" spans="2:15">
      <c r="B111" t="s">
        <v>1327</v>
      </c>
      <c r="C111" t="s">
        <v>1328</v>
      </c>
      <c r="D111" t="s">
        <v>100</v>
      </c>
      <c r="E111" t="s">
        <v>123</v>
      </c>
      <c r="F111" t="s">
        <v>1329</v>
      </c>
      <c r="G111" t="s">
        <v>128</v>
      </c>
      <c r="H111" t="s">
        <v>102</v>
      </c>
      <c r="I111" s="77">
        <v>199.29</v>
      </c>
      <c r="J111" s="77">
        <v>1575</v>
      </c>
      <c r="K111" s="77">
        <v>0</v>
      </c>
      <c r="L111" s="77">
        <v>3.1388175</v>
      </c>
      <c r="M111" s="78">
        <v>0</v>
      </c>
      <c r="N111" s="78">
        <v>2E-3</v>
      </c>
      <c r="O111" s="78">
        <v>1E-4</v>
      </c>
    </row>
    <row r="112" spans="2:15">
      <c r="B112" t="s">
        <v>1330</v>
      </c>
      <c r="C112" t="s">
        <v>1331</v>
      </c>
      <c r="D112" t="s">
        <v>100</v>
      </c>
      <c r="E112" t="s">
        <v>123</v>
      </c>
      <c r="F112" t="s">
        <v>1332</v>
      </c>
      <c r="G112" t="s">
        <v>129</v>
      </c>
      <c r="H112" t="s">
        <v>102</v>
      </c>
      <c r="I112" s="77">
        <v>22.14</v>
      </c>
      <c r="J112" s="77">
        <v>8834</v>
      </c>
      <c r="K112" s="77">
        <v>0</v>
      </c>
      <c r="L112" s="77">
        <v>1.9558476</v>
      </c>
      <c r="M112" s="78">
        <v>0</v>
      </c>
      <c r="N112" s="78">
        <v>1.1999999999999999E-3</v>
      </c>
      <c r="O112" s="78">
        <v>0</v>
      </c>
    </row>
    <row r="113" spans="2:15">
      <c r="B113" t="s">
        <v>1333</v>
      </c>
      <c r="C113" t="s">
        <v>1334</v>
      </c>
      <c r="D113" t="s">
        <v>100</v>
      </c>
      <c r="E113" t="s">
        <v>123</v>
      </c>
      <c r="F113" t="s">
        <v>1335</v>
      </c>
      <c r="G113" t="s">
        <v>129</v>
      </c>
      <c r="H113" t="s">
        <v>102</v>
      </c>
      <c r="I113" s="77">
        <v>0.89</v>
      </c>
      <c r="J113" s="77">
        <v>11690</v>
      </c>
      <c r="K113" s="77">
        <v>0</v>
      </c>
      <c r="L113" s="77">
        <v>0.10404099999999999</v>
      </c>
      <c r="M113" s="78">
        <v>0</v>
      </c>
      <c r="N113" s="78">
        <v>1E-4</v>
      </c>
      <c r="O113" s="78">
        <v>0</v>
      </c>
    </row>
    <row r="114" spans="2:15">
      <c r="B114" t="s">
        <v>1336</v>
      </c>
      <c r="C114" t="s">
        <v>1337</v>
      </c>
      <c r="D114" t="s">
        <v>100</v>
      </c>
      <c r="E114" t="s">
        <v>123</v>
      </c>
      <c r="F114" t="s">
        <v>1338</v>
      </c>
      <c r="G114" t="s">
        <v>132</v>
      </c>
      <c r="H114" t="s">
        <v>102</v>
      </c>
      <c r="I114" s="77">
        <v>527.57000000000005</v>
      </c>
      <c r="J114" s="77">
        <v>1494</v>
      </c>
      <c r="K114" s="77">
        <v>0</v>
      </c>
      <c r="L114" s="77">
        <v>7.8818957999999997</v>
      </c>
      <c r="M114" s="78">
        <v>0</v>
      </c>
      <c r="N114" s="78">
        <v>4.8999999999999998E-3</v>
      </c>
      <c r="O114" s="78">
        <v>2.0000000000000001E-4</v>
      </c>
    </row>
    <row r="115" spans="2:15">
      <c r="B115" t="s">
        <v>1339</v>
      </c>
      <c r="C115" t="s">
        <v>1340</v>
      </c>
      <c r="D115" t="s">
        <v>100</v>
      </c>
      <c r="E115" t="s">
        <v>123</v>
      </c>
      <c r="F115" t="s">
        <v>562</v>
      </c>
      <c r="G115" t="s">
        <v>132</v>
      </c>
      <c r="H115" t="s">
        <v>102</v>
      </c>
      <c r="I115" s="77">
        <v>466.76</v>
      </c>
      <c r="J115" s="77">
        <v>1232</v>
      </c>
      <c r="K115" s="77">
        <v>0</v>
      </c>
      <c r="L115" s="77">
        <v>5.7504831999999997</v>
      </c>
      <c r="M115" s="78">
        <v>0</v>
      </c>
      <c r="N115" s="78">
        <v>3.5999999999999999E-3</v>
      </c>
      <c r="O115" s="78">
        <v>1E-4</v>
      </c>
    </row>
    <row r="116" spans="2:15">
      <c r="B116" s="79" t="s">
        <v>1341</v>
      </c>
      <c r="E116" s="16"/>
      <c r="F116" s="16"/>
      <c r="G116" s="16"/>
      <c r="I116" s="81">
        <v>8959.9</v>
      </c>
      <c r="K116" s="81">
        <v>8.3919999999999995E-2</v>
      </c>
      <c r="L116" s="81">
        <v>69.225562609999997</v>
      </c>
      <c r="N116" s="80">
        <v>4.3400000000000001E-2</v>
      </c>
      <c r="O116" s="80">
        <v>1.2999999999999999E-3</v>
      </c>
    </row>
    <row r="117" spans="2:15">
      <c r="B117" t="s">
        <v>1342</v>
      </c>
      <c r="C117" t="s">
        <v>1343</v>
      </c>
      <c r="D117" t="s">
        <v>100</v>
      </c>
      <c r="E117" t="s">
        <v>123</v>
      </c>
      <c r="F117" t="s">
        <v>1344</v>
      </c>
      <c r="G117" t="s">
        <v>1345</v>
      </c>
      <c r="H117" t="s">
        <v>102</v>
      </c>
      <c r="I117" s="77">
        <v>35.049999999999997</v>
      </c>
      <c r="J117" s="77">
        <v>129.5</v>
      </c>
      <c r="K117" s="77">
        <v>0</v>
      </c>
      <c r="L117" s="77">
        <v>4.538975E-2</v>
      </c>
      <c r="M117" s="78">
        <v>0</v>
      </c>
      <c r="N117" s="78">
        <v>0</v>
      </c>
      <c r="O117" s="78">
        <v>0</v>
      </c>
    </row>
    <row r="118" spans="2:15">
      <c r="B118" t="s">
        <v>1346</v>
      </c>
      <c r="C118" t="s">
        <v>1347</v>
      </c>
      <c r="D118" t="s">
        <v>100</v>
      </c>
      <c r="E118" t="s">
        <v>123</v>
      </c>
      <c r="F118" t="s">
        <v>1348</v>
      </c>
      <c r="G118" t="s">
        <v>1345</v>
      </c>
      <c r="H118" t="s">
        <v>102</v>
      </c>
      <c r="I118" s="77">
        <v>78.2</v>
      </c>
      <c r="J118" s="77">
        <v>5999</v>
      </c>
      <c r="K118" s="77">
        <v>0</v>
      </c>
      <c r="L118" s="77">
        <v>4.6912180000000001</v>
      </c>
      <c r="M118" s="78">
        <v>0</v>
      </c>
      <c r="N118" s="78">
        <v>2.8999999999999998E-3</v>
      </c>
      <c r="O118" s="78">
        <v>1E-4</v>
      </c>
    </row>
    <row r="119" spans="2:15">
      <c r="B119" t="s">
        <v>1349</v>
      </c>
      <c r="C119" t="s">
        <v>1350</v>
      </c>
      <c r="D119" t="s">
        <v>100</v>
      </c>
      <c r="E119" t="s">
        <v>123</v>
      </c>
      <c r="F119" t="s">
        <v>1351</v>
      </c>
      <c r="G119" t="s">
        <v>325</v>
      </c>
      <c r="H119" t="s">
        <v>102</v>
      </c>
      <c r="I119" s="77">
        <v>44.41</v>
      </c>
      <c r="J119" s="77">
        <v>3094</v>
      </c>
      <c r="K119" s="77">
        <v>0</v>
      </c>
      <c r="L119" s="77">
        <v>1.3740454</v>
      </c>
      <c r="M119" s="78">
        <v>0</v>
      </c>
      <c r="N119" s="78">
        <v>8.9999999999999998E-4</v>
      </c>
      <c r="O119" s="78">
        <v>0</v>
      </c>
    </row>
    <row r="120" spans="2:15">
      <c r="B120" t="s">
        <v>1352</v>
      </c>
      <c r="C120" t="s">
        <v>1353</v>
      </c>
      <c r="D120" t="s">
        <v>100</v>
      </c>
      <c r="E120" t="s">
        <v>123</v>
      </c>
      <c r="F120" t="s">
        <v>820</v>
      </c>
      <c r="G120" t="s">
        <v>666</v>
      </c>
      <c r="H120" t="s">
        <v>102</v>
      </c>
      <c r="I120" s="77">
        <v>6.89</v>
      </c>
      <c r="J120" s="77">
        <v>5877</v>
      </c>
      <c r="K120" s="77">
        <v>0</v>
      </c>
      <c r="L120" s="77">
        <v>0.40492529999999999</v>
      </c>
      <c r="M120" s="78">
        <v>0</v>
      </c>
      <c r="N120" s="78">
        <v>2.9999999999999997E-4</v>
      </c>
      <c r="O120" s="78">
        <v>0</v>
      </c>
    </row>
    <row r="121" spans="2:15">
      <c r="B121" t="s">
        <v>1354</v>
      </c>
      <c r="C121" t="s">
        <v>1355</v>
      </c>
      <c r="D121" t="s">
        <v>100</v>
      </c>
      <c r="E121" t="s">
        <v>123</v>
      </c>
      <c r="F121" t="s">
        <v>1356</v>
      </c>
      <c r="G121" t="s">
        <v>666</v>
      </c>
      <c r="H121" t="s">
        <v>102</v>
      </c>
      <c r="I121" s="77">
        <v>71.08</v>
      </c>
      <c r="J121" s="77">
        <v>1258</v>
      </c>
      <c r="K121" s="77">
        <v>0</v>
      </c>
      <c r="L121" s="77">
        <v>0.89418640000000005</v>
      </c>
      <c r="M121" s="78">
        <v>0</v>
      </c>
      <c r="N121" s="78">
        <v>5.9999999999999995E-4</v>
      </c>
      <c r="O121" s="78">
        <v>0</v>
      </c>
    </row>
    <row r="122" spans="2:15">
      <c r="B122" t="s">
        <v>1357</v>
      </c>
      <c r="C122" t="s">
        <v>1358</v>
      </c>
      <c r="D122" t="s">
        <v>100</v>
      </c>
      <c r="E122" t="s">
        <v>123</v>
      </c>
      <c r="F122" t="s">
        <v>1359</v>
      </c>
      <c r="G122" t="s">
        <v>666</v>
      </c>
      <c r="H122" t="s">
        <v>102</v>
      </c>
      <c r="I122" s="77">
        <v>81.349999999999994</v>
      </c>
      <c r="J122" s="77">
        <v>670.4</v>
      </c>
      <c r="K122" s="77">
        <v>0</v>
      </c>
      <c r="L122" s="77">
        <v>0.54537040000000003</v>
      </c>
      <c r="M122" s="78">
        <v>0</v>
      </c>
      <c r="N122" s="78">
        <v>2.9999999999999997E-4</v>
      </c>
      <c r="O122" s="78">
        <v>0</v>
      </c>
    </row>
    <row r="123" spans="2:15">
      <c r="B123" t="s">
        <v>1360</v>
      </c>
      <c r="C123" t="s">
        <v>1361</v>
      </c>
      <c r="D123" t="s">
        <v>100</v>
      </c>
      <c r="E123" t="s">
        <v>123</v>
      </c>
      <c r="F123" t="s">
        <v>1362</v>
      </c>
      <c r="G123" t="s">
        <v>666</v>
      </c>
      <c r="H123" t="s">
        <v>102</v>
      </c>
      <c r="I123" s="77">
        <v>76.83</v>
      </c>
      <c r="J123" s="77">
        <v>571.70000000000005</v>
      </c>
      <c r="K123" s="77">
        <v>0</v>
      </c>
      <c r="L123" s="77">
        <v>0.43923710999999999</v>
      </c>
      <c r="M123" s="78">
        <v>0</v>
      </c>
      <c r="N123" s="78">
        <v>2.9999999999999997E-4</v>
      </c>
      <c r="O123" s="78">
        <v>0</v>
      </c>
    </row>
    <row r="124" spans="2:15">
      <c r="B124" t="s">
        <v>1363</v>
      </c>
      <c r="C124" t="s">
        <v>1364</v>
      </c>
      <c r="D124" t="s">
        <v>100</v>
      </c>
      <c r="E124" t="s">
        <v>123</v>
      </c>
      <c r="F124" t="s">
        <v>1365</v>
      </c>
      <c r="G124" t="s">
        <v>593</v>
      </c>
      <c r="H124" t="s">
        <v>102</v>
      </c>
      <c r="I124" s="77">
        <v>798.64</v>
      </c>
      <c r="J124" s="77">
        <v>161.5</v>
      </c>
      <c r="K124" s="77">
        <v>0</v>
      </c>
      <c r="L124" s="77">
        <v>1.2898035999999999</v>
      </c>
      <c r="M124" s="78">
        <v>0</v>
      </c>
      <c r="N124" s="78">
        <v>8.0000000000000004E-4</v>
      </c>
      <c r="O124" s="78">
        <v>0</v>
      </c>
    </row>
    <row r="125" spans="2:15">
      <c r="B125" t="s">
        <v>1366</v>
      </c>
      <c r="C125" t="s">
        <v>1367</v>
      </c>
      <c r="D125" t="s">
        <v>100</v>
      </c>
      <c r="E125" t="s">
        <v>123</v>
      </c>
      <c r="F125" t="s">
        <v>1368</v>
      </c>
      <c r="G125" t="s">
        <v>1369</v>
      </c>
      <c r="H125" t="s">
        <v>102</v>
      </c>
      <c r="I125" s="77">
        <v>23.59</v>
      </c>
      <c r="J125" s="77">
        <v>2052</v>
      </c>
      <c r="K125" s="77">
        <v>0</v>
      </c>
      <c r="L125" s="77">
        <v>0.48406680000000002</v>
      </c>
      <c r="M125" s="78">
        <v>0</v>
      </c>
      <c r="N125" s="78">
        <v>2.9999999999999997E-4</v>
      </c>
      <c r="O125" s="78">
        <v>0</v>
      </c>
    </row>
    <row r="126" spans="2:15">
      <c r="B126" t="s">
        <v>1370</v>
      </c>
      <c r="C126" t="s">
        <v>1371</v>
      </c>
      <c r="D126" t="s">
        <v>100</v>
      </c>
      <c r="E126" t="s">
        <v>123</v>
      </c>
      <c r="F126" t="s">
        <v>1372</v>
      </c>
      <c r="G126" t="s">
        <v>548</v>
      </c>
      <c r="H126" t="s">
        <v>102</v>
      </c>
      <c r="I126" s="77">
        <v>17.489999999999998</v>
      </c>
      <c r="J126" s="77">
        <v>27970</v>
      </c>
      <c r="K126" s="77">
        <v>0</v>
      </c>
      <c r="L126" s="77">
        <v>4.891953</v>
      </c>
      <c r="M126" s="78">
        <v>0</v>
      </c>
      <c r="N126" s="78">
        <v>3.0999999999999999E-3</v>
      </c>
      <c r="O126" s="78">
        <v>1E-4</v>
      </c>
    </row>
    <row r="127" spans="2:15">
      <c r="B127" t="s">
        <v>1373</v>
      </c>
      <c r="C127" t="s">
        <v>1374</v>
      </c>
      <c r="D127" t="s">
        <v>100</v>
      </c>
      <c r="E127" t="s">
        <v>123</v>
      </c>
      <c r="F127" t="s">
        <v>1375</v>
      </c>
      <c r="G127" t="s">
        <v>548</v>
      </c>
      <c r="H127" t="s">
        <v>102</v>
      </c>
      <c r="I127" s="77">
        <v>0.54</v>
      </c>
      <c r="J127" s="77">
        <v>136.9</v>
      </c>
      <c r="K127" s="77">
        <v>0</v>
      </c>
      <c r="L127" s="77">
        <v>7.3926000000000005E-4</v>
      </c>
      <c r="M127" s="78">
        <v>0</v>
      </c>
      <c r="N127" s="78">
        <v>0</v>
      </c>
      <c r="O127" s="78">
        <v>0</v>
      </c>
    </row>
    <row r="128" spans="2:15">
      <c r="B128" t="s">
        <v>1376</v>
      </c>
      <c r="C128" t="s">
        <v>1377</v>
      </c>
      <c r="D128" t="s">
        <v>100</v>
      </c>
      <c r="E128" t="s">
        <v>123</v>
      </c>
      <c r="F128" t="s">
        <v>814</v>
      </c>
      <c r="G128" t="s">
        <v>548</v>
      </c>
      <c r="H128" t="s">
        <v>102</v>
      </c>
      <c r="I128" s="77">
        <v>71.08</v>
      </c>
      <c r="J128" s="77">
        <v>429</v>
      </c>
      <c r="K128" s="77">
        <v>0</v>
      </c>
      <c r="L128" s="77">
        <v>0.30493320000000002</v>
      </c>
      <c r="M128" s="78">
        <v>0</v>
      </c>
      <c r="N128" s="78">
        <v>2.0000000000000001E-4</v>
      </c>
      <c r="O128" s="78">
        <v>0</v>
      </c>
    </row>
    <row r="129" spans="2:15">
      <c r="B129" t="s">
        <v>1378</v>
      </c>
      <c r="C129" t="s">
        <v>1379</v>
      </c>
      <c r="D129" t="s">
        <v>100</v>
      </c>
      <c r="E129" t="s">
        <v>123</v>
      </c>
      <c r="F129" t="s">
        <v>1380</v>
      </c>
      <c r="G129" t="s">
        <v>548</v>
      </c>
      <c r="H129" t="s">
        <v>102</v>
      </c>
      <c r="I129" s="77">
        <v>81.53</v>
      </c>
      <c r="J129" s="77">
        <v>3146</v>
      </c>
      <c r="K129" s="77">
        <v>0</v>
      </c>
      <c r="L129" s="77">
        <v>2.5649337999999999</v>
      </c>
      <c r="M129" s="78">
        <v>0</v>
      </c>
      <c r="N129" s="78">
        <v>1.6000000000000001E-3</v>
      </c>
      <c r="O129" s="78">
        <v>0</v>
      </c>
    </row>
    <row r="130" spans="2:15">
      <c r="B130" t="s">
        <v>1381</v>
      </c>
      <c r="C130" t="s">
        <v>1382</v>
      </c>
      <c r="D130" t="s">
        <v>100</v>
      </c>
      <c r="E130" t="s">
        <v>123</v>
      </c>
      <c r="F130" t="s">
        <v>1383</v>
      </c>
      <c r="G130" t="s">
        <v>1384</v>
      </c>
      <c r="H130" t="s">
        <v>102</v>
      </c>
      <c r="I130" s="77">
        <v>11.87</v>
      </c>
      <c r="J130" s="77">
        <v>1868</v>
      </c>
      <c r="K130" s="77">
        <v>0</v>
      </c>
      <c r="L130" s="77">
        <v>0.2217316</v>
      </c>
      <c r="M130" s="78">
        <v>0</v>
      </c>
      <c r="N130" s="78">
        <v>1E-4</v>
      </c>
      <c r="O130" s="78">
        <v>0</v>
      </c>
    </row>
    <row r="131" spans="2:15">
      <c r="B131" t="s">
        <v>1385</v>
      </c>
      <c r="C131" t="s">
        <v>1386</v>
      </c>
      <c r="D131" t="s">
        <v>100</v>
      </c>
      <c r="E131" t="s">
        <v>123</v>
      </c>
      <c r="F131" t="s">
        <v>1387</v>
      </c>
      <c r="G131" t="s">
        <v>1388</v>
      </c>
      <c r="H131" t="s">
        <v>102</v>
      </c>
      <c r="I131" s="77">
        <v>46.65</v>
      </c>
      <c r="J131" s="77">
        <v>472.1</v>
      </c>
      <c r="K131" s="77">
        <v>0</v>
      </c>
      <c r="L131" s="77">
        <v>0.22023465</v>
      </c>
      <c r="M131" s="78">
        <v>0</v>
      </c>
      <c r="N131" s="78">
        <v>1E-4</v>
      </c>
      <c r="O131" s="78">
        <v>0</v>
      </c>
    </row>
    <row r="132" spans="2:15">
      <c r="B132" t="s">
        <v>1389</v>
      </c>
      <c r="C132" t="s">
        <v>1390</v>
      </c>
      <c r="D132" t="s">
        <v>100</v>
      </c>
      <c r="E132" t="s">
        <v>123</v>
      </c>
      <c r="F132" t="s">
        <v>1391</v>
      </c>
      <c r="G132" t="s">
        <v>112</v>
      </c>
      <c r="H132" t="s">
        <v>102</v>
      </c>
      <c r="I132" s="77">
        <v>48.9</v>
      </c>
      <c r="J132" s="77">
        <v>2414</v>
      </c>
      <c r="K132" s="77">
        <v>0</v>
      </c>
      <c r="L132" s="77">
        <v>1.1804460000000001</v>
      </c>
      <c r="M132" s="78">
        <v>0</v>
      </c>
      <c r="N132" s="78">
        <v>6.9999999999999999E-4</v>
      </c>
      <c r="O132" s="78">
        <v>0</v>
      </c>
    </row>
    <row r="133" spans="2:15">
      <c r="B133" t="s">
        <v>1392</v>
      </c>
      <c r="C133" t="s">
        <v>1393</v>
      </c>
      <c r="D133" t="s">
        <v>100</v>
      </c>
      <c r="E133" t="s">
        <v>123</v>
      </c>
      <c r="F133" t="s">
        <v>1394</v>
      </c>
      <c r="G133" t="s">
        <v>112</v>
      </c>
      <c r="H133" t="s">
        <v>102</v>
      </c>
      <c r="I133" s="77">
        <v>11.38</v>
      </c>
      <c r="J133" s="77">
        <v>11370</v>
      </c>
      <c r="K133" s="77">
        <v>0</v>
      </c>
      <c r="L133" s="77">
        <v>1.293906</v>
      </c>
      <c r="M133" s="78">
        <v>0</v>
      </c>
      <c r="N133" s="78">
        <v>8.0000000000000004E-4</v>
      </c>
      <c r="O133" s="78">
        <v>0</v>
      </c>
    </row>
    <row r="134" spans="2:15">
      <c r="B134" t="s">
        <v>1395</v>
      </c>
      <c r="C134" t="s">
        <v>1396</v>
      </c>
      <c r="D134" t="s">
        <v>100</v>
      </c>
      <c r="E134" t="s">
        <v>123</v>
      </c>
      <c r="F134" t="s">
        <v>1397</v>
      </c>
      <c r="G134" t="s">
        <v>112</v>
      </c>
      <c r="H134" t="s">
        <v>102</v>
      </c>
      <c r="I134" s="77">
        <v>268.74</v>
      </c>
      <c r="J134" s="77">
        <v>570</v>
      </c>
      <c r="K134" s="77">
        <v>2.6429999999999999E-2</v>
      </c>
      <c r="L134" s="77">
        <v>1.5582480000000001</v>
      </c>
      <c r="M134" s="78">
        <v>0</v>
      </c>
      <c r="N134" s="78">
        <v>1E-3</v>
      </c>
      <c r="O134" s="78">
        <v>0</v>
      </c>
    </row>
    <row r="135" spans="2:15">
      <c r="B135" t="s">
        <v>1398</v>
      </c>
      <c r="C135" t="s">
        <v>1399</v>
      </c>
      <c r="D135" t="s">
        <v>100</v>
      </c>
      <c r="E135" t="s">
        <v>123</v>
      </c>
      <c r="F135" t="s">
        <v>669</v>
      </c>
      <c r="G135" t="s">
        <v>112</v>
      </c>
      <c r="H135" t="s">
        <v>102</v>
      </c>
      <c r="I135" s="77">
        <v>38.090000000000003</v>
      </c>
      <c r="J135" s="77">
        <v>7</v>
      </c>
      <c r="K135" s="77">
        <v>0</v>
      </c>
      <c r="L135" s="77">
        <v>2.6662999999999999E-3</v>
      </c>
      <c r="M135" s="78">
        <v>0</v>
      </c>
      <c r="N135" s="78">
        <v>0</v>
      </c>
      <c r="O135" s="78">
        <v>0</v>
      </c>
    </row>
    <row r="136" spans="2:15">
      <c r="B136" t="s">
        <v>1400</v>
      </c>
      <c r="C136" t="s">
        <v>1401</v>
      </c>
      <c r="D136" t="s">
        <v>100</v>
      </c>
      <c r="E136" t="s">
        <v>123</v>
      </c>
      <c r="F136" t="s">
        <v>1402</v>
      </c>
      <c r="G136" t="s">
        <v>112</v>
      </c>
      <c r="H136" t="s">
        <v>102</v>
      </c>
      <c r="I136" s="77">
        <v>56.17</v>
      </c>
      <c r="J136" s="77">
        <v>9315</v>
      </c>
      <c r="K136" s="77">
        <v>0</v>
      </c>
      <c r="L136" s="77">
        <v>5.2322354999999998</v>
      </c>
      <c r="M136" s="78">
        <v>0</v>
      </c>
      <c r="N136" s="78">
        <v>3.3E-3</v>
      </c>
      <c r="O136" s="78">
        <v>1E-4</v>
      </c>
    </row>
    <row r="137" spans="2:15">
      <c r="B137" t="s">
        <v>1403</v>
      </c>
      <c r="C137" t="s">
        <v>1404</v>
      </c>
      <c r="D137" t="s">
        <v>100</v>
      </c>
      <c r="E137" t="s">
        <v>123</v>
      </c>
      <c r="F137" t="s">
        <v>1405</v>
      </c>
      <c r="G137" t="s">
        <v>1116</v>
      </c>
      <c r="H137" t="s">
        <v>102</v>
      </c>
      <c r="I137" s="77">
        <v>56.52</v>
      </c>
      <c r="J137" s="77">
        <v>1233</v>
      </c>
      <c r="K137" s="77">
        <v>0</v>
      </c>
      <c r="L137" s="77">
        <v>0.69689160000000006</v>
      </c>
      <c r="M137" s="78">
        <v>0</v>
      </c>
      <c r="N137" s="78">
        <v>4.0000000000000002E-4</v>
      </c>
      <c r="O137" s="78">
        <v>0</v>
      </c>
    </row>
    <row r="138" spans="2:15">
      <c r="B138" t="s">
        <v>1406</v>
      </c>
      <c r="C138" t="s">
        <v>1407</v>
      </c>
      <c r="D138" t="s">
        <v>100</v>
      </c>
      <c r="E138" t="s">
        <v>123</v>
      </c>
      <c r="F138" t="s">
        <v>1408</v>
      </c>
      <c r="G138" t="s">
        <v>1409</v>
      </c>
      <c r="H138" t="s">
        <v>102</v>
      </c>
      <c r="I138" s="77">
        <v>77.72</v>
      </c>
      <c r="J138" s="77">
        <v>514.70000000000005</v>
      </c>
      <c r="K138" s="77">
        <v>0</v>
      </c>
      <c r="L138" s="77">
        <v>0.40002483999999999</v>
      </c>
      <c r="M138" s="78">
        <v>0</v>
      </c>
      <c r="N138" s="78">
        <v>2.9999999999999997E-4</v>
      </c>
      <c r="O138" s="78">
        <v>0</v>
      </c>
    </row>
    <row r="139" spans="2:15">
      <c r="B139" t="s">
        <v>1410</v>
      </c>
      <c r="C139" t="s">
        <v>1411</v>
      </c>
      <c r="D139" t="s">
        <v>100</v>
      </c>
      <c r="E139" t="s">
        <v>123</v>
      </c>
      <c r="F139" t="s">
        <v>1412</v>
      </c>
      <c r="G139" t="s">
        <v>474</v>
      </c>
      <c r="H139" t="s">
        <v>102</v>
      </c>
      <c r="I139" s="77">
        <v>96.19</v>
      </c>
      <c r="J139" s="77">
        <v>1146</v>
      </c>
      <c r="K139" s="77">
        <v>0</v>
      </c>
      <c r="L139" s="77">
        <v>1.1023373999999999</v>
      </c>
      <c r="M139" s="78">
        <v>0</v>
      </c>
      <c r="N139" s="78">
        <v>6.9999999999999999E-4</v>
      </c>
      <c r="O139" s="78">
        <v>0</v>
      </c>
    </row>
    <row r="140" spans="2:15">
      <c r="B140" t="s">
        <v>1413</v>
      </c>
      <c r="C140" t="s">
        <v>1414</v>
      </c>
      <c r="D140" t="s">
        <v>100</v>
      </c>
      <c r="E140" t="s">
        <v>123</v>
      </c>
      <c r="F140" t="s">
        <v>1415</v>
      </c>
      <c r="G140" t="s">
        <v>474</v>
      </c>
      <c r="H140" t="s">
        <v>102</v>
      </c>
      <c r="I140" s="77">
        <v>60.05</v>
      </c>
      <c r="J140" s="77">
        <v>702.3</v>
      </c>
      <c r="K140" s="77">
        <v>0</v>
      </c>
      <c r="L140" s="77">
        <v>0.42173115</v>
      </c>
      <c r="M140" s="78">
        <v>0</v>
      </c>
      <c r="N140" s="78">
        <v>2.9999999999999997E-4</v>
      </c>
      <c r="O140" s="78">
        <v>0</v>
      </c>
    </row>
    <row r="141" spans="2:15">
      <c r="B141" t="s">
        <v>1416</v>
      </c>
      <c r="C141" t="s">
        <v>1417</v>
      </c>
      <c r="D141" t="s">
        <v>100</v>
      </c>
      <c r="E141" t="s">
        <v>123</v>
      </c>
      <c r="F141" t="s">
        <v>1418</v>
      </c>
      <c r="G141" t="s">
        <v>474</v>
      </c>
      <c r="H141" t="s">
        <v>102</v>
      </c>
      <c r="I141" s="77">
        <v>26.24</v>
      </c>
      <c r="J141" s="77">
        <v>535.29999999999995</v>
      </c>
      <c r="K141" s="77">
        <v>0</v>
      </c>
      <c r="L141" s="77">
        <v>0.14046272000000001</v>
      </c>
      <c r="M141" s="78">
        <v>0</v>
      </c>
      <c r="N141" s="78">
        <v>1E-4</v>
      </c>
      <c r="O141" s="78">
        <v>0</v>
      </c>
    </row>
    <row r="142" spans="2:15">
      <c r="B142" t="s">
        <v>1419</v>
      </c>
      <c r="C142" t="s">
        <v>1420</v>
      </c>
      <c r="D142" t="s">
        <v>100</v>
      </c>
      <c r="E142" t="s">
        <v>123</v>
      </c>
      <c r="F142" t="s">
        <v>1421</v>
      </c>
      <c r="G142" t="s">
        <v>474</v>
      </c>
      <c r="H142" t="s">
        <v>102</v>
      </c>
      <c r="I142" s="77">
        <v>458.1</v>
      </c>
      <c r="J142" s="77">
        <v>1040</v>
      </c>
      <c r="K142" s="77">
        <v>0</v>
      </c>
      <c r="L142" s="77">
        <v>4.76424</v>
      </c>
      <c r="M142" s="78">
        <v>0</v>
      </c>
      <c r="N142" s="78">
        <v>3.0000000000000001E-3</v>
      </c>
      <c r="O142" s="78">
        <v>1E-4</v>
      </c>
    </row>
    <row r="143" spans="2:15">
      <c r="B143" t="s">
        <v>1422</v>
      </c>
      <c r="C143" t="s">
        <v>1423</v>
      </c>
      <c r="D143" t="s">
        <v>100</v>
      </c>
      <c r="E143" t="s">
        <v>123</v>
      </c>
      <c r="F143" t="s">
        <v>1424</v>
      </c>
      <c r="G143" t="s">
        <v>474</v>
      </c>
      <c r="H143" t="s">
        <v>102</v>
      </c>
      <c r="I143" s="77">
        <v>57.57</v>
      </c>
      <c r="J143" s="77">
        <v>3273</v>
      </c>
      <c r="K143" s="77">
        <v>0</v>
      </c>
      <c r="L143" s="77">
        <v>1.8842661000000001</v>
      </c>
      <c r="M143" s="78">
        <v>0</v>
      </c>
      <c r="N143" s="78">
        <v>1.1999999999999999E-3</v>
      </c>
      <c r="O143" s="78">
        <v>0</v>
      </c>
    </row>
    <row r="144" spans="2:15">
      <c r="B144" t="s">
        <v>1425</v>
      </c>
      <c r="C144" t="s">
        <v>1426</v>
      </c>
      <c r="D144" t="s">
        <v>100</v>
      </c>
      <c r="E144" t="s">
        <v>123</v>
      </c>
      <c r="F144" t="s">
        <v>1427</v>
      </c>
      <c r="G144" t="s">
        <v>474</v>
      </c>
      <c r="H144" t="s">
        <v>102</v>
      </c>
      <c r="I144" s="77">
        <v>294.25</v>
      </c>
      <c r="J144" s="77">
        <v>279.10000000000002</v>
      </c>
      <c r="K144" s="77">
        <v>0</v>
      </c>
      <c r="L144" s="77">
        <v>0.82125174999999995</v>
      </c>
      <c r="M144" s="78">
        <v>0</v>
      </c>
      <c r="N144" s="78">
        <v>5.0000000000000001E-4</v>
      </c>
      <c r="O144" s="78">
        <v>0</v>
      </c>
    </row>
    <row r="145" spans="2:15">
      <c r="B145" t="s">
        <v>1428</v>
      </c>
      <c r="C145" t="s">
        <v>1429</v>
      </c>
      <c r="D145" t="s">
        <v>100</v>
      </c>
      <c r="E145" t="s">
        <v>123</v>
      </c>
      <c r="F145" t="s">
        <v>1430</v>
      </c>
      <c r="G145" t="s">
        <v>474</v>
      </c>
      <c r="H145" t="s">
        <v>102</v>
      </c>
      <c r="I145" s="77">
        <v>17.77</v>
      </c>
      <c r="J145" s="77">
        <v>5515</v>
      </c>
      <c r="K145" s="77">
        <v>1.0659999999999999E-2</v>
      </c>
      <c r="L145" s="77">
        <v>0.99067550000000004</v>
      </c>
      <c r="M145" s="78">
        <v>0</v>
      </c>
      <c r="N145" s="78">
        <v>5.9999999999999995E-4</v>
      </c>
      <c r="O145" s="78">
        <v>0</v>
      </c>
    </row>
    <row r="146" spans="2:15">
      <c r="B146" t="s">
        <v>1431</v>
      </c>
      <c r="C146" t="s">
        <v>1432</v>
      </c>
      <c r="D146" t="s">
        <v>100</v>
      </c>
      <c r="E146" t="s">
        <v>123</v>
      </c>
      <c r="F146" t="s">
        <v>1433</v>
      </c>
      <c r="G146" t="s">
        <v>474</v>
      </c>
      <c r="H146" t="s">
        <v>102</v>
      </c>
      <c r="I146" s="77">
        <v>69.680000000000007</v>
      </c>
      <c r="J146" s="77">
        <v>1053</v>
      </c>
      <c r="K146" s="77">
        <v>0</v>
      </c>
      <c r="L146" s="77">
        <v>0.7337304</v>
      </c>
      <c r="M146" s="78">
        <v>0</v>
      </c>
      <c r="N146" s="78">
        <v>5.0000000000000001E-4</v>
      </c>
      <c r="O146" s="78">
        <v>0</v>
      </c>
    </row>
    <row r="147" spans="2:15">
      <c r="B147" t="s">
        <v>1434</v>
      </c>
      <c r="C147" t="s">
        <v>1435</v>
      </c>
      <c r="D147" t="s">
        <v>100</v>
      </c>
      <c r="E147" t="s">
        <v>123</v>
      </c>
      <c r="F147" t="s">
        <v>1436</v>
      </c>
      <c r="G147" t="s">
        <v>1135</v>
      </c>
      <c r="H147" t="s">
        <v>102</v>
      </c>
      <c r="I147" s="77">
        <v>41.66</v>
      </c>
      <c r="J147" s="77">
        <v>1966</v>
      </c>
      <c r="K147" s="77">
        <v>4.6829999999999997E-2</v>
      </c>
      <c r="L147" s="77">
        <v>0.86586560000000001</v>
      </c>
      <c r="M147" s="78">
        <v>0</v>
      </c>
      <c r="N147" s="78">
        <v>5.0000000000000001E-4</v>
      </c>
      <c r="O147" s="78">
        <v>0</v>
      </c>
    </row>
    <row r="148" spans="2:15">
      <c r="B148" t="s">
        <v>1437</v>
      </c>
      <c r="C148" t="s">
        <v>1438</v>
      </c>
      <c r="D148" t="s">
        <v>100</v>
      </c>
      <c r="E148" t="s">
        <v>123</v>
      </c>
      <c r="F148" t="s">
        <v>1439</v>
      </c>
      <c r="G148" t="s">
        <v>1135</v>
      </c>
      <c r="H148" t="s">
        <v>102</v>
      </c>
      <c r="I148" s="77">
        <v>1.76</v>
      </c>
      <c r="J148" s="77">
        <v>14700</v>
      </c>
      <c r="K148" s="77">
        <v>0</v>
      </c>
      <c r="L148" s="77">
        <v>0.25872000000000001</v>
      </c>
      <c r="M148" s="78">
        <v>0</v>
      </c>
      <c r="N148" s="78">
        <v>2.0000000000000001E-4</v>
      </c>
      <c r="O148" s="78">
        <v>0</v>
      </c>
    </row>
    <row r="149" spans="2:15">
      <c r="B149" t="s">
        <v>1440</v>
      </c>
      <c r="C149" t="s">
        <v>1441</v>
      </c>
      <c r="D149" t="s">
        <v>100</v>
      </c>
      <c r="E149" t="s">
        <v>123</v>
      </c>
      <c r="F149" t="s">
        <v>1442</v>
      </c>
      <c r="G149" t="s">
        <v>1135</v>
      </c>
      <c r="H149" t="s">
        <v>102</v>
      </c>
      <c r="I149" s="77">
        <v>30.33</v>
      </c>
      <c r="J149" s="77">
        <v>8299</v>
      </c>
      <c r="K149" s="77">
        <v>0</v>
      </c>
      <c r="L149" s="77">
        <v>2.5170867000000001</v>
      </c>
      <c r="M149" s="78">
        <v>0</v>
      </c>
      <c r="N149" s="78">
        <v>1.6000000000000001E-3</v>
      </c>
      <c r="O149" s="78">
        <v>0</v>
      </c>
    </row>
    <row r="150" spans="2:15">
      <c r="B150" t="s">
        <v>1443</v>
      </c>
      <c r="C150" t="s">
        <v>1444</v>
      </c>
      <c r="D150" t="s">
        <v>100</v>
      </c>
      <c r="E150" t="s">
        <v>123</v>
      </c>
      <c r="F150" t="s">
        <v>1445</v>
      </c>
      <c r="G150" t="s">
        <v>1446</v>
      </c>
      <c r="H150" t="s">
        <v>102</v>
      </c>
      <c r="I150" s="77">
        <v>57.75</v>
      </c>
      <c r="J150" s="77">
        <v>738.2</v>
      </c>
      <c r="K150" s="77">
        <v>0</v>
      </c>
      <c r="L150" s="77">
        <v>0.42631049999999998</v>
      </c>
      <c r="M150" s="78">
        <v>0</v>
      </c>
      <c r="N150" s="78">
        <v>2.9999999999999997E-4</v>
      </c>
      <c r="O150" s="78">
        <v>0</v>
      </c>
    </row>
    <row r="151" spans="2:15">
      <c r="B151" t="s">
        <v>1447</v>
      </c>
      <c r="C151" t="s">
        <v>1448</v>
      </c>
      <c r="D151" t="s">
        <v>100</v>
      </c>
      <c r="E151" t="s">
        <v>123</v>
      </c>
      <c r="F151" t="s">
        <v>1449</v>
      </c>
      <c r="G151" t="s">
        <v>642</v>
      </c>
      <c r="H151" t="s">
        <v>102</v>
      </c>
      <c r="I151" s="77">
        <v>28.66</v>
      </c>
      <c r="J151" s="77">
        <v>6895</v>
      </c>
      <c r="K151" s="77">
        <v>0</v>
      </c>
      <c r="L151" s="77">
        <v>1.9761070000000001</v>
      </c>
      <c r="M151" s="78">
        <v>0</v>
      </c>
      <c r="N151" s="78">
        <v>1.1999999999999999E-3</v>
      </c>
      <c r="O151" s="78">
        <v>0</v>
      </c>
    </row>
    <row r="152" spans="2:15">
      <c r="B152" t="s">
        <v>1450</v>
      </c>
      <c r="C152" t="s">
        <v>1451</v>
      </c>
      <c r="D152" t="s">
        <v>100</v>
      </c>
      <c r="E152" t="s">
        <v>123</v>
      </c>
      <c r="F152" t="s">
        <v>1452</v>
      </c>
      <c r="G152" t="s">
        <v>731</v>
      </c>
      <c r="H152" t="s">
        <v>102</v>
      </c>
      <c r="I152" s="77">
        <v>85.29</v>
      </c>
      <c r="J152" s="77">
        <v>542.5</v>
      </c>
      <c r="K152" s="77">
        <v>0</v>
      </c>
      <c r="L152" s="77">
        <v>0.46269824999999998</v>
      </c>
      <c r="M152" s="78">
        <v>0</v>
      </c>
      <c r="N152" s="78">
        <v>2.9999999999999997E-4</v>
      </c>
      <c r="O152" s="78">
        <v>0</v>
      </c>
    </row>
    <row r="153" spans="2:15">
      <c r="B153" t="s">
        <v>1453</v>
      </c>
      <c r="C153" t="s">
        <v>1454</v>
      </c>
      <c r="D153" t="s">
        <v>100</v>
      </c>
      <c r="E153" t="s">
        <v>123</v>
      </c>
      <c r="F153" t="s">
        <v>1455</v>
      </c>
      <c r="G153" t="s">
        <v>731</v>
      </c>
      <c r="H153" t="s">
        <v>102</v>
      </c>
      <c r="I153" s="77">
        <v>294.25</v>
      </c>
      <c r="J153" s="77">
        <v>192.8</v>
      </c>
      <c r="K153" s="77">
        <v>0</v>
      </c>
      <c r="L153" s="77">
        <v>0.56731399999999998</v>
      </c>
      <c r="M153" s="78">
        <v>0</v>
      </c>
      <c r="N153" s="78">
        <v>4.0000000000000002E-4</v>
      </c>
      <c r="O153" s="78">
        <v>0</v>
      </c>
    </row>
    <row r="154" spans="2:15">
      <c r="B154" t="s">
        <v>1456</v>
      </c>
      <c r="C154" t="s">
        <v>1457</v>
      </c>
      <c r="D154" t="s">
        <v>100</v>
      </c>
      <c r="E154" t="s">
        <v>123</v>
      </c>
      <c r="F154" t="s">
        <v>1458</v>
      </c>
      <c r="G154" t="s">
        <v>731</v>
      </c>
      <c r="H154" t="s">
        <v>102</v>
      </c>
      <c r="I154" s="77">
        <v>112.98</v>
      </c>
      <c r="J154" s="77">
        <v>759.4</v>
      </c>
      <c r="K154" s="77">
        <v>0</v>
      </c>
      <c r="L154" s="77">
        <v>0.85797011999999995</v>
      </c>
      <c r="M154" s="78">
        <v>0</v>
      </c>
      <c r="N154" s="78">
        <v>5.0000000000000001E-4</v>
      </c>
      <c r="O154" s="78">
        <v>0</v>
      </c>
    </row>
    <row r="155" spans="2:15">
      <c r="B155" t="s">
        <v>1459</v>
      </c>
      <c r="C155" t="s">
        <v>1460</v>
      </c>
      <c r="D155" t="s">
        <v>100</v>
      </c>
      <c r="E155" t="s">
        <v>123</v>
      </c>
      <c r="F155" t="s">
        <v>1461</v>
      </c>
      <c r="G155" t="s">
        <v>769</v>
      </c>
      <c r="H155" t="s">
        <v>102</v>
      </c>
      <c r="I155" s="77">
        <v>23.71</v>
      </c>
      <c r="J155" s="77">
        <v>9300</v>
      </c>
      <c r="K155" s="77">
        <v>0</v>
      </c>
      <c r="L155" s="77">
        <v>2.2050299999999998</v>
      </c>
      <c r="M155" s="78">
        <v>0</v>
      </c>
      <c r="N155" s="78">
        <v>1.4E-3</v>
      </c>
      <c r="O155" s="78">
        <v>0</v>
      </c>
    </row>
    <row r="156" spans="2:15">
      <c r="B156" t="s">
        <v>1462</v>
      </c>
      <c r="C156" t="s">
        <v>1463</v>
      </c>
      <c r="D156" t="s">
        <v>100</v>
      </c>
      <c r="E156" t="s">
        <v>123</v>
      </c>
      <c r="F156" t="s">
        <v>1464</v>
      </c>
      <c r="G156" t="s">
        <v>769</v>
      </c>
      <c r="H156" t="s">
        <v>102</v>
      </c>
      <c r="I156" s="77">
        <v>319.83999999999997</v>
      </c>
      <c r="J156" s="77">
        <v>424.7</v>
      </c>
      <c r="K156" s="77">
        <v>0</v>
      </c>
      <c r="L156" s="77">
        <v>1.35836048</v>
      </c>
      <c r="M156" s="78">
        <v>0</v>
      </c>
      <c r="N156" s="78">
        <v>8.9999999999999998E-4</v>
      </c>
      <c r="O156" s="78">
        <v>0</v>
      </c>
    </row>
    <row r="157" spans="2:15">
      <c r="B157" t="s">
        <v>1465</v>
      </c>
      <c r="C157" t="s">
        <v>1466</v>
      </c>
      <c r="D157" t="s">
        <v>100</v>
      </c>
      <c r="E157" t="s">
        <v>123</v>
      </c>
      <c r="F157" t="s">
        <v>1467</v>
      </c>
      <c r="G157" t="s">
        <v>769</v>
      </c>
      <c r="H157" t="s">
        <v>102</v>
      </c>
      <c r="I157" s="77">
        <v>4.99</v>
      </c>
      <c r="J157" s="77">
        <v>18850</v>
      </c>
      <c r="K157" s="77">
        <v>0</v>
      </c>
      <c r="L157" s="77">
        <v>0.94061499999999998</v>
      </c>
      <c r="M157" s="78">
        <v>0</v>
      </c>
      <c r="N157" s="78">
        <v>5.9999999999999995E-4</v>
      </c>
      <c r="O157" s="78">
        <v>0</v>
      </c>
    </row>
    <row r="158" spans="2:15">
      <c r="B158" t="s">
        <v>1468</v>
      </c>
      <c r="C158" t="s">
        <v>1469</v>
      </c>
      <c r="D158" t="s">
        <v>100</v>
      </c>
      <c r="E158" t="s">
        <v>123</v>
      </c>
      <c r="F158" t="s">
        <v>1470</v>
      </c>
      <c r="G158" t="s">
        <v>769</v>
      </c>
      <c r="H158" t="s">
        <v>102</v>
      </c>
      <c r="I158" s="77">
        <v>36.01</v>
      </c>
      <c r="J158" s="77">
        <v>226</v>
      </c>
      <c r="K158" s="77">
        <v>0</v>
      </c>
      <c r="L158" s="77">
        <v>8.1382599999999999E-2</v>
      </c>
      <c r="M158" s="78">
        <v>0</v>
      </c>
      <c r="N158" s="78">
        <v>1E-4</v>
      </c>
      <c r="O158" s="78">
        <v>0</v>
      </c>
    </row>
    <row r="159" spans="2:15">
      <c r="B159" t="s">
        <v>1471</v>
      </c>
      <c r="C159" t="s">
        <v>1472</v>
      </c>
      <c r="D159" t="s">
        <v>100</v>
      </c>
      <c r="E159" t="s">
        <v>123</v>
      </c>
      <c r="F159" t="s">
        <v>1473</v>
      </c>
      <c r="G159" t="s">
        <v>610</v>
      </c>
      <c r="H159" t="s">
        <v>102</v>
      </c>
      <c r="I159" s="77">
        <v>348.24</v>
      </c>
      <c r="J159" s="77">
        <v>435.2</v>
      </c>
      <c r="K159" s="77">
        <v>0</v>
      </c>
      <c r="L159" s="77">
        <v>1.5155404800000001</v>
      </c>
      <c r="M159" s="78">
        <v>0</v>
      </c>
      <c r="N159" s="78">
        <v>8.9999999999999998E-4</v>
      </c>
      <c r="O159" s="78">
        <v>0</v>
      </c>
    </row>
    <row r="160" spans="2:15">
      <c r="B160" t="s">
        <v>1474</v>
      </c>
      <c r="C160" t="s">
        <v>1475</v>
      </c>
      <c r="D160" t="s">
        <v>100</v>
      </c>
      <c r="E160" t="s">
        <v>123</v>
      </c>
      <c r="F160" t="s">
        <v>825</v>
      </c>
      <c r="G160" t="s">
        <v>345</v>
      </c>
      <c r="H160" t="s">
        <v>102</v>
      </c>
      <c r="I160" s="77">
        <v>394.47</v>
      </c>
      <c r="J160" s="77">
        <v>470.9</v>
      </c>
      <c r="K160" s="77">
        <v>0</v>
      </c>
      <c r="L160" s="77">
        <v>1.8575592299999999</v>
      </c>
      <c r="M160" s="78">
        <v>0</v>
      </c>
      <c r="N160" s="78">
        <v>1.1999999999999999E-3</v>
      </c>
      <c r="O160" s="78">
        <v>0</v>
      </c>
    </row>
    <row r="161" spans="2:15">
      <c r="B161" t="s">
        <v>1476</v>
      </c>
      <c r="C161" t="s">
        <v>1477</v>
      </c>
      <c r="D161" t="s">
        <v>100</v>
      </c>
      <c r="E161" t="s">
        <v>123</v>
      </c>
      <c r="F161" t="s">
        <v>1478</v>
      </c>
      <c r="G161" t="s">
        <v>1479</v>
      </c>
      <c r="H161" t="s">
        <v>102</v>
      </c>
      <c r="I161" s="77">
        <v>859.64</v>
      </c>
      <c r="J161" s="77">
        <v>165.9</v>
      </c>
      <c r="K161" s="77">
        <v>0</v>
      </c>
      <c r="L161" s="77">
        <v>1.4261427600000001</v>
      </c>
      <c r="M161" s="78">
        <v>0</v>
      </c>
      <c r="N161" s="78">
        <v>8.9999999999999998E-4</v>
      </c>
      <c r="O161" s="78">
        <v>0</v>
      </c>
    </row>
    <row r="162" spans="2:15">
      <c r="B162" t="s">
        <v>1480</v>
      </c>
      <c r="C162" t="s">
        <v>1481</v>
      </c>
      <c r="D162" t="s">
        <v>100</v>
      </c>
      <c r="E162" t="s">
        <v>123</v>
      </c>
      <c r="F162" t="s">
        <v>1482</v>
      </c>
      <c r="G162" t="s">
        <v>1483</v>
      </c>
      <c r="H162" t="s">
        <v>102</v>
      </c>
      <c r="I162" s="77">
        <v>255.17</v>
      </c>
      <c r="J162" s="77">
        <v>669.3</v>
      </c>
      <c r="K162" s="77">
        <v>0</v>
      </c>
      <c r="L162" s="77">
        <v>1.7078528100000001</v>
      </c>
      <c r="M162" s="78">
        <v>0</v>
      </c>
      <c r="N162" s="78">
        <v>1.1000000000000001E-3</v>
      </c>
      <c r="O162" s="78">
        <v>0</v>
      </c>
    </row>
    <row r="163" spans="2:15">
      <c r="B163" t="s">
        <v>1484</v>
      </c>
      <c r="C163" t="s">
        <v>1485</v>
      </c>
      <c r="D163" t="s">
        <v>100</v>
      </c>
      <c r="E163" t="s">
        <v>123</v>
      </c>
      <c r="F163" t="s">
        <v>1486</v>
      </c>
      <c r="G163" t="s">
        <v>125</v>
      </c>
      <c r="H163" t="s">
        <v>102</v>
      </c>
      <c r="I163" s="77">
        <v>1.66</v>
      </c>
      <c r="J163" s="77">
        <v>7518</v>
      </c>
      <c r="K163" s="77">
        <v>0</v>
      </c>
      <c r="L163" s="77">
        <v>0.1247988</v>
      </c>
      <c r="M163" s="78">
        <v>0</v>
      </c>
      <c r="N163" s="78">
        <v>1E-4</v>
      </c>
      <c r="O163" s="78">
        <v>0</v>
      </c>
    </row>
    <row r="164" spans="2:15">
      <c r="B164" t="s">
        <v>1487</v>
      </c>
      <c r="C164" t="s">
        <v>1488</v>
      </c>
      <c r="D164" t="s">
        <v>100</v>
      </c>
      <c r="E164" t="s">
        <v>123</v>
      </c>
      <c r="F164" t="s">
        <v>1489</v>
      </c>
      <c r="G164" t="s">
        <v>125</v>
      </c>
      <c r="H164" t="s">
        <v>102</v>
      </c>
      <c r="I164" s="77">
        <v>286.81</v>
      </c>
      <c r="J164" s="77">
        <v>129.69999999999999</v>
      </c>
      <c r="K164" s="77">
        <v>0</v>
      </c>
      <c r="L164" s="77">
        <v>0.37199257000000002</v>
      </c>
      <c r="M164" s="78">
        <v>0</v>
      </c>
      <c r="N164" s="78">
        <v>2.0000000000000001E-4</v>
      </c>
      <c r="O164" s="78">
        <v>0</v>
      </c>
    </row>
    <row r="165" spans="2:15">
      <c r="B165" t="s">
        <v>1490</v>
      </c>
      <c r="C165" t="s">
        <v>1491</v>
      </c>
      <c r="D165" t="s">
        <v>100</v>
      </c>
      <c r="E165" t="s">
        <v>123</v>
      </c>
      <c r="F165" t="s">
        <v>1492</v>
      </c>
      <c r="G165" t="s">
        <v>125</v>
      </c>
      <c r="H165" t="s">
        <v>102</v>
      </c>
      <c r="I165" s="77">
        <v>72.23</v>
      </c>
      <c r="J165" s="77">
        <v>372.1</v>
      </c>
      <c r="K165" s="77">
        <v>0</v>
      </c>
      <c r="L165" s="77">
        <v>0.26876782999999999</v>
      </c>
      <c r="M165" s="78">
        <v>0</v>
      </c>
      <c r="N165" s="78">
        <v>2.0000000000000001E-4</v>
      </c>
      <c r="O165" s="78">
        <v>0</v>
      </c>
    </row>
    <row r="166" spans="2:15">
      <c r="B166" t="s">
        <v>1493</v>
      </c>
      <c r="C166" t="s">
        <v>1494</v>
      </c>
      <c r="D166" t="s">
        <v>100</v>
      </c>
      <c r="E166" t="s">
        <v>123</v>
      </c>
      <c r="F166" t="s">
        <v>1495</v>
      </c>
      <c r="G166" t="s">
        <v>125</v>
      </c>
      <c r="H166" t="s">
        <v>102</v>
      </c>
      <c r="I166" s="77">
        <v>23.46</v>
      </c>
      <c r="J166" s="77">
        <v>540</v>
      </c>
      <c r="K166" s="77">
        <v>0</v>
      </c>
      <c r="L166" s="77">
        <v>0.12668399999999999</v>
      </c>
      <c r="M166" s="78">
        <v>0</v>
      </c>
      <c r="N166" s="78">
        <v>1E-4</v>
      </c>
      <c r="O166" s="78">
        <v>0</v>
      </c>
    </row>
    <row r="167" spans="2:15">
      <c r="B167" t="s">
        <v>1496</v>
      </c>
      <c r="C167" t="s">
        <v>1497</v>
      </c>
      <c r="D167" t="s">
        <v>100</v>
      </c>
      <c r="E167" t="s">
        <v>123</v>
      </c>
      <c r="F167" t="s">
        <v>1498</v>
      </c>
      <c r="G167" t="s">
        <v>125</v>
      </c>
      <c r="H167" t="s">
        <v>102</v>
      </c>
      <c r="I167" s="77">
        <v>191.2</v>
      </c>
      <c r="J167" s="77">
        <v>241</v>
      </c>
      <c r="K167" s="77">
        <v>0</v>
      </c>
      <c r="L167" s="77">
        <v>0.46079199999999998</v>
      </c>
      <c r="M167" s="78">
        <v>0</v>
      </c>
      <c r="N167" s="78">
        <v>2.9999999999999997E-4</v>
      </c>
      <c r="O167" s="78">
        <v>0</v>
      </c>
    </row>
    <row r="168" spans="2:15">
      <c r="B168" t="s">
        <v>1499</v>
      </c>
      <c r="C168" t="s">
        <v>1500</v>
      </c>
      <c r="D168" t="s">
        <v>100</v>
      </c>
      <c r="E168" t="s">
        <v>123</v>
      </c>
      <c r="F168" t="s">
        <v>1501</v>
      </c>
      <c r="G168" t="s">
        <v>1290</v>
      </c>
      <c r="H168" t="s">
        <v>102</v>
      </c>
      <c r="I168" s="77">
        <v>72.02</v>
      </c>
      <c r="J168" s="77">
        <v>171.5</v>
      </c>
      <c r="K168" s="77">
        <v>0</v>
      </c>
      <c r="L168" s="77">
        <v>0.12351429999999999</v>
      </c>
      <c r="M168" s="78">
        <v>0</v>
      </c>
      <c r="N168" s="78">
        <v>1E-4</v>
      </c>
      <c r="O168" s="78">
        <v>0</v>
      </c>
    </row>
    <row r="169" spans="2:15">
      <c r="B169" t="s">
        <v>1502</v>
      </c>
      <c r="C169" t="s">
        <v>1503</v>
      </c>
      <c r="D169" t="s">
        <v>100</v>
      </c>
      <c r="E169" t="s">
        <v>123</v>
      </c>
      <c r="F169" t="s">
        <v>1504</v>
      </c>
      <c r="G169" t="s">
        <v>1290</v>
      </c>
      <c r="H169" t="s">
        <v>102</v>
      </c>
      <c r="I169" s="77">
        <v>299.02999999999997</v>
      </c>
      <c r="J169" s="77">
        <v>17.600000000000001</v>
      </c>
      <c r="K169" s="77">
        <v>0</v>
      </c>
      <c r="L169" s="77">
        <v>5.2629280000000001E-2</v>
      </c>
      <c r="M169" s="78">
        <v>0</v>
      </c>
      <c r="N169" s="78">
        <v>0</v>
      </c>
      <c r="O169" s="78">
        <v>0</v>
      </c>
    </row>
    <row r="170" spans="2:15">
      <c r="B170" t="s">
        <v>1505</v>
      </c>
      <c r="C170" t="s">
        <v>1506</v>
      </c>
      <c r="D170" t="s">
        <v>100</v>
      </c>
      <c r="E170" t="s">
        <v>123</v>
      </c>
      <c r="F170" t="s">
        <v>1507</v>
      </c>
      <c r="G170" t="s">
        <v>1290</v>
      </c>
      <c r="H170" t="s">
        <v>102</v>
      </c>
      <c r="I170" s="77">
        <v>47.92</v>
      </c>
      <c r="J170" s="77">
        <v>591.1</v>
      </c>
      <c r="K170" s="77">
        <v>0</v>
      </c>
      <c r="L170" s="77">
        <v>0.28325512000000003</v>
      </c>
      <c r="M170" s="78">
        <v>0</v>
      </c>
      <c r="N170" s="78">
        <v>2.0000000000000001E-4</v>
      </c>
      <c r="O170" s="78">
        <v>0</v>
      </c>
    </row>
    <row r="171" spans="2:15">
      <c r="B171" t="s">
        <v>1508</v>
      </c>
      <c r="C171" t="s">
        <v>1509</v>
      </c>
      <c r="D171" t="s">
        <v>100</v>
      </c>
      <c r="E171" t="s">
        <v>123</v>
      </c>
      <c r="F171" t="s">
        <v>1510</v>
      </c>
      <c r="G171" t="s">
        <v>686</v>
      </c>
      <c r="H171" t="s">
        <v>102</v>
      </c>
      <c r="I171" s="77">
        <v>179.65</v>
      </c>
      <c r="J171" s="77">
        <v>93.6</v>
      </c>
      <c r="K171" s="77">
        <v>0</v>
      </c>
      <c r="L171" s="77">
        <v>0.16815240000000001</v>
      </c>
      <c r="M171" s="78">
        <v>0</v>
      </c>
      <c r="N171" s="78">
        <v>1E-4</v>
      </c>
      <c r="O171" s="78">
        <v>0</v>
      </c>
    </row>
    <row r="172" spans="2:15">
      <c r="B172" t="s">
        <v>1511</v>
      </c>
      <c r="C172" t="s">
        <v>1512</v>
      </c>
      <c r="D172" t="s">
        <v>100</v>
      </c>
      <c r="E172" t="s">
        <v>123</v>
      </c>
      <c r="F172" t="s">
        <v>1513</v>
      </c>
      <c r="G172" t="s">
        <v>686</v>
      </c>
      <c r="H172" t="s">
        <v>102</v>
      </c>
      <c r="I172" s="77">
        <v>119.47</v>
      </c>
      <c r="J172" s="77">
        <v>268</v>
      </c>
      <c r="K172" s="77">
        <v>0</v>
      </c>
      <c r="L172" s="77">
        <v>0.32017960000000001</v>
      </c>
      <c r="M172" s="78">
        <v>0</v>
      </c>
      <c r="N172" s="78">
        <v>2.0000000000000001E-4</v>
      </c>
      <c r="O172" s="78">
        <v>0</v>
      </c>
    </row>
    <row r="173" spans="2:15">
      <c r="B173" t="s">
        <v>1514</v>
      </c>
      <c r="C173" t="s">
        <v>1515</v>
      </c>
      <c r="D173" t="s">
        <v>100</v>
      </c>
      <c r="E173" t="s">
        <v>123</v>
      </c>
      <c r="F173" t="s">
        <v>1516</v>
      </c>
      <c r="G173" t="s">
        <v>686</v>
      </c>
      <c r="H173" t="s">
        <v>102</v>
      </c>
      <c r="I173" s="77">
        <v>158.91</v>
      </c>
      <c r="J173" s="77">
        <v>716.9</v>
      </c>
      <c r="K173" s="77">
        <v>0</v>
      </c>
      <c r="L173" s="77">
        <v>1.13922579</v>
      </c>
      <c r="M173" s="78">
        <v>0</v>
      </c>
      <c r="N173" s="78">
        <v>6.9999999999999999E-4</v>
      </c>
      <c r="O173" s="78">
        <v>0</v>
      </c>
    </row>
    <row r="174" spans="2:15">
      <c r="B174" t="s">
        <v>1517</v>
      </c>
      <c r="C174" t="s">
        <v>1518</v>
      </c>
      <c r="D174" t="s">
        <v>100</v>
      </c>
      <c r="E174" t="s">
        <v>123</v>
      </c>
      <c r="F174" t="s">
        <v>1519</v>
      </c>
      <c r="G174" t="s">
        <v>127</v>
      </c>
      <c r="H174" t="s">
        <v>102</v>
      </c>
      <c r="I174" s="77">
        <v>155.13</v>
      </c>
      <c r="J174" s="77">
        <v>426.8</v>
      </c>
      <c r="K174" s="77">
        <v>0</v>
      </c>
      <c r="L174" s="77">
        <v>0.66209483999999996</v>
      </c>
      <c r="M174" s="78">
        <v>0</v>
      </c>
      <c r="N174" s="78">
        <v>4.0000000000000002E-4</v>
      </c>
      <c r="O174" s="78">
        <v>0</v>
      </c>
    </row>
    <row r="175" spans="2:15">
      <c r="B175" t="s">
        <v>1520</v>
      </c>
      <c r="C175" t="s">
        <v>1521</v>
      </c>
      <c r="D175" t="s">
        <v>100</v>
      </c>
      <c r="E175" t="s">
        <v>123</v>
      </c>
      <c r="F175" t="s">
        <v>1522</v>
      </c>
      <c r="G175" t="s">
        <v>127</v>
      </c>
      <c r="H175" t="s">
        <v>102</v>
      </c>
      <c r="I175" s="77">
        <v>68.209999999999994</v>
      </c>
      <c r="J175" s="77">
        <v>2113</v>
      </c>
      <c r="K175" s="77">
        <v>0</v>
      </c>
      <c r="L175" s="77">
        <v>1.4412773000000001</v>
      </c>
      <c r="M175" s="78">
        <v>0</v>
      </c>
      <c r="N175" s="78">
        <v>8.9999999999999998E-4</v>
      </c>
      <c r="O175" s="78">
        <v>0</v>
      </c>
    </row>
    <row r="176" spans="2:15">
      <c r="B176" t="s">
        <v>1523</v>
      </c>
      <c r="C176" t="s">
        <v>1524</v>
      </c>
      <c r="D176" t="s">
        <v>100</v>
      </c>
      <c r="E176" t="s">
        <v>123</v>
      </c>
      <c r="F176" t="s">
        <v>1525</v>
      </c>
      <c r="G176" t="s">
        <v>127</v>
      </c>
      <c r="H176" t="s">
        <v>102</v>
      </c>
      <c r="I176" s="77">
        <v>26.11</v>
      </c>
      <c r="J176" s="77">
        <v>1870</v>
      </c>
      <c r="K176" s="77">
        <v>0</v>
      </c>
      <c r="L176" s="77">
        <v>0.488257</v>
      </c>
      <c r="M176" s="78">
        <v>0</v>
      </c>
      <c r="N176" s="78">
        <v>2.9999999999999997E-4</v>
      </c>
      <c r="O176" s="78">
        <v>0</v>
      </c>
    </row>
    <row r="177" spans="2:15">
      <c r="B177" t="s">
        <v>1526</v>
      </c>
      <c r="C177" t="s">
        <v>1527</v>
      </c>
      <c r="D177" t="s">
        <v>100</v>
      </c>
      <c r="E177" t="s">
        <v>123</v>
      </c>
      <c r="F177" t="s">
        <v>1528</v>
      </c>
      <c r="G177" t="s">
        <v>127</v>
      </c>
      <c r="H177" t="s">
        <v>102</v>
      </c>
      <c r="I177" s="77">
        <v>277.2</v>
      </c>
      <c r="J177" s="77">
        <v>405.3</v>
      </c>
      <c r="K177" s="77">
        <v>0</v>
      </c>
      <c r="L177" s="77">
        <v>1.1234915999999999</v>
      </c>
      <c r="M177" s="78">
        <v>0</v>
      </c>
      <c r="N177" s="78">
        <v>6.9999999999999999E-4</v>
      </c>
      <c r="O177" s="78">
        <v>0</v>
      </c>
    </row>
    <row r="178" spans="2:15">
      <c r="B178" t="s">
        <v>1529</v>
      </c>
      <c r="C178" t="s">
        <v>1530</v>
      </c>
      <c r="D178" t="s">
        <v>100</v>
      </c>
      <c r="E178" t="s">
        <v>123</v>
      </c>
      <c r="F178" t="s">
        <v>1531</v>
      </c>
      <c r="G178" t="s">
        <v>127</v>
      </c>
      <c r="H178" t="s">
        <v>102</v>
      </c>
      <c r="I178" s="77">
        <v>402.32</v>
      </c>
      <c r="J178" s="77">
        <v>500.1</v>
      </c>
      <c r="K178" s="77">
        <v>0</v>
      </c>
      <c r="L178" s="77">
        <v>2.0120023200000001</v>
      </c>
      <c r="M178" s="78">
        <v>0</v>
      </c>
      <c r="N178" s="78">
        <v>1.2999999999999999E-3</v>
      </c>
      <c r="O178" s="78">
        <v>0</v>
      </c>
    </row>
    <row r="179" spans="2:15">
      <c r="B179" t="s">
        <v>1532</v>
      </c>
      <c r="C179" t="s">
        <v>1533</v>
      </c>
      <c r="D179" t="s">
        <v>100</v>
      </c>
      <c r="E179" t="s">
        <v>123</v>
      </c>
      <c r="F179" t="s">
        <v>1534</v>
      </c>
      <c r="G179" t="s">
        <v>127</v>
      </c>
      <c r="H179" t="s">
        <v>102</v>
      </c>
      <c r="I179" s="77">
        <v>41.69</v>
      </c>
      <c r="J179" s="77">
        <v>1493</v>
      </c>
      <c r="K179" s="77">
        <v>0</v>
      </c>
      <c r="L179" s="77">
        <v>0.62243170000000003</v>
      </c>
      <c r="M179" s="78">
        <v>0</v>
      </c>
      <c r="N179" s="78">
        <v>4.0000000000000002E-4</v>
      </c>
      <c r="O179" s="78">
        <v>0</v>
      </c>
    </row>
    <row r="180" spans="2:15">
      <c r="B180" t="s">
        <v>1535</v>
      </c>
      <c r="C180" t="s">
        <v>1536</v>
      </c>
      <c r="D180" t="s">
        <v>100</v>
      </c>
      <c r="E180" t="s">
        <v>123</v>
      </c>
      <c r="F180" t="s">
        <v>1537</v>
      </c>
      <c r="G180" t="s">
        <v>129</v>
      </c>
      <c r="H180" t="s">
        <v>102</v>
      </c>
      <c r="I180" s="77">
        <v>23.86</v>
      </c>
      <c r="J180" s="77">
        <v>2240</v>
      </c>
      <c r="K180" s="77">
        <v>0</v>
      </c>
      <c r="L180" s="77">
        <v>0.53446400000000005</v>
      </c>
      <c r="M180" s="78">
        <v>0</v>
      </c>
      <c r="N180" s="78">
        <v>2.9999999999999997E-4</v>
      </c>
      <c r="O180" s="78">
        <v>0</v>
      </c>
    </row>
    <row r="181" spans="2:15">
      <c r="B181" t="s">
        <v>1538</v>
      </c>
      <c r="C181" t="s">
        <v>1539</v>
      </c>
      <c r="D181" t="s">
        <v>100</v>
      </c>
      <c r="E181" t="s">
        <v>123</v>
      </c>
      <c r="F181" t="s">
        <v>1540</v>
      </c>
      <c r="G181" t="s">
        <v>129</v>
      </c>
      <c r="H181" t="s">
        <v>102</v>
      </c>
      <c r="I181" s="77">
        <v>468.85</v>
      </c>
      <c r="J181" s="77">
        <v>53.2</v>
      </c>
      <c r="K181" s="77">
        <v>0</v>
      </c>
      <c r="L181" s="77">
        <v>0.24942819999999999</v>
      </c>
      <c r="M181" s="78">
        <v>0</v>
      </c>
      <c r="N181" s="78">
        <v>2.0000000000000001E-4</v>
      </c>
      <c r="O181" s="78">
        <v>0</v>
      </c>
    </row>
    <row r="182" spans="2:15">
      <c r="B182" t="s">
        <v>1541</v>
      </c>
      <c r="C182" t="s">
        <v>1542</v>
      </c>
      <c r="D182" t="s">
        <v>100</v>
      </c>
      <c r="E182" t="s">
        <v>123</v>
      </c>
      <c r="F182" t="s">
        <v>1543</v>
      </c>
      <c r="G182" t="s">
        <v>129</v>
      </c>
      <c r="H182" t="s">
        <v>102</v>
      </c>
      <c r="I182" s="77">
        <v>66.849999999999994</v>
      </c>
      <c r="J182" s="77">
        <v>47.4</v>
      </c>
      <c r="K182" s="77">
        <v>0</v>
      </c>
      <c r="L182" s="77">
        <v>3.1686899999999997E-2</v>
      </c>
      <c r="M182" s="78">
        <v>0</v>
      </c>
      <c r="N182" s="78">
        <v>0</v>
      </c>
      <c r="O182" s="78">
        <v>0</v>
      </c>
    </row>
    <row r="183" spans="2:15">
      <c r="B183" s="79" t="s">
        <v>1544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208</v>
      </c>
      <c r="C184" t="s">
        <v>208</v>
      </c>
      <c r="E184" s="16"/>
      <c r="F184" s="16"/>
      <c r="G184" t="s">
        <v>208</v>
      </c>
      <c r="H184" t="s">
        <v>208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216</v>
      </c>
      <c r="E185" s="16"/>
      <c r="F185" s="16"/>
      <c r="G185" s="16"/>
      <c r="I185" s="81">
        <v>4551.41</v>
      </c>
      <c r="K185" s="81">
        <v>0.27782000000000001</v>
      </c>
      <c r="L185" s="81">
        <v>457.45028179905626</v>
      </c>
      <c r="N185" s="80">
        <v>0.28660000000000002</v>
      </c>
      <c r="O185" s="80">
        <v>8.6999999999999994E-3</v>
      </c>
    </row>
    <row r="186" spans="2:15">
      <c r="B186" s="79" t="s">
        <v>310</v>
      </c>
      <c r="E186" s="16"/>
      <c r="F186" s="16"/>
      <c r="G186" s="16"/>
      <c r="I186" s="81">
        <v>2394.9699999999998</v>
      </c>
      <c r="K186" s="81">
        <v>0</v>
      </c>
      <c r="L186" s="81">
        <v>152.17046272499638</v>
      </c>
      <c r="N186" s="80">
        <v>9.5299999999999996E-2</v>
      </c>
      <c r="O186" s="80">
        <v>2.8999999999999998E-3</v>
      </c>
    </row>
    <row r="187" spans="2:15">
      <c r="B187" t="s">
        <v>1545</v>
      </c>
      <c r="C187" t="s">
        <v>1546</v>
      </c>
      <c r="D187" t="s">
        <v>1547</v>
      </c>
      <c r="E187" t="s">
        <v>834</v>
      </c>
      <c r="F187" t="s">
        <v>1548</v>
      </c>
      <c r="G187" t="s">
        <v>906</v>
      </c>
      <c r="H187" t="s">
        <v>106</v>
      </c>
      <c r="I187" s="77">
        <v>9.5</v>
      </c>
      <c r="J187" s="77">
        <v>4109</v>
      </c>
      <c r="K187" s="77">
        <v>0</v>
      </c>
      <c r="L187" s="77">
        <v>1.502476395</v>
      </c>
      <c r="M187" s="78">
        <v>0</v>
      </c>
      <c r="N187" s="78">
        <v>8.9999999999999998E-4</v>
      </c>
      <c r="O187" s="78">
        <v>0</v>
      </c>
    </row>
    <row r="188" spans="2:15">
      <c r="B188" t="s">
        <v>1549</v>
      </c>
      <c r="C188" t="s">
        <v>1550</v>
      </c>
      <c r="D188" t="s">
        <v>1551</v>
      </c>
      <c r="E188" t="s">
        <v>834</v>
      </c>
      <c r="F188" t="s">
        <v>1552</v>
      </c>
      <c r="G188" t="s">
        <v>898</v>
      </c>
      <c r="H188" t="s">
        <v>106</v>
      </c>
      <c r="I188" s="77">
        <v>16.66</v>
      </c>
      <c r="J188" s="77">
        <v>1832</v>
      </c>
      <c r="K188" s="77">
        <v>0</v>
      </c>
      <c r="L188" s="77">
        <v>1.1747579088</v>
      </c>
      <c r="M188" s="78">
        <v>0</v>
      </c>
      <c r="N188" s="78">
        <v>6.9999999999999999E-4</v>
      </c>
      <c r="O188" s="78">
        <v>0</v>
      </c>
    </row>
    <row r="189" spans="2:15">
      <c r="B189" t="s">
        <v>1553</v>
      </c>
      <c r="C189" t="s">
        <v>1554</v>
      </c>
      <c r="D189" t="s">
        <v>1547</v>
      </c>
      <c r="E189" t="s">
        <v>834</v>
      </c>
      <c r="F189" t="s">
        <v>1555</v>
      </c>
      <c r="G189" t="s">
        <v>941</v>
      </c>
      <c r="H189" t="s">
        <v>106</v>
      </c>
      <c r="I189" s="77">
        <v>12.54</v>
      </c>
      <c r="J189" s="77">
        <v>2381</v>
      </c>
      <c r="K189" s="77">
        <v>0</v>
      </c>
      <c r="L189" s="77">
        <v>1.1492244126</v>
      </c>
      <c r="M189" s="78">
        <v>0</v>
      </c>
      <c r="N189" s="78">
        <v>6.9999999999999999E-4</v>
      </c>
      <c r="O189" s="78">
        <v>0</v>
      </c>
    </row>
    <row r="190" spans="2:15">
      <c r="B190" t="s">
        <v>1556</v>
      </c>
      <c r="C190" t="s">
        <v>1557</v>
      </c>
      <c r="D190" t="s">
        <v>1547</v>
      </c>
      <c r="E190" t="s">
        <v>834</v>
      </c>
      <c r="F190" t="s">
        <v>1079</v>
      </c>
      <c r="G190" t="s">
        <v>853</v>
      </c>
      <c r="H190" t="s">
        <v>106</v>
      </c>
      <c r="I190" s="77">
        <v>37.619999999999997</v>
      </c>
      <c r="J190" s="77">
        <v>6955</v>
      </c>
      <c r="K190" s="77">
        <v>0</v>
      </c>
      <c r="L190" s="77">
        <v>10.070796879</v>
      </c>
      <c r="M190" s="78">
        <v>0</v>
      </c>
      <c r="N190" s="78">
        <v>6.3E-3</v>
      </c>
      <c r="O190" s="78">
        <v>2.0000000000000001E-4</v>
      </c>
    </row>
    <row r="191" spans="2:15">
      <c r="B191" t="s">
        <v>1558</v>
      </c>
      <c r="C191" t="s">
        <v>1559</v>
      </c>
      <c r="D191" t="s">
        <v>1551</v>
      </c>
      <c r="E191" t="s">
        <v>834</v>
      </c>
      <c r="F191" t="s">
        <v>1560</v>
      </c>
      <c r="G191" t="s">
        <v>989</v>
      </c>
      <c r="H191" t="s">
        <v>106</v>
      </c>
      <c r="I191" s="77">
        <v>26.27</v>
      </c>
      <c r="J191" s="77">
        <v>3095</v>
      </c>
      <c r="K191" s="77">
        <v>0</v>
      </c>
      <c r="L191" s="77">
        <v>3.1294544685000001</v>
      </c>
      <c r="M191" s="78">
        <v>0</v>
      </c>
      <c r="N191" s="78">
        <v>2E-3</v>
      </c>
      <c r="O191" s="78">
        <v>1E-4</v>
      </c>
    </row>
    <row r="192" spans="2:15">
      <c r="B192" t="s">
        <v>1561</v>
      </c>
      <c r="C192" t="s">
        <v>1562</v>
      </c>
      <c r="D192" t="s">
        <v>1551</v>
      </c>
      <c r="E192" t="s">
        <v>834</v>
      </c>
      <c r="F192" t="s">
        <v>1563</v>
      </c>
      <c r="G192" t="s">
        <v>986</v>
      </c>
      <c r="H192" t="s">
        <v>106</v>
      </c>
      <c r="I192" s="77">
        <v>43.73</v>
      </c>
      <c r="J192" s="77">
        <v>169</v>
      </c>
      <c r="K192" s="77">
        <v>0</v>
      </c>
      <c r="L192" s="77">
        <v>0.2844553413</v>
      </c>
      <c r="M192" s="78">
        <v>0</v>
      </c>
      <c r="N192" s="78">
        <v>2.0000000000000001E-4</v>
      </c>
      <c r="O192" s="78">
        <v>0</v>
      </c>
    </row>
    <row r="193" spans="2:15">
      <c r="B193" t="s">
        <v>1564</v>
      </c>
      <c r="C193" t="s">
        <v>1565</v>
      </c>
      <c r="D193" t="s">
        <v>1551</v>
      </c>
      <c r="E193" t="s">
        <v>834</v>
      </c>
      <c r="F193" t="s">
        <v>1566</v>
      </c>
      <c r="G193" t="s">
        <v>986</v>
      </c>
      <c r="H193" t="s">
        <v>106</v>
      </c>
      <c r="I193" s="77">
        <v>23.04</v>
      </c>
      <c r="J193" s="77">
        <v>1428.9996000000001</v>
      </c>
      <c r="K193" s="77">
        <v>0</v>
      </c>
      <c r="L193" s="77">
        <v>1.26725056367616</v>
      </c>
      <c r="M193" s="78">
        <v>0</v>
      </c>
      <c r="N193" s="78">
        <v>8.0000000000000004E-4</v>
      </c>
      <c r="O193" s="78">
        <v>0</v>
      </c>
    </row>
    <row r="194" spans="2:15">
      <c r="B194" t="s">
        <v>1567</v>
      </c>
      <c r="C194" t="s">
        <v>1568</v>
      </c>
      <c r="D194" t="s">
        <v>1547</v>
      </c>
      <c r="E194" t="s">
        <v>834</v>
      </c>
      <c r="F194" t="s">
        <v>1569</v>
      </c>
      <c r="G194" t="s">
        <v>1570</v>
      </c>
      <c r="H194" t="s">
        <v>106</v>
      </c>
      <c r="I194" s="77">
        <v>17.13</v>
      </c>
      <c r="J194" s="77">
        <v>3884</v>
      </c>
      <c r="K194" s="77">
        <v>0</v>
      </c>
      <c r="L194" s="77">
        <v>2.5608520908000001</v>
      </c>
      <c r="M194" s="78">
        <v>0</v>
      </c>
      <c r="N194" s="78">
        <v>1.6000000000000001E-3</v>
      </c>
      <c r="O194" s="78">
        <v>0</v>
      </c>
    </row>
    <row r="195" spans="2:15">
      <c r="B195" t="s">
        <v>1571</v>
      </c>
      <c r="C195" t="s">
        <v>1572</v>
      </c>
      <c r="D195" t="s">
        <v>1551</v>
      </c>
      <c r="E195" t="s">
        <v>834</v>
      </c>
      <c r="F195" t="s">
        <v>1573</v>
      </c>
      <c r="G195" t="s">
        <v>1574</v>
      </c>
      <c r="H195" t="s">
        <v>106</v>
      </c>
      <c r="I195" s="77">
        <v>16.27</v>
      </c>
      <c r="J195" s="77">
        <v>13074</v>
      </c>
      <c r="K195" s="77">
        <v>0</v>
      </c>
      <c r="L195" s="77">
        <v>8.1873610901999996</v>
      </c>
      <c r="M195" s="78">
        <v>0</v>
      </c>
      <c r="N195" s="78">
        <v>5.1000000000000004E-3</v>
      </c>
      <c r="O195" s="78">
        <v>2.0000000000000001E-4</v>
      </c>
    </row>
    <row r="196" spans="2:15">
      <c r="B196" t="s">
        <v>1575</v>
      </c>
      <c r="C196" t="s">
        <v>1576</v>
      </c>
      <c r="D196" t="s">
        <v>1551</v>
      </c>
      <c r="E196" t="s">
        <v>834</v>
      </c>
      <c r="F196" t="s">
        <v>1240</v>
      </c>
      <c r="G196" t="s">
        <v>1574</v>
      </c>
      <c r="H196" t="s">
        <v>106</v>
      </c>
      <c r="I196" s="77">
        <v>40.090000000000003</v>
      </c>
      <c r="J196" s="77">
        <v>6371</v>
      </c>
      <c r="K196" s="77">
        <v>0</v>
      </c>
      <c r="L196" s="77">
        <v>9.8308613811000001</v>
      </c>
      <c r="M196" s="78">
        <v>0</v>
      </c>
      <c r="N196" s="78">
        <v>6.1999999999999998E-3</v>
      </c>
      <c r="O196" s="78">
        <v>2.0000000000000001E-4</v>
      </c>
    </row>
    <row r="197" spans="2:15">
      <c r="B197" t="s">
        <v>1577</v>
      </c>
      <c r="C197" t="s">
        <v>1578</v>
      </c>
      <c r="D197" t="s">
        <v>1551</v>
      </c>
      <c r="E197" t="s">
        <v>834</v>
      </c>
      <c r="F197" t="s">
        <v>1579</v>
      </c>
      <c r="G197" t="s">
        <v>944</v>
      </c>
      <c r="H197" t="s">
        <v>106</v>
      </c>
      <c r="I197" s="77">
        <v>13.65</v>
      </c>
      <c r="J197" s="77">
        <v>2533</v>
      </c>
      <c r="K197" s="77">
        <v>0</v>
      </c>
      <c r="L197" s="77">
        <v>1.3308090705</v>
      </c>
      <c r="M197" s="78">
        <v>0</v>
      </c>
      <c r="N197" s="78">
        <v>8.0000000000000004E-4</v>
      </c>
      <c r="O197" s="78">
        <v>0</v>
      </c>
    </row>
    <row r="198" spans="2:15">
      <c r="B198" t="s">
        <v>1580</v>
      </c>
      <c r="C198" t="s">
        <v>1581</v>
      </c>
      <c r="D198" t="s">
        <v>1551</v>
      </c>
      <c r="E198" t="s">
        <v>834</v>
      </c>
      <c r="F198" t="s">
        <v>1582</v>
      </c>
      <c r="G198" t="s">
        <v>944</v>
      </c>
      <c r="H198" t="s">
        <v>106</v>
      </c>
      <c r="I198" s="77">
        <v>3.51</v>
      </c>
      <c r="J198" s="77">
        <v>15887</v>
      </c>
      <c r="K198" s="77">
        <v>0</v>
      </c>
      <c r="L198" s="77">
        <v>2.1463321113</v>
      </c>
      <c r="M198" s="78">
        <v>0</v>
      </c>
      <c r="N198" s="78">
        <v>1.2999999999999999E-3</v>
      </c>
      <c r="O198" s="78">
        <v>0</v>
      </c>
    </row>
    <row r="199" spans="2:15">
      <c r="B199" t="s">
        <v>1583</v>
      </c>
      <c r="C199" t="s">
        <v>1584</v>
      </c>
      <c r="D199" t="s">
        <v>1547</v>
      </c>
      <c r="E199" t="s">
        <v>834</v>
      </c>
      <c r="F199" t="s">
        <v>1585</v>
      </c>
      <c r="G199" t="s">
        <v>944</v>
      </c>
      <c r="H199" t="s">
        <v>106</v>
      </c>
      <c r="I199" s="77">
        <v>26.25</v>
      </c>
      <c r="J199" s="77">
        <v>451</v>
      </c>
      <c r="K199" s="77">
        <v>0</v>
      </c>
      <c r="L199" s="77">
        <v>0.45567348749999997</v>
      </c>
      <c r="M199" s="78">
        <v>0</v>
      </c>
      <c r="N199" s="78">
        <v>2.9999999999999997E-4</v>
      </c>
      <c r="O199" s="78">
        <v>0</v>
      </c>
    </row>
    <row r="200" spans="2:15">
      <c r="B200" t="s">
        <v>1586</v>
      </c>
      <c r="C200" t="s">
        <v>1587</v>
      </c>
      <c r="D200" t="s">
        <v>1547</v>
      </c>
      <c r="E200" t="s">
        <v>834</v>
      </c>
      <c r="F200" t="s">
        <v>1588</v>
      </c>
      <c r="G200" t="s">
        <v>944</v>
      </c>
      <c r="H200" t="s">
        <v>106</v>
      </c>
      <c r="I200" s="77">
        <v>56.4</v>
      </c>
      <c r="J200" s="77">
        <v>578</v>
      </c>
      <c r="K200" s="77">
        <v>0</v>
      </c>
      <c r="L200" s="77">
        <v>1.2547432080000001</v>
      </c>
      <c r="M200" s="78">
        <v>0</v>
      </c>
      <c r="N200" s="78">
        <v>8.0000000000000004E-4</v>
      </c>
      <c r="O200" s="78">
        <v>0</v>
      </c>
    </row>
    <row r="201" spans="2:15">
      <c r="B201" t="s">
        <v>1589</v>
      </c>
      <c r="C201" t="s">
        <v>1590</v>
      </c>
      <c r="D201" t="s">
        <v>1551</v>
      </c>
      <c r="E201" t="s">
        <v>834</v>
      </c>
      <c r="F201" t="s">
        <v>1591</v>
      </c>
      <c r="G201" t="s">
        <v>944</v>
      </c>
      <c r="H201" t="s">
        <v>120</v>
      </c>
      <c r="I201" s="77">
        <v>472.66</v>
      </c>
      <c r="J201" s="77">
        <v>3.7</v>
      </c>
      <c r="K201" s="77">
        <v>0</v>
      </c>
      <c r="L201" s="77">
        <v>4.3052992355999999E-2</v>
      </c>
      <c r="M201" s="78">
        <v>0</v>
      </c>
      <c r="N201" s="78">
        <v>0</v>
      </c>
      <c r="O201" s="78">
        <v>0</v>
      </c>
    </row>
    <row r="202" spans="2:15">
      <c r="B202" t="s">
        <v>1592</v>
      </c>
      <c r="C202" t="s">
        <v>1593</v>
      </c>
      <c r="D202" t="s">
        <v>1551</v>
      </c>
      <c r="E202" t="s">
        <v>834</v>
      </c>
      <c r="F202" t="s">
        <v>1594</v>
      </c>
      <c r="G202" t="s">
        <v>944</v>
      </c>
      <c r="H202" t="s">
        <v>106</v>
      </c>
      <c r="I202" s="77">
        <v>7.71</v>
      </c>
      <c r="J202" s="77">
        <v>2314.9998999999998</v>
      </c>
      <c r="K202" s="77">
        <v>0</v>
      </c>
      <c r="L202" s="77">
        <v>0.68699450882420998</v>
      </c>
      <c r="M202" s="78">
        <v>0</v>
      </c>
      <c r="N202" s="78">
        <v>4.0000000000000002E-4</v>
      </c>
      <c r="O202" s="78">
        <v>0</v>
      </c>
    </row>
    <row r="203" spans="2:15">
      <c r="B203" t="s">
        <v>1595</v>
      </c>
      <c r="C203" t="s">
        <v>1596</v>
      </c>
      <c r="D203" t="s">
        <v>1551</v>
      </c>
      <c r="E203" t="s">
        <v>834</v>
      </c>
      <c r="F203" t="s">
        <v>1597</v>
      </c>
      <c r="G203" t="s">
        <v>944</v>
      </c>
      <c r="H203" t="s">
        <v>106</v>
      </c>
      <c r="I203" s="77">
        <v>8.9600000000000009</v>
      </c>
      <c r="J203" s="77">
        <v>9109</v>
      </c>
      <c r="K203" s="77">
        <v>0</v>
      </c>
      <c r="L203" s="77">
        <v>3.1414244735999999</v>
      </c>
      <c r="M203" s="78">
        <v>0</v>
      </c>
      <c r="N203" s="78">
        <v>2E-3</v>
      </c>
      <c r="O203" s="78">
        <v>1E-4</v>
      </c>
    </row>
    <row r="204" spans="2:15">
      <c r="B204" t="s">
        <v>1598</v>
      </c>
      <c r="C204" t="s">
        <v>1599</v>
      </c>
      <c r="D204" t="s">
        <v>1551</v>
      </c>
      <c r="E204" t="s">
        <v>834</v>
      </c>
      <c r="F204" t="s">
        <v>1600</v>
      </c>
      <c r="G204" t="s">
        <v>944</v>
      </c>
      <c r="H204" t="s">
        <v>106</v>
      </c>
      <c r="I204" s="77">
        <v>3.34</v>
      </c>
      <c r="J204" s="77">
        <v>16354</v>
      </c>
      <c r="K204" s="77">
        <v>0</v>
      </c>
      <c r="L204" s="77">
        <v>2.1024146363999998</v>
      </c>
      <c r="M204" s="78">
        <v>0</v>
      </c>
      <c r="N204" s="78">
        <v>1.2999999999999999E-3</v>
      </c>
      <c r="O204" s="78">
        <v>0</v>
      </c>
    </row>
    <row r="205" spans="2:15">
      <c r="B205" t="s">
        <v>1601</v>
      </c>
      <c r="C205" t="s">
        <v>1602</v>
      </c>
      <c r="D205" t="s">
        <v>1551</v>
      </c>
      <c r="E205" t="s">
        <v>834</v>
      </c>
      <c r="F205" t="s">
        <v>1603</v>
      </c>
      <c r="G205" t="s">
        <v>944</v>
      </c>
      <c r="H205" t="s">
        <v>106</v>
      </c>
      <c r="I205" s="77">
        <v>3.2</v>
      </c>
      <c r="J205" s="77">
        <v>13399</v>
      </c>
      <c r="K205" s="77">
        <v>0</v>
      </c>
      <c r="L205" s="77">
        <v>1.650328032</v>
      </c>
      <c r="M205" s="78">
        <v>0</v>
      </c>
      <c r="N205" s="78">
        <v>1E-3</v>
      </c>
      <c r="O205" s="78">
        <v>0</v>
      </c>
    </row>
    <row r="206" spans="2:15">
      <c r="B206" t="s">
        <v>1604</v>
      </c>
      <c r="C206" t="s">
        <v>1605</v>
      </c>
      <c r="D206" t="s">
        <v>1551</v>
      </c>
      <c r="E206" t="s">
        <v>834</v>
      </c>
      <c r="F206" t="s">
        <v>1606</v>
      </c>
      <c r="G206" t="s">
        <v>1607</v>
      </c>
      <c r="H206" t="s">
        <v>106</v>
      </c>
      <c r="I206" s="77">
        <v>49.75</v>
      </c>
      <c r="J206" s="77">
        <v>210</v>
      </c>
      <c r="K206" s="77">
        <v>0</v>
      </c>
      <c r="L206" s="77">
        <v>0.40212427499999998</v>
      </c>
      <c r="M206" s="78">
        <v>0</v>
      </c>
      <c r="N206" s="78">
        <v>2.9999999999999997E-4</v>
      </c>
      <c r="O206" s="78">
        <v>0</v>
      </c>
    </row>
    <row r="207" spans="2:15">
      <c r="B207" t="s">
        <v>1608</v>
      </c>
      <c r="C207" t="s">
        <v>1609</v>
      </c>
      <c r="D207" t="s">
        <v>1551</v>
      </c>
      <c r="E207" t="s">
        <v>834</v>
      </c>
      <c r="F207" t="s">
        <v>1610</v>
      </c>
      <c r="G207" t="s">
        <v>1607</v>
      </c>
      <c r="H207" t="s">
        <v>106</v>
      </c>
      <c r="I207" s="77">
        <v>149.08000000000001</v>
      </c>
      <c r="J207" s="77">
        <v>191</v>
      </c>
      <c r="K207" s="77">
        <v>0</v>
      </c>
      <c r="L207" s="77">
        <v>1.0959750371999999</v>
      </c>
      <c r="M207" s="78">
        <v>0</v>
      </c>
      <c r="N207" s="78">
        <v>6.9999999999999999E-4</v>
      </c>
      <c r="O207" s="78">
        <v>0</v>
      </c>
    </row>
    <row r="208" spans="2:15">
      <c r="B208" t="s">
        <v>1611</v>
      </c>
      <c r="C208" t="s">
        <v>1612</v>
      </c>
      <c r="D208" t="s">
        <v>1551</v>
      </c>
      <c r="E208" t="s">
        <v>834</v>
      </c>
      <c r="F208" t="s">
        <v>1613</v>
      </c>
      <c r="G208" t="s">
        <v>1607</v>
      </c>
      <c r="H208" t="s">
        <v>106</v>
      </c>
      <c r="I208" s="77">
        <v>33</v>
      </c>
      <c r="J208" s="77">
        <v>1321</v>
      </c>
      <c r="K208" s="77">
        <v>0</v>
      </c>
      <c r="L208" s="77">
        <v>1.6778945700000001</v>
      </c>
      <c r="M208" s="78">
        <v>0</v>
      </c>
      <c r="N208" s="78">
        <v>1.1000000000000001E-3</v>
      </c>
      <c r="O208" s="78">
        <v>0</v>
      </c>
    </row>
    <row r="209" spans="2:15">
      <c r="B209" t="s">
        <v>1614</v>
      </c>
      <c r="C209" t="s">
        <v>1615</v>
      </c>
      <c r="D209" t="s">
        <v>1547</v>
      </c>
      <c r="E209" t="s">
        <v>834</v>
      </c>
      <c r="F209" t="s">
        <v>1616</v>
      </c>
      <c r="G209" t="s">
        <v>1617</v>
      </c>
      <c r="H209" t="s">
        <v>106</v>
      </c>
      <c r="I209" s="77">
        <v>39.450000000000003</v>
      </c>
      <c r="J209" s="77">
        <v>1033</v>
      </c>
      <c r="K209" s="77">
        <v>0</v>
      </c>
      <c r="L209" s="77">
        <v>1.5685387065</v>
      </c>
      <c r="M209" s="78">
        <v>0</v>
      </c>
      <c r="N209" s="78">
        <v>1E-3</v>
      </c>
      <c r="O209" s="78">
        <v>0</v>
      </c>
    </row>
    <row r="210" spans="2:15">
      <c r="B210" t="s">
        <v>1618</v>
      </c>
      <c r="C210" t="s">
        <v>1619</v>
      </c>
      <c r="D210" t="s">
        <v>1551</v>
      </c>
      <c r="E210" t="s">
        <v>834</v>
      </c>
      <c r="F210" t="s">
        <v>828</v>
      </c>
      <c r="G210" t="s">
        <v>680</v>
      </c>
      <c r="H210" t="s">
        <v>106</v>
      </c>
      <c r="I210" s="77">
        <v>0.25</v>
      </c>
      <c r="J210" s="77">
        <v>19792</v>
      </c>
      <c r="K210" s="77">
        <v>0</v>
      </c>
      <c r="L210" s="77">
        <v>0.19044852000000001</v>
      </c>
      <c r="M210" s="78">
        <v>0</v>
      </c>
      <c r="N210" s="78">
        <v>1E-4</v>
      </c>
      <c r="O210" s="78">
        <v>0</v>
      </c>
    </row>
    <row r="211" spans="2:15">
      <c r="B211" t="s">
        <v>1620</v>
      </c>
      <c r="C211" t="s">
        <v>1621</v>
      </c>
      <c r="D211" t="s">
        <v>1551</v>
      </c>
      <c r="E211" t="s">
        <v>834</v>
      </c>
      <c r="F211" t="s">
        <v>1127</v>
      </c>
      <c r="G211" t="s">
        <v>1128</v>
      </c>
      <c r="H211" t="s">
        <v>106</v>
      </c>
      <c r="I211" s="77">
        <v>45.98</v>
      </c>
      <c r="J211" s="77">
        <v>2471</v>
      </c>
      <c r="K211" s="77">
        <v>0</v>
      </c>
      <c r="L211" s="77">
        <v>4.3731021641999996</v>
      </c>
      <c r="M211" s="78">
        <v>0</v>
      </c>
      <c r="N211" s="78">
        <v>2.7000000000000001E-3</v>
      </c>
      <c r="O211" s="78">
        <v>1E-4</v>
      </c>
    </row>
    <row r="212" spans="2:15">
      <c r="B212" t="s">
        <v>1622</v>
      </c>
      <c r="C212" t="s">
        <v>1623</v>
      </c>
      <c r="D212" t="s">
        <v>1551</v>
      </c>
      <c r="E212" t="s">
        <v>834</v>
      </c>
      <c r="F212" t="s">
        <v>1131</v>
      </c>
      <c r="G212" t="s">
        <v>1128</v>
      </c>
      <c r="H212" t="s">
        <v>106</v>
      </c>
      <c r="I212" s="77">
        <v>36.840000000000003</v>
      </c>
      <c r="J212" s="77">
        <v>11077</v>
      </c>
      <c r="K212" s="77">
        <v>0</v>
      </c>
      <c r="L212" s="77">
        <v>15.7068714132</v>
      </c>
      <c r="M212" s="78">
        <v>0</v>
      </c>
      <c r="N212" s="78">
        <v>9.7999999999999997E-3</v>
      </c>
      <c r="O212" s="78">
        <v>2.9999999999999997E-4</v>
      </c>
    </row>
    <row r="213" spans="2:15">
      <c r="B213" t="s">
        <v>1624</v>
      </c>
      <c r="C213" t="s">
        <v>1625</v>
      </c>
      <c r="D213" t="s">
        <v>1551</v>
      </c>
      <c r="E213" t="s">
        <v>834</v>
      </c>
      <c r="F213" t="s">
        <v>1626</v>
      </c>
      <c r="G213" t="s">
        <v>731</v>
      </c>
      <c r="H213" t="s">
        <v>106</v>
      </c>
      <c r="I213" s="77">
        <v>93.82</v>
      </c>
      <c r="J213" s="77">
        <v>613</v>
      </c>
      <c r="K213" s="77">
        <v>0</v>
      </c>
      <c r="L213" s="77">
        <v>2.2136237934</v>
      </c>
      <c r="M213" s="78">
        <v>0</v>
      </c>
      <c r="N213" s="78">
        <v>1.4E-3</v>
      </c>
      <c r="O213" s="78">
        <v>0</v>
      </c>
    </row>
    <row r="214" spans="2:15">
      <c r="B214" t="s">
        <v>1627</v>
      </c>
      <c r="C214" t="s">
        <v>1628</v>
      </c>
      <c r="D214" t="s">
        <v>1547</v>
      </c>
      <c r="E214" t="s">
        <v>834</v>
      </c>
      <c r="F214" t="s">
        <v>857</v>
      </c>
      <c r="G214" t="s">
        <v>858</v>
      </c>
      <c r="H214" t="s">
        <v>106</v>
      </c>
      <c r="I214" s="77">
        <v>960.34</v>
      </c>
      <c r="J214" s="77">
        <v>1022</v>
      </c>
      <c r="K214" s="77">
        <v>0</v>
      </c>
      <c r="L214" s="77">
        <v>37.776683305200002</v>
      </c>
      <c r="M214" s="78">
        <v>0</v>
      </c>
      <c r="N214" s="78">
        <v>2.3699999999999999E-2</v>
      </c>
      <c r="O214" s="78">
        <v>6.9999999999999999E-4</v>
      </c>
    </row>
    <row r="215" spans="2:15">
      <c r="B215" t="s">
        <v>1629</v>
      </c>
      <c r="C215" t="s">
        <v>1630</v>
      </c>
      <c r="D215" t="s">
        <v>1551</v>
      </c>
      <c r="E215" t="s">
        <v>834</v>
      </c>
      <c r="F215" t="s">
        <v>1631</v>
      </c>
      <c r="G215" t="s">
        <v>125</v>
      </c>
      <c r="H215" t="s">
        <v>106</v>
      </c>
      <c r="I215" s="77">
        <v>34.36</v>
      </c>
      <c r="J215" s="77">
        <v>68.599999999999994</v>
      </c>
      <c r="K215" s="77">
        <v>0</v>
      </c>
      <c r="L215" s="77">
        <v>9.0724625040000006E-2</v>
      </c>
      <c r="M215" s="78">
        <v>0</v>
      </c>
      <c r="N215" s="78">
        <v>1E-4</v>
      </c>
      <c r="O215" s="78">
        <v>0</v>
      </c>
    </row>
    <row r="216" spans="2:15">
      <c r="B216" t="s">
        <v>1632</v>
      </c>
      <c r="C216" t="s">
        <v>1633</v>
      </c>
      <c r="D216" t="s">
        <v>1551</v>
      </c>
      <c r="E216" t="s">
        <v>834</v>
      </c>
      <c r="F216" t="s">
        <v>1157</v>
      </c>
      <c r="G216" t="s">
        <v>129</v>
      </c>
      <c r="H216" t="s">
        <v>106</v>
      </c>
      <c r="I216" s="77">
        <v>41.11</v>
      </c>
      <c r="J216" s="77">
        <v>16780</v>
      </c>
      <c r="K216" s="77">
        <v>0</v>
      </c>
      <c r="L216" s="77">
        <v>26.551395041999999</v>
      </c>
      <c r="M216" s="78">
        <v>0</v>
      </c>
      <c r="N216" s="78">
        <v>1.66E-2</v>
      </c>
      <c r="O216" s="78">
        <v>5.0000000000000001E-4</v>
      </c>
    </row>
    <row r="217" spans="2:15">
      <c r="B217" t="s">
        <v>1634</v>
      </c>
      <c r="C217" t="s">
        <v>1635</v>
      </c>
      <c r="D217" t="s">
        <v>1551</v>
      </c>
      <c r="E217" t="s">
        <v>834</v>
      </c>
      <c r="F217" t="s">
        <v>1335</v>
      </c>
      <c r="G217" t="s">
        <v>129</v>
      </c>
      <c r="H217" t="s">
        <v>106</v>
      </c>
      <c r="I217" s="77">
        <v>72.459999999999994</v>
      </c>
      <c r="J217" s="77">
        <v>3067</v>
      </c>
      <c r="K217" s="77">
        <v>0</v>
      </c>
      <c r="L217" s="77">
        <v>8.5538182218000003</v>
      </c>
      <c r="M217" s="78">
        <v>0</v>
      </c>
      <c r="N217" s="78">
        <v>5.4000000000000003E-3</v>
      </c>
      <c r="O217" s="78">
        <v>2.0000000000000001E-4</v>
      </c>
    </row>
    <row r="218" spans="2:15">
      <c r="B218" s="79" t="s">
        <v>311</v>
      </c>
      <c r="E218" s="16"/>
      <c r="F218" s="16"/>
      <c r="G218" s="16"/>
      <c r="I218" s="81">
        <v>2156.44</v>
      </c>
      <c r="K218" s="81">
        <v>0.27782000000000001</v>
      </c>
      <c r="L218" s="81">
        <v>305.2798190740599</v>
      </c>
      <c r="N218" s="80">
        <v>0.1913</v>
      </c>
      <c r="O218" s="80">
        <v>5.7999999999999996E-3</v>
      </c>
    </row>
    <row r="219" spans="2:15">
      <c r="B219" t="s">
        <v>1636</v>
      </c>
      <c r="C219" t="s">
        <v>1637</v>
      </c>
      <c r="D219" t="s">
        <v>1551</v>
      </c>
      <c r="E219" t="s">
        <v>834</v>
      </c>
      <c r="F219"/>
      <c r="G219" t="s">
        <v>906</v>
      </c>
      <c r="H219" t="s">
        <v>106</v>
      </c>
      <c r="I219" s="77">
        <v>3.73</v>
      </c>
      <c r="J219" s="77">
        <v>24638</v>
      </c>
      <c r="K219" s="77">
        <v>0</v>
      </c>
      <c r="L219" s="77">
        <v>3.5372209926</v>
      </c>
      <c r="M219" s="78">
        <v>0</v>
      </c>
      <c r="N219" s="78">
        <v>2.2000000000000001E-3</v>
      </c>
      <c r="O219" s="78">
        <v>1E-4</v>
      </c>
    </row>
    <row r="220" spans="2:15">
      <c r="B220" t="s">
        <v>1638</v>
      </c>
      <c r="C220" t="s">
        <v>1639</v>
      </c>
      <c r="D220" t="s">
        <v>1547</v>
      </c>
      <c r="E220" t="s">
        <v>834</v>
      </c>
      <c r="F220"/>
      <c r="G220" t="s">
        <v>886</v>
      </c>
      <c r="H220" t="s">
        <v>106</v>
      </c>
      <c r="I220" s="77">
        <v>62.68</v>
      </c>
      <c r="J220" s="77">
        <v>2756</v>
      </c>
      <c r="K220" s="77">
        <v>5.7529999999999998E-2</v>
      </c>
      <c r="L220" s="77">
        <v>6.7065266191999999</v>
      </c>
      <c r="M220" s="78">
        <v>0</v>
      </c>
      <c r="N220" s="78">
        <v>4.1999999999999997E-3</v>
      </c>
      <c r="O220" s="78">
        <v>1E-4</v>
      </c>
    </row>
    <row r="221" spans="2:15">
      <c r="B221" t="s">
        <v>1640</v>
      </c>
      <c r="C221" t="s">
        <v>1641</v>
      </c>
      <c r="D221" t="s">
        <v>1547</v>
      </c>
      <c r="E221" t="s">
        <v>834</v>
      </c>
      <c r="F221"/>
      <c r="G221" t="s">
        <v>886</v>
      </c>
      <c r="H221" t="s">
        <v>106</v>
      </c>
      <c r="I221" s="77">
        <v>12.75</v>
      </c>
      <c r="J221" s="77">
        <v>14759</v>
      </c>
      <c r="K221" s="77">
        <v>0</v>
      </c>
      <c r="L221" s="77">
        <v>7.2429423525000001</v>
      </c>
      <c r="M221" s="78">
        <v>0</v>
      </c>
      <c r="N221" s="78">
        <v>4.4999999999999997E-3</v>
      </c>
      <c r="O221" s="78">
        <v>1E-4</v>
      </c>
    </row>
    <row r="222" spans="2:15">
      <c r="B222" t="s">
        <v>1642</v>
      </c>
      <c r="C222" t="s">
        <v>1643</v>
      </c>
      <c r="D222" t="s">
        <v>1547</v>
      </c>
      <c r="E222" t="s">
        <v>834</v>
      </c>
      <c r="F222"/>
      <c r="G222" t="s">
        <v>898</v>
      </c>
      <c r="H222" t="s">
        <v>106</v>
      </c>
      <c r="I222" s="77">
        <v>13.56</v>
      </c>
      <c r="J222" s="77">
        <v>12082</v>
      </c>
      <c r="K222" s="77">
        <v>0</v>
      </c>
      <c r="L222" s="77">
        <v>6.3058906007999997</v>
      </c>
      <c r="M222" s="78">
        <v>0</v>
      </c>
      <c r="N222" s="78">
        <v>4.0000000000000001E-3</v>
      </c>
      <c r="O222" s="78">
        <v>1E-4</v>
      </c>
    </row>
    <row r="223" spans="2:15">
      <c r="B223" t="s">
        <v>1644</v>
      </c>
      <c r="C223" t="s">
        <v>1645</v>
      </c>
      <c r="D223" t="s">
        <v>123</v>
      </c>
      <c r="E223" t="s">
        <v>834</v>
      </c>
      <c r="F223"/>
      <c r="G223" t="s">
        <v>898</v>
      </c>
      <c r="H223" t="s">
        <v>110</v>
      </c>
      <c r="I223" s="77">
        <v>12</v>
      </c>
      <c r="J223" s="77">
        <v>12674</v>
      </c>
      <c r="K223" s="77">
        <v>0</v>
      </c>
      <c r="L223" s="77">
        <v>6.1709706000000004</v>
      </c>
      <c r="M223" s="78">
        <v>0</v>
      </c>
      <c r="N223" s="78">
        <v>3.8999999999999998E-3</v>
      </c>
      <c r="O223" s="78">
        <v>1E-4</v>
      </c>
    </row>
    <row r="224" spans="2:15">
      <c r="B224" t="s">
        <v>1646</v>
      </c>
      <c r="C224" t="s">
        <v>1647</v>
      </c>
      <c r="D224" t="s">
        <v>1547</v>
      </c>
      <c r="E224" t="s">
        <v>834</v>
      </c>
      <c r="F224"/>
      <c r="G224" t="s">
        <v>898</v>
      </c>
      <c r="H224" t="s">
        <v>106</v>
      </c>
      <c r="I224" s="77">
        <v>12.66</v>
      </c>
      <c r="J224" s="77">
        <v>19043</v>
      </c>
      <c r="K224" s="77">
        <v>0</v>
      </c>
      <c r="L224" s="77">
        <v>9.2793377861999993</v>
      </c>
      <c r="M224" s="78">
        <v>0</v>
      </c>
      <c r="N224" s="78">
        <v>5.7999999999999996E-3</v>
      </c>
      <c r="O224" s="78">
        <v>2.0000000000000001E-4</v>
      </c>
    </row>
    <row r="225" spans="2:15">
      <c r="B225" t="s">
        <v>1648</v>
      </c>
      <c r="C225" t="s">
        <v>1649</v>
      </c>
      <c r="D225" t="s">
        <v>123</v>
      </c>
      <c r="E225" t="s">
        <v>834</v>
      </c>
      <c r="F225"/>
      <c r="G225" t="s">
        <v>898</v>
      </c>
      <c r="H225" t="s">
        <v>110</v>
      </c>
      <c r="I225" s="77">
        <v>13.01</v>
      </c>
      <c r="J225" s="77">
        <v>9100</v>
      </c>
      <c r="K225" s="77">
        <v>0</v>
      </c>
      <c r="L225" s="77">
        <v>4.8037148250000001</v>
      </c>
      <c r="M225" s="78">
        <v>0</v>
      </c>
      <c r="N225" s="78">
        <v>3.0000000000000001E-3</v>
      </c>
      <c r="O225" s="78">
        <v>1E-4</v>
      </c>
    </row>
    <row r="226" spans="2:15">
      <c r="B226" t="s">
        <v>1650</v>
      </c>
      <c r="C226" t="s">
        <v>1651</v>
      </c>
      <c r="D226" t="s">
        <v>123</v>
      </c>
      <c r="E226" t="s">
        <v>834</v>
      </c>
      <c r="F226"/>
      <c r="G226" t="s">
        <v>898</v>
      </c>
      <c r="H226" t="s">
        <v>110</v>
      </c>
      <c r="I226" s="77">
        <v>25.37</v>
      </c>
      <c r="J226" s="77">
        <v>10522</v>
      </c>
      <c r="K226" s="77">
        <v>0</v>
      </c>
      <c r="L226" s="77">
        <v>10.831217905500001</v>
      </c>
      <c r="M226" s="78">
        <v>0</v>
      </c>
      <c r="N226" s="78">
        <v>6.7999999999999996E-3</v>
      </c>
      <c r="O226" s="78">
        <v>2.0000000000000001E-4</v>
      </c>
    </row>
    <row r="227" spans="2:15">
      <c r="B227" t="s">
        <v>1652</v>
      </c>
      <c r="C227" t="s">
        <v>1653</v>
      </c>
      <c r="D227" t="s">
        <v>123</v>
      </c>
      <c r="E227" t="s">
        <v>834</v>
      </c>
      <c r="F227"/>
      <c r="G227" t="s">
        <v>947</v>
      </c>
      <c r="H227" t="s">
        <v>198</v>
      </c>
      <c r="I227" s="77">
        <v>5.24</v>
      </c>
      <c r="J227" s="77">
        <v>10990</v>
      </c>
      <c r="K227" s="77">
        <v>0</v>
      </c>
      <c r="L227" s="77">
        <v>2.4131507904</v>
      </c>
      <c r="M227" s="78">
        <v>0</v>
      </c>
      <c r="N227" s="78">
        <v>1.5E-3</v>
      </c>
      <c r="O227" s="78">
        <v>0</v>
      </c>
    </row>
    <row r="228" spans="2:15">
      <c r="B228" t="s">
        <v>1654</v>
      </c>
      <c r="C228" t="s">
        <v>1655</v>
      </c>
      <c r="D228" t="s">
        <v>1547</v>
      </c>
      <c r="E228" t="s">
        <v>834</v>
      </c>
      <c r="F228"/>
      <c r="G228" t="s">
        <v>947</v>
      </c>
      <c r="H228" t="s">
        <v>106</v>
      </c>
      <c r="I228" s="77">
        <v>6.61</v>
      </c>
      <c r="J228" s="77">
        <v>10892</v>
      </c>
      <c r="K228" s="77">
        <v>0</v>
      </c>
      <c r="L228" s="77">
        <v>2.7711306588000002</v>
      </c>
      <c r="M228" s="78">
        <v>0</v>
      </c>
      <c r="N228" s="78">
        <v>1.6999999999999999E-3</v>
      </c>
      <c r="O228" s="78">
        <v>1E-4</v>
      </c>
    </row>
    <row r="229" spans="2:15">
      <c r="B229" t="s">
        <v>1656</v>
      </c>
      <c r="C229" t="s">
        <v>1657</v>
      </c>
      <c r="D229" t="s">
        <v>1551</v>
      </c>
      <c r="E229" t="s">
        <v>834</v>
      </c>
      <c r="F229"/>
      <c r="G229" t="s">
        <v>947</v>
      </c>
      <c r="H229" t="s">
        <v>106</v>
      </c>
      <c r="I229" s="77">
        <v>6.4</v>
      </c>
      <c r="J229" s="77">
        <v>11420</v>
      </c>
      <c r="K229" s="77">
        <v>0</v>
      </c>
      <c r="L229" s="77">
        <v>2.8131571200000001</v>
      </c>
      <c r="M229" s="78">
        <v>0</v>
      </c>
      <c r="N229" s="78">
        <v>1.8E-3</v>
      </c>
      <c r="O229" s="78">
        <v>1E-4</v>
      </c>
    </row>
    <row r="230" spans="2:15">
      <c r="B230" t="s">
        <v>1658</v>
      </c>
      <c r="C230" t="s">
        <v>1659</v>
      </c>
      <c r="D230" t="s">
        <v>123</v>
      </c>
      <c r="E230" t="s">
        <v>834</v>
      </c>
      <c r="F230"/>
      <c r="G230" t="s">
        <v>947</v>
      </c>
      <c r="H230" t="s">
        <v>110</v>
      </c>
      <c r="I230" s="77">
        <v>1.75</v>
      </c>
      <c r="J230" s="77">
        <v>70600</v>
      </c>
      <c r="K230" s="77">
        <v>0</v>
      </c>
      <c r="L230" s="77">
        <v>5.0130412499999997</v>
      </c>
      <c r="M230" s="78">
        <v>0</v>
      </c>
      <c r="N230" s="78">
        <v>3.0999999999999999E-3</v>
      </c>
      <c r="O230" s="78">
        <v>1E-4</v>
      </c>
    </row>
    <row r="231" spans="2:15">
      <c r="B231" t="s">
        <v>1660</v>
      </c>
      <c r="C231" t="s">
        <v>1661</v>
      </c>
      <c r="D231" t="s">
        <v>1547</v>
      </c>
      <c r="E231" t="s">
        <v>834</v>
      </c>
      <c r="F231"/>
      <c r="G231" t="s">
        <v>911</v>
      </c>
      <c r="H231" t="s">
        <v>106</v>
      </c>
      <c r="I231" s="77">
        <v>1.54</v>
      </c>
      <c r="J231" s="77">
        <v>64524</v>
      </c>
      <c r="K231" s="77">
        <v>0</v>
      </c>
      <c r="L231" s="77">
        <v>3.8246342904000001</v>
      </c>
      <c r="M231" s="78">
        <v>0</v>
      </c>
      <c r="N231" s="78">
        <v>2.3999999999999998E-3</v>
      </c>
      <c r="O231" s="78">
        <v>1E-4</v>
      </c>
    </row>
    <row r="232" spans="2:15">
      <c r="B232" t="s">
        <v>1662</v>
      </c>
      <c r="C232" t="s">
        <v>1663</v>
      </c>
      <c r="D232" t="s">
        <v>1551</v>
      </c>
      <c r="E232" t="s">
        <v>834</v>
      </c>
      <c r="F232"/>
      <c r="G232" t="s">
        <v>911</v>
      </c>
      <c r="H232" t="s">
        <v>106</v>
      </c>
      <c r="I232" s="77">
        <v>35.54</v>
      </c>
      <c r="J232" s="77">
        <v>1066.6199999999999</v>
      </c>
      <c r="K232" s="77">
        <v>0</v>
      </c>
      <c r="L232" s="77">
        <v>1.459066403052</v>
      </c>
      <c r="M232" s="78">
        <v>0</v>
      </c>
      <c r="N232" s="78">
        <v>8.9999999999999998E-4</v>
      </c>
      <c r="O232" s="78">
        <v>0</v>
      </c>
    </row>
    <row r="233" spans="2:15">
      <c r="B233" t="s">
        <v>1664</v>
      </c>
      <c r="C233" t="s">
        <v>1665</v>
      </c>
      <c r="D233" t="s">
        <v>1547</v>
      </c>
      <c r="E233" t="s">
        <v>834</v>
      </c>
      <c r="F233"/>
      <c r="G233" t="s">
        <v>911</v>
      </c>
      <c r="H233" t="s">
        <v>106</v>
      </c>
      <c r="I233" s="77">
        <v>6.23</v>
      </c>
      <c r="J233" s="77">
        <v>32520</v>
      </c>
      <c r="K233" s="77">
        <v>0</v>
      </c>
      <c r="L233" s="77">
        <v>7.7980586040000004</v>
      </c>
      <c r="M233" s="78">
        <v>0</v>
      </c>
      <c r="N233" s="78">
        <v>4.8999999999999998E-3</v>
      </c>
      <c r="O233" s="78">
        <v>1E-4</v>
      </c>
    </row>
    <row r="234" spans="2:15">
      <c r="B234" t="s">
        <v>1666</v>
      </c>
      <c r="C234" t="s">
        <v>1667</v>
      </c>
      <c r="D234" t="s">
        <v>1547</v>
      </c>
      <c r="E234" t="s">
        <v>834</v>
      </c>
      <c r="F234"/>
      <c r="G234" t="s">
        <v>911</v>
      </c>
      <c r="H234" t="s">
        <v>106</v>
      </c>
      <c r="I234" s="77">
        <v>19.45</v>
      </c>
      <c r="J234" s="77">
        <v>8219</v>
      </c>
      <c r="K234" s="77">
        <v>0</v>
      </c>
      <c r="L234" s="77">
        <v>6.1529940795</v>
      </c>
      <c r="M234" s="78">
        <v>0</v>
      </c>
      <c r="N234" s="78">
        <v>3.8999999999999998E-3</v>
      </c>
      <c r="O234" s="78">
        <v>1E-4</v>
      </c>
    </row>
    <row r="235" spans="2:15">
      <c r="B235" t="s">
        <v>1668</v>
      </c>
      <c r="C235" t="s">
        <v>1669</v>
      </c>
      <c r="D235" t="s">
        <v>1670</v>
      </c>
      <c r="E235" t="s">
        <v>834</v>
      </c>
      <c r="F235"/>
      <c r="G235" t="s">
        <v>853</v>
      </c>
      <c r="H235" t="s">
        <v>113</v>
      </c>
      <c r="I235" s="77">
        <v>141.03</v>
      </c>
      <c r="J235" s="77">
        <v>1158</v>
      </c>
      <c r="K235" s="77">
        <v>0.16178000000000001</v>
      </c>
      <c r="L235" s="77">
        <v>7.83796871822</v>
      </c>
      <c r="M235" s="78">
        <v>0</v>
      </c>
      <c r="N235" s="78">
        <v>4.8999999999999998E-3</v>
      </c>
      <c r="O235" s="78">
        <v>1E-4</v>
      </c>
    </row>
    <row r="236" spans="2:15">
      <c r="B236" t="s">
        <v>1671</v>
      </c>
      <c r="C236" t="s">
        <v>1672</v>
      </c>
      <c r="D236" t="s">
        <v>1551</v>
      </c>
      <c r="E236" t="s">
        <v>834</v>
      </c>
      <c r="F236"/>
      <c r="G236" t="s">
        <v>853</v>
      </c>
      <c r="H236" t="s">
        <v>106</v>
      </c>
      <c r="I236" s="77">
        <v>57.95</v>
      </c>
      <c r="J236" s="77">
        <v>1552</v>
      </c>
      <c r="K236" s="77">
        <v>0</v>
      </c>
      <c r="L236" s="77">
        <v>3.461729016</v>
      </c>
      <c r="M236" s="78">
        <v>0</v>
      </c>
      <c r="N236" s="78">
        <v>2.2000000000000001E-3</v>
      </c>
      <c r="O236" s="78">
        <v>1E-4</v>
      </c>
    </row>
    <row r="237" spans="2:15">
      <c r="B237" t="s">
        <v>1673</v>
      </c>
      <c r="C237" t="s">
        <v>1674</v>
      </c>
      <c r="D237" t="s">
        <v>1551</v>
      </c>
      <c r="E237" t="s">
        <v>834</v>
      </c>
      <c r="F237"/>
      <c r="G237" t="s">
        <v>1675</v>
      </c>
      <c r="H237" t="s">
        <v>106</v>
      </c>
      <c r="I237" s="77">
        <v>2.9</v>
      </c>
      <c r="J237" s="77">
        <v>56863</v>
      </c>
      <c r="K237" s="77">
        <v>0</v>
      </c>
      <c r="L237" s="77">
        <v>6.3471049229999998</v>
      </c>
      <c r="M237" s="78">
        <v>0</v>
      </c>
      <c r="N237" s="78">
        <v>4.0000000000000001E-3</v>
      </c>
      <c r="O237" s="78">
        <v>1E-4</v>
      </c>
    </row>
    <row r="238" spans="2:15">
      <c r="B238" t="s">
        <v>1676</v>
      </c>
      <c r="C238" t="s">
        <v>1677</v>
      </c>
      <c r="D238" t="s">
        <v>1551</v>
      </c>
      <c r="E238" t="s">
        <v>834</v>
      </c>
      <c r="F238"/>
      <c r="G238" t="s">
        <v>989</v>
      </c>
      <c r="H238" t="s">
        <v>106</v>
      </c>
      <c r="I238" s="77">
        <v>71.08</v>
      </c>
      <c r="J238" s="77">
        <v>191</v>
      </c>
      <c r="K238" s="77">
        <v>0</v>
      </c>
      <c r="L238" s="77">
        <v>0.52255101719999997</v>
      </c>
      <c r="M238" s="78">
        <v>0</v>
      </c>
      <c r="N238" s="78">
        <v>2.9999999999999997E-4</v>
      </c>
      <c r="O238" s="78">
        <v>0</v>
      </c>
    </row>
    <row r="239" spans="2:15">
      <c r="B239" t="s">
        <v>1678</v>
      </c>
      <c r="C239" t="s">
        <v>1679</v>
      </c>
      <c r="D239" t="s">
        <v>1551</v>
      </c>
      <c r="E239" t="s">
        <v>834</v>
      </c>
      <c r="F239"/>
      <c r="G239" t="s">
        <v>978</v>
      </c>
      <c r="H239" t="s">
        <v>106</v>
      </c>
      <c r="I239" s="77">
        <v>30.27</v>
      </c>
      <c r="J239" s="77">
        <v>13313</v>
      </c>
      <c r="K239" s="77">
        <v>0</v>
      </c>
      <c r="L239" s="77">
        <v>15.5108737899</v>
      </c>
      <c r="M239" s="78">
        <v>0</v>
      </c>
      <c r="N239" s="78">
        <v>9.7000000000000003E-3</v>
      </c>
      <c r="O239" s="78">
        <v>2.9999999999999997E-4</v>
      </c>
    </row>
    <row r="240" spans="2:15">
      <c r="B240" t="s">
        <v>1680</v>
      </c>
      <c r="C240" t="s">
        <v>1681</v>
      </c>
      <c r="D240" t="s">
        <v>1547</v>
      </c>
      <c r="E240" t="s">
        <v>834</v>
      </c>
      <c r="F240"/>
      <c r="G240" t="s">
        <v>978</v>
      </c>
      <c r="H240" t="s">
        <v>106</v>
      </c>
      <c r="I240" s="77">
        <v>118.81</v>
      </c>
      <c r="J240" s="77">
        <v>380</v>
      </c>
      <c r="K240" s="77">
        <v>0</v>
      </c>
      <c r="L240" s="77">
        <v>1.7377388220000001</v>
      </c>
      <c r="M240" s="78">
        <v>0</v>
      </c>
      <c r="N240" s="78">
        <v>1.1000000000000001E-3</v>
      </c>
      <c r="O240" s="78">
        <v>0</v>
      </c>
    </row>
    <row r="241" spans="2:15">
      <c r="B241" t="s">
        <v>1682</v>
      </c>
      <c r="C241" t="s">
        <v>1683</v>
      </c>
      <c r="D241" t="s">
        <v>1551</v>
      </c>
      <c r="E241" t="s">
        <v>834</v>
      </c>
      <c r="F241"/>
      <c r="G241" t="s">
        <v>978</v>
      </c>
      <c r="H241" t="s">
        <v>106</v>
      </c>
      <c r="I241" s="77">
        <v>12.07</v>
      </c>
      <c r="J241" s="77">
        <v>30396</v>
      </c>
      <c r="K241" s="77">
        <v>0</v>
      </c>
      <c r="L241" s="77">
        <v>14.121200422799999</v>
      </c>
      <c r="M241" s="78">
        <v>0</v>
      </c>
      <c r="N241" s="78">
        <v>8.8000000000000005E-3</v>
      </c>
      <c r="O241" s="78">
        <v>2.9999999999999997E-4</v>
      </c>
    </row>
    <row r="242" spans="2:15">
      <c r="B242" t="s">
        <v>1684</v>
      </c>
      <c r="C242" t="s">
        <v>1685</v>
      </c>
      <c r="D242" t="s">
        <v>1551</v>
      </c>
      <c r="E242" t="s">
        <v>834</v>
      </c>
      <c r="F242"/>
      <c r="G242" t="s">
        <v>978</v>
      </c>
      <c r="H242" t="s">
        <v>106</v>
      </c>
      <c r="I242" s="77">
        <v>2.4700000000000002</v>
      </c>
      <c r="J242" s="77">
        <v>37636</v>
      </c>
      <c r="K242" s="77">
        <v>0</v>
      </c>
      <c r="L242" s="77">
        <v>3.5780658108000001</v>
      </c>
      <c r="M242" s="78">
        <v>0</v>
      </c>
      <c r="N242" s="78">
        <v>2.2000000000000001E-3</v>
      </c>
      <c r="O242" s="78">
        <v>1E-4</v>
      </c>
    </row>
    <row r="243" spans="2:15">
      <c r="B243" t="s">
        <v>1686</v>
      </c>
      <c r="C243" t="s">
        <v>1687</v>
      </c>
      <c r="D243" t="s">
        <v>1547</v>
      </c>
      <c r="E243" t="s">
        <v>834</v>
      </c>
      <c r="F243"/>
      <c r="G243" t="s">
        <v>986</v>
      </c>
      <c r="H243" t="s">
        <v>106</v>
      </c>
      <c r="I243" s="77">
        <v>76.2</v>
      </c>
      <c r="J243" s="77">
        <v>3209</v>
      </c>
      <c r="K243" s="77">
        <v>0</v>
      </c>
      <c r="L243" s="77">
        <v>9.4117980419999991</v>
      </c>
      <c r="M243" s="78">
        <v>0</v>
      </c>
      <c r="N243" s="78">
        <v>5.8999999999999999E-3</v>
      </c>
      <c r="O243" s="78">
        <v>2.0000000000000001E-4</v>
      </c>
    </row>
    <row r="244" spans="2:15">
      <c r="B244" t="s">
        <v>1688</v>
      </c>
      <c r="C244" t="s">
        <v>1689</v>
      </c>
      <c r="D244" t="s">
        <v>1690</v>
      </c>
      <c r="E244" t="s">
        <v>834</v>
      </c>
      <c r="F244"/>
      <c r="G244" t="s">
        <v>893</v>
      </c>
      <c r="H244" t="s">
        <v>110</v>
      </c>
      <c r="I244" s="77">
        <v>1165.6500000000001</v>
      </c>
      <c r="J244" s="77">
        <v>181.1</v>
      </c>
      <c r="K244" s="77">
        <v>0</v>
      </c>
      <c r="L244" s="77">
        <v>8.5653506486249995</v>
      </c>
      <c r="M244" s="78">
        <v>0</v>
      </c>
      <c r="N244" s="78">
        <v>5.4000000000000003E-3</v>
      </c>
      <c r="O244" s="78">
        <v>2.0000000000000001E-4</v>
      </c>
    </row>
    <row r="245" spans="2:15">
      <c r="B245" t="s">
        <v>1691</v>
      </c>
      <c r="C245" t="s">
        <v>1692</v>
      </c>
      <c r="D245" t="s">
        <v>1551</v>
      </c>
      <c r="E245" t="s">
        <v>834</v>
      </c>
      <c r="F245"/>
      <c r="G245" t="s">
        <v>1570</v>
      </c>
      <c r="H245" t="s">
        <v>106</v>
      </c>
      <c r="I245" s="77">
        <v>50.4</v>
      </c>
      <c r="J245" s="77">
        <v>12598</v>
      </c>
      <c r="K245" s="77">
        <v>0</v>
      </c>
      <c r="L245" s="77">
        <v>24.438809807999998</v>
      </c>
      <c r="M245" s="78">
        <v>0</v>
      </c>
      <c r="N245" s="78">
        <v>1.5299999999999999E-2</v>
      </c>
      <c r="O245" s="78">
        <v>5.0000000000000001E-4</v>
      </c>
    </row>
    <row r="246" spans="2:15">
      <c r="B246" t="s">
        <v>1693</v>
      </c>
      <c r="C246" t="s">
        <v>1694</v>
      </c>
      <c r="D246" t="s">
        <v>1551</v>
      </c>
      <c r="E246" t="s">
        <v>834</v>
      </c>
      <c r="F246"/>
      <c r="G246" t="s">
        <v>1574</v>
      </c>
      <c r="H246" t="s">
        <v>106</v>
      </c>
      <c r="I246" s="77">
        <v>22.39</v>
      </c>
      <c r="J246" s="77">
        <v>13822</v>
      </c>
      <c r="K246" s="77">
        <v>0</v>
      </c>
      <c r="L246" s="77">
        <v>11.9116765842</v>
      </c>
      <c r="M246" s="78">
        <v>0</v>
      </c>
      <c r="N246" s="78">
        <v>7.4999999999999997E-3</v>
      </c>
      <c r="O246" s="78">
        <v>2.0000000000000001E-4</v>
      </c>
    </row>
    <row r="247" spans="2:15">
      <c r="B247" t="s">
        <v>1695</v>
      </c>
      <c r="C247" t="s">
        <v>1696</v>
      </c>
      <c r="D247" t="s">
        <v>1697</v>
      </c>
      <c r="E247" t="s">
        <v>834</v>
      </c>
      <c r="F247"/>
      <c r="G247" t="s">
        <v>1574</v>
      </c>
      <c r="H247" t="s">
        <v>110</v>
      </c>
      <c r="I247" s="77">
        <v>4.78</v>
      </c>
      <c r="J247" s="77">
        <v>55080</v>
      </c>
      <c r="K247" s="77">
        <v>0</v>
      </c>
      <c r="L247" s="77">
        <v>10.68268338</v>
      </c>
      <c r="M247" s="78">
        <v>0</v>
      </c>
      <c r="N247" s="78">
        <v>6.7000000000000002E-3</v>
      </c>
      <c r="O247" s="78">
        <v>2.0000000000000001E-4</v>
      </c>
    </row>
    <row r="248" spans="2:15">
      <c r="B248" t="s">
        <v>1698</v>
      </c>
      <c r="C248" t="s">
        <v>1699</v>
      </c>
      <c r="D248" t="s">
        <v>1551</v>
      </c>
      <c r="E248" t="s">
        <v>834</v>
      </c>
      <c r="F248"/>
      <c r="G248" t="s">
        <v>1574</v>
      </c>
      <c r="H248" t="s">
        <v>106</v>
      </c>
      <c r="I248" s="77">
        <v>3.33</v>
      </c>
      <c r="J248" s="77">
        <v>83200</v>
      </c>
      <c r="K248" s="77">
        <v>5.851E-2</v>
      </c>
      <c r="L248" s="77">
        <v>10.72239544</v>
      </c>
      <c r="M248" s="78">
        <v>0</v>
      </c>
      <c r="N248" s="78">
        <v>6.7000000000000002E-3</v>
      </c>
      <c r="O248" s="78">
        <v>2.0000000000000001E-4</v>
      </c>
    </row>
    <row r="249" spans="2:15">
      <c r="B249" t="s">
        <v>1700</v>
      </c>
      <c r="C249" t="s">
        <v>1701</v>
      </c>
      <c r="D249" t="s">
        <v>1551</v>
      </c>
      <c r="E249" t="s">
        <v>834</v>
      </c>
      <c r="F249"/>
      <c r="G249" t="s">
        <v>1574</v>
      </c>
      <c r="H249" t="s">
        <v>106</v>
      </c>
      <c r="I249" s="77">
        <v>11.39</v>
      </c>
      <c r="J249" s="77">
        <v>43089</v>
      </c>
      <c r="K249" s="77">
        <v>0</v>
      </c>
      <c r="L249" s="77">
        <v>18.890264997900001</v>
      </c>
      <c r="M249" s="78">
        <v>0</v>
      </c>
      <c r="N249" s="78">
        <v>1.18E-2</v>
      </c>
      <c r="O249" s="78">
        <v>4.0000000000000002E-4</v>
      </c>
    </row>
    <row r="250" spans="2:15">
      <c r="B250" t="s">
        <v>1702</v>
      </c>
      <c r="C250" t="s">
        <v>1703</v>
      </c>
      <c r="D250" t="s">
        <v>1547</v>
      </c>
      <c r="E250" t="s">
        <v>834</v>
      </c>
      <c r="F250"/>
      <c r="G250" t="s">
        <v>1574</v>
      </c>
      <c r="H250" t="s">
        <v>106</v>
      </c>
      <c r="I250" s="77">
        <v>30.49</v>
      </c>
      <c r="J250" s="77">
        <v>8688.1091999999826</v>
      </c>
      <c r="K250" s="77">
        <v>0</v>
      </c>
      <c r="L250" s="77">
        <v>10.1960183015629</v>
      </c>
      <c r="M250" s="78">
        <v>0</v>
      </c>
      <c r="N250" s="78">
        <v>6.4000000000000003E-3</v>
      </c>
      <c r="O250" s="78">
        <v>2.0000000000000001E-4</v>
      </c>
    </row>
    <row r="251" spans="2:15">
      <c r="B251" t="s">
        <v>1704</v>
      </c>
      <c r="C251" t="s">
        <v>1705</v>
      </c>
      <c r="D251" t="s">
        <v>1551</v>
      </c>
      <c r="E251" t="s">
        <v>834</v>
      </c>
      <c r="F251"/>
      <c r="G251" t="s">
        <v>944</v>
      </c>
      <c r="H251" t="s">
        <v>106</v>
      </c>
      <c r="I251" s="77">
        <v>2.81</v>
      </c>
      <c r="J251" s="77">
        <v>50467</v>
      </c>
      <c r="K251" s="77">
        <v>0</v>
      </c>
      <c r="L251" s="77">
        <v>5.4583542723000003</v>
      </c>
      <c r="M251" s="78">
        <v>0</v>
      </c>
      <c r="N251" s="78">
        <v>3.3999999999999998E-3</v>
      </c>
      <c r="O251" s="78">
        <v>1E-4</v>
      </c>
    </row>
    <row r="252" spans="2:15">
      <c r="B252" t="s">
        <v>1706</v>
      </c>
      <c r="C252" t="s">
        <v>1707</v>
      </c>
      <c r="D252" t="s">
        <v>1551</v>
      </c>
      <c r="E252" t="s">
        <v>834</v>
      </c>
      <c r="F252"/>
      <c r="G252" t="s">
        <v>944</v>
      </c>
      <c r="H252" t="s">
        <v>106</v>
      </c>
      <c r="I252" s="77">
        <v>2.44</v>
      </c>
      <c r="J252" s="77">
        <v>16525</v>
      </c>
      <c r="K252" s="77">
        <v>0</v>
      </c>
      <c r="L252" s="77">
        <v>1.55195529</v>
      </c>
      <c r="M252" s="78">
        <v>0</v>
      </c>
      <c r="N252" s="78">
        <v>1E-3</v>
      </c>
      <c r="O252" s="78">
        <v>0</v>
      </c>
    </row>
    <row r="253" spans="2:15">
      <c r="B253" t="s">
        <v>1708</v>
      </c>
      <c r="C253" t="s">
        <v>1709</v>
      </c>
      <c r="D253" t="s">
        <v>1547</v>
      </c>
      <c r="E253" t="s">
        <v>834</v>
      </c>
      <c r="F253"/>
      <c r="G253" t="s">
        <v>944</v>
      </c>
      <c r="H253" t="s">
        <v>106</v>
      </c>
      <c r="I253" s="77">
        <v>14.29</v>
      </c>
      <c r="J253" s="77">
        <v>4668</v>
      </c>
      <c r="K253" s="77">
        <v>0</v>
      </c>
      <c r="L253" s="77">
        <v>2.5675031628</v>
      </c>
      <c r="M253" s="78">
        <v>0</v>
      </c>
      <c r="N253" s="78">
        <v>1.6000000000000001E-3</v>
      </c>
      <c r="O253" s="78">
        <v>0</v>
      </c>
    </row>
    <row r="254" spans="2:15">
      <c r="B254" t="s">
        <v>1710</v>
      </c>
      <c r="C254" t="s">
        <v>1711</v>
      </c>
      <c r="D254" t="s">
        <v>1551</v>
      </c>
      <c r="E254" t="s">
        <v>834</v>
      </c>
      <c r="F254"/>
      <c r="G254" t="s">
        <v>944</v>
      </c>
      <c r="H254" t="s">
        <v>106</v>
      </c>
      <c r="I254" s="77">
        <v>7.65</v>
      </c>
      <c r="J254" s="77">
        <v>5860</v>
      </c>
      <c r="K254" s="77">
        <v>0</v>
      </c>
      <c r="L254" s="77">
        <v>1.7254682100000001</v>
      </c>
      <c r="M254" s="78">
        <v>0</v>
      </c>
      <c r="N254" s="78">
        <v>1.1000000000000001E-3</v>
      </c>
      <c r="O254" s="78">
        <v>0</v>
      </c>
    </row>
    <row r="255" spans="2:15">
      <c r="B255" t="s">
        <v>1712</v>
      </c>
      <c r="C255" t="s">
        <v>1713</v>
      </c>
      <c r="D255" t="s">
        <v>1547</v>
      </c>
      <c r="E255" t="s">
        <v>834</v>
      </c>
      <c r="F255"/>
      <c r="G255" t="s">
        <v>944</v>
      </c>
      <c r="H255" t="s">
        <v>106</v>
      </c>
      <c r="I255" s="77">
        <v>4.05</v>
      </c>
      <c r="J255" s="77">
        <v>39944</v>
      </c>
      <c r="K255" s="77">
        <v>0</v>
      </c>
      <c r="L255" s="77">
        <v>6.2266504679999999</v>
      </c>
      <c r="M255" s="78">
        <v>0</v>
      </c>
      <c r="N255" s="78">
        <v>3.8999999999999998E-3</v>
      </c>
      <c r="O255" s="78">
        <v>1E-4</v>
      </c>
    </row>
    <row r="256" spans="2:15">
      <c r="B256" t="s">
        <v>1714</v>
      </c>
      <c r="C256" t="s">
        <v>1715</v>
      </c>
      <c r="D256" t="s">
        <v>1551</v>
      </c>
      <c r="E256" t="s">
        <v>834</v>
      </c>
      <c r="F256"/>
      <c r="G256" t="s">
        <v>944</v>
      </c>
      <c r="H256" t="s">
        <v>106</v>
      </c>
      <c r="I256" s="77">
        <v>9.4700000000000006</v>
      </c>
      <c r="J256" s="77">
        <v>31364</v>
      </c>
      <c r="K256" s="77">
        <v>0</v>
      </c>
      <c r="L256" s="77">
        <v>11.432187409200001</v>
      </c>
      <c r="M256" s="78">
        <v>0</v>
      </c>
      <c r="N256" s="78">
        <v>7.1999999999999998E-3</v>
      </c>
      <c r="O256" s="78">
        <v>2.0000000000000001E-4</v>
      </c>
    </row>
    <row r="257" spans="2:15">
      <c r="B257" t="s">
        <v>1716</v>
      </c>
      <c r="C257" t="s">
        <v>1717</v>
      </c>
      <c r="D257" t="s">
        <v>1551</v>
      </c>
      <c r="E257" t="s">
        <v>834</v>
      </c>
      <c r="F257"/>
      <c r="G257" t="s">
        <v>944</v>
      </c>
      <c r="H257" t="s">
        <v>106</v>
      </c>
      <c r="I257" s="77">
        <v>10.5</v>
      </c>
      <c r="J257" s="77">
        <v>23518</v>
      </c>
      <c r="K257" s="77">
        <v>0</v>
      </c>
      <c r="L257" s="77">
        <v>9.5046821099999992</v>
      </c>
      <c r="M257" s="78">
        <v>0</v>
      </c>
      <c r="N257" s="78">
        <v>6.0000000000000001E-3</v>
      </c>
      <c r="O257" s="78">
        <v>2.0000000000000001E-4</v>
      </c>
    </row>
    <row r="258" spans="2:15">
      <c r="B258" t="s">
        <v>1718</v>
      </c>
      <c r="C258" t="s">
        <v>1719</v>
      </c>
      <c r="D258" t="s">
        <v>1551</v>
      </c>
      <c r="E258" t="s">
        <v>834</v>
      </c>
      <c r="F258"/>
      <c r="G258" t="s">
        <v>944</v>
      </c>
      <c r="H258" t="s">
        <v>106</v>
      </c>
      <c r="I258" s="77">
        <v>24.88</v>
      </c>
      <c r="J258" s="77">
        <v>1634</v>
      </c>
      <c r="K258" s="77">
        <v>0</v>
      </c>
      <c r="L258" s="77">
        <v>1.5647693808000001</v>
      </c>
      <c r="M258" s="78">
        <v>0</v>
      </c>
      <c r="N258" s="78">
        <v>1E-3</v>
      </c>
      <c r="O258" s="78">
        <v>0</v>
      </c>
    </row>
    <row r="259" spans="2:15">
      <c r="B259" t="s">
        <v>1720</v>
      </c>
      <c r="C259" t="s">
        <v>1721</v>
      </c>
      <c r="D259" t="s">
        <v>1547</v>
      </c>
      <c r="E259" t="s">
        <v>834</v>
      </c>
      <c r="F259"/>
      <c r="G259" t="s">
        <v>944</v>
      </c>
      <c r="H259" t="s">
        <v>106</v>
      </c>
      <c r="I259" s="77">
        <v>6.61</v>
      </c>
      <c r="J259" s="77">
        <v>23166</v>
      </c>
      <c r="K259" s="77">
        <v>0</v>
      </c>
      <c r="L259" s="77">
        <v>5.8938682374000004</v>
      </c>
      <c r="M259" s="78">
        <v>0</v>
      </c>
      <c r="N259" s="78">
        <v>3.7000000000000002E-3</v>
      </c>
      <c r="O259" s="78">
        <v>1E-4</v>
      </c>
    </row>
    <row r="260" spans="2:15">
      <c r="B260" t="s">
        <v>1722</v>
      </c>
      <c r="C260" t="s">
        <v>1723</v>
      </c>
      <c r="D260" t="s">
        <v>1547</v>
      </c>
      <c r="E260" t="s">
        <v>834</v>
      </c>
      <c r="F260"/>
      <c r="G260" t="s">
        <v>1607</v>
      </c>
      <c r="H260" t="s">
        <v>106</v>
      </c>
      <c r="I260" s="77">
        <v>4.6900000000000004</v>
      </c>
      <c r="J260" s="77">
        <v>7625</v>
      </c>
      <c r="K260" s="77">
        <v>0</v>
      </c>
      <c r="L260" s="77">
        <v>1.3764505124999999</v>
      </c>
      <c r="M260" s="78">
        <v>0</v>
      </c>
      <c r="N260" s="78">
        <v>8.9999999999999998E-4</v>
      </c>
      <c r="O260" s="78">
        <v>0</v>
      </c>
    </row>
    <row r="261" spans="2:15">
      <c r="B261" t="s">
        <v>1724</v>
      </c>
      <c r="C261" t="s">
        <v>1725</v>
      </c>
      <c r="D261" t="s">
        <v>1547</v>
      </c>
      <c r="E261" t="s">
        <v>834</v>
      </c>
      <c r="F261"/>
      <c r="G261" t="s">
        <v>1607</v>
      </c>
      <c r="H261" t="s">
        <v>106</v>
      </c>
      <c r="I261" s="77">
        <v>19.829999999999998</v>
      </c>
      <c r="J261" s="77">
        <v>3511</v>
      </c>
      <c r="K261" s="77">
        <v>0</v>
      </c>
      <c r="L261" s="77">
        <v>2.6797942736999998</v>
      </c>
      <c r="M261" s="78">
        <v>0</v>
      </c>
      <c r="N261" s="78">
        <v>1.6999999999999999E-3</v>
      </c>
      <c r="O261" s="78">
        <v>1E-4</v>
      </c>
    </row>
    <row r="262" spans="2:15">
      <c r="B262" t="s">
        <v>1726</v>
      </c>
      <c r="C262" t="s">
        <v>1727</v>
      </c>
      <c r="D262" t="s">
        <v>123</v>
      </c>
      <c r="E262" t="s">
        <v>834</v>
      </c>
      <c r="F262"/>
      <c r="G262" t="s">
        <v>1607</v>
      </c>
      <c r="H262" t="s">
        <v>106</v>
      </c>
      <c r="I262" s="77">
        <v>1.56</v>
      </c>
      <c r="J262" s="77">
        <v>125300</v>
      </c>
      <c r="K262" s="77">
        <v>0</v>
      </c>
      <c r="L262" s="77">
        <v>7.5235633200000001</v>
      </c>
      <c r="M262" s="78">
        <v>0</v>
      </c>
      <c r="N262" s="78">
        <v>4.7000000000000002E-3</v>
      </c>
      <c r="O262" s="78">
        <v>1E-4</v>
      </c>
    </row>
    <row r="263" spans="2:15">
      <c r="B263" t="s">
        <v>1728</v>
      </c>
      <c r="C263" t="s">
        <v>1729</v>
      </c>
      <c r="D263" t="s">
        <v>1551</v>
      </c>
      <c r="E263" t="s">
        <v>834</v>
      </c>
      <c r="F263"/>
      <c r="G263" t="s">
        <v>123</v>
      </c>
      <c r="H263" t="s">
        <v>106</v>
      </c>
      <c r="I263" s="77">
        <v>7.93</v>
      </c>
      <c r="J263" s="77">
        <v>8896</v>
      </c>
      <c r="K263" s="77">
        <v>0</v>
      </c>
      <c r="L263" s="77">
        <v>2.7152878272000001</v>
      </c>
      <c r="M263" s="78">
        <v>0</v>
      </c>
      <c r="N263" s="78">
        <v>1.6999999999999999E-3</v>
      </c>
      <c r="O263" s="78">
        <v>1E-4</v>
      </c>
    </row>
    <row r="264" spans="2:15">
      <c r="B264" t="s">
        <v>218</v>
      </c>
      <c r="E264" s="16"/>
      <c r="F264" s="16"/>
      <c r="G264" s="16"/>
    </row>
    <row r="265" spans="2:15">
      <c r="B265" t="s">
        <v>304</v>
      </c>
      <c r="E265" s="16"/>
      <c r="F265" s="16"/>
      <c r="G265" s="16"/>
    </row>
    <row r="266" spans="2:15">
      <c r="B266" t="s">
        <v>305</v>
      </c>
      <c r="E266" s="16"/>
      <c r="F266" s="16"/>
      <c r="G266" s="16"/>
    </row>
    <row r="267" spans="2:15">
      <c r="B267" t="s">
        <v>306</v>
      </c>
      <c r="E267" s="16"/>
      <c r="F267" s="16"/>
      <c r="G267" s="16"/>
    </row>
    <row r="268" spans="2:15">
      <c r="B268" t="s">
        <v>307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7" workbookViewId="0">
      <selection activeCell="E42" sqref="E42:E9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2112</v>
      </c>
    </row>
    <row r="3" spans="2:63" s="1" customFormat="1">
      <c r="B3" s="2" t="s">
        <v>2</v>
      </c>
      <c r="C3" s="26" t="s">
        <v>2113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62684.95</v>
      </c>
      <c r="I11" s="7"/>
      <c r="J11" s="75">
        <v>0</v>
      </c>
      <c r="K11" s="75">
        <v>2761.2280906022188</v>
      </c>
      <c r="L11" s="7"/>
      <c r="M11" s="76">
        <v>1</v>
      </c>
      <c r="N11" s="76">
        <v>5.2600000000000001E-2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50880.63</v>
      </c>
      <c r="J12" s="81">
        <v>0</v>
      </c>
      <c r="K12" s="81">
        <v>1580.2540024960001</v>
      </c>
      <c r="M12" s="80">
        <v>0.57230000000000003</v>
      </c>
      <c r="N12" s="80">
        <v>3.0099999999999998E-2</v>
      </c>
    </row>
    <row r="13" spans="2:63">
      <c r="B13" s="79" t="s">
        <v>1730</v>
      </c>
      <c r="D13" s="16"/>
      <c r="E13" s="16"/>
      <c r="F13" s="16"/>
      <c r="G13" s="16"/>
      <c r="H13" s="81">
        <v>9126.7000000000007</v>
      </c>
      <c r="J13" s="81">
        <v>0</v>
      </c>
      <c r="K13" s="81">
        <v>314.41363719999998</v>
      </c>
      <c r="M13" s="80">
        <v>0.1139</v>
      </c>
      <c r="N13" s="80">
        <v>6.0000000000000001E-3</v>
      </c>
    </row>
    <row r="14" spans="2:63">
      <c r="B14" t="s">
        <v>1731</v>
      </c>
      <c r="C14" t="s">
        <v>1732</v>
      </c>
      <c r="D14" t="s">
        <v>100</v>
      </c>
      <c r="E14" t="s">
        <v>1733</v>
      </c>
      <c r="F14" t="s">
        <v>1734</v>
      </c>
      <c r="G14" t="s">
        <v>102</v>
      </c>
      <c r="H14" s="77">
        <v>2576</v>
      </c>
      <c r="I14" s="77">
        <v>1874</v>
      </c>
      <c r="J14" s="77">
        <v>0</v>
      </c>
      <c r="K14" s="77">
        <v>48.274239999999999</v>
      </c>
      <c r="L14" s="78">
        <v>1E-4</v>
      </c>
      <c r="M14" s="78">
        <v>1.7500000000000002E-2</v>
      </c>
      <c r="N14" s="78">
        <v>8.9999999999999998E-4</v>
      </c>
    </row>
    <row r="15" spans="2:63">
      <c r="B15" t="s">
        <v>1735</v>
      </c>
      <c r="C15" t="s">
        <v>1736</v>
      </c>
      <c r="D15" t="s">
        <v>100</v>
      </c>
      <c r="E15" t="s">
        <v>1733</v>
      </c>
      <c r="F15" t="s">
        <v>1734</v>
      </c>
      <c r="G15" t="s">
        <v>102</v>
      </c>
      <c r="H15" s="77">
        <v>628.62</v>
      </c>
      <c r="I15" s="77">
        <v>3597</v>
      </c>
      <c r="J15" s="77">
        <v>0</v>
      </c>
      <c r="K15" s="77">
        <v>22.6114614</v>
      </c>
      <c r="L15" s="78">
        <v>0</v>
      </c>
      <c r="M15" s="78">
        <v>8.2000000000000007E-3</v>
      </c>
      <c r="N15" s="78">
        <v>4.0000000000000002E-4</v>
      </c>
    </row>
    <row r="16" spans="2:63">
      <c r="B16" t="s">
        <v>1737</v>
      </c>
      <c r="C16" t="s">
        <v>1738</v>
      </c>
      <c r="D16" t="s">
        <v>100</v>
      </c>
      <c r="E16" t="s">
        <v>1733</v>
      </c>
      <c r="F16" t="s">
        <v>1734</v>
      </c>
      <c r="G16" t="s">
        <v>102</v>
      </c>
      <c r="H16" s="77">
        <v>1015.96</v>
      </c>
      <c r="I16" s="77">
        <v>1854</v>
      </c>
      <c r="J16" s="77">
        <v>0</v>
      </c>
      <c r="K16" s="77">
        <v>18.835898400000001</v>
      </c>
      <c r="L16" s="78">
        <v>0</v>
      </c>
      <c r="M16" s="78">
        <v>6.7999999999999996E-3</v>
      </c>
      <c r="N16" s="78">
        <v>4.0000000000000002E-4</v>
      </c>
    </row>
    <row r="17" spans="2:14">
      <c r="B17" t="s">
        <v>1739</v>
      </c>
      <c r="C17" t="s">
        <v>1740</v>
      </c>
      <c r="D17" t="s">
        <v>100</v>
      </c>
      <c r="E17" t="s">
        <v>1741</v>
      </c>
      <c r="F17" t="s">
        <v>1734</v>
      </c>
      <c r="G17" t="s">
        <v>102</v>
      </c>
      <c r="H17" s="77">
        <v>73.39</v>
      </c>
      <c r="I17" s="77">
        <v>2858</v>
      </c>
      <c r="J17" s="77">
        <v>0</v>
      </c>
      <c r="K17" s="77">
        <v>2.0974862000000001</v>
      </c>
      <c r="L17" s="78">
        <v>0</v>
      </c>
      <c r="M17" s="78">
        <v>8.0000000000000004E-4</v>
      </c>
      <c r="N17" s="78">
        <v>0</v>
      </c>
    </row>
    <row r="18" spans="2:14">
      <c r="B18" t="s">
        <v>1742</v>
      </c>
      <c r="C18" t="s">
        <v>1743</v>
      </c>
      <c r="D18" t="s">
        <v>100</v>
      </c>
      <c r="E18" t="s">
        <v>1741</v>
      </c>
      <c r="F18" t="s">
        <v>1734</v>
      </c>
      <c r="G18" t="s">
        <v>102</v>
      </c>
      <c r="H18" s="77">
        <v>1329</v>
      </c>
      <c r="I18" s="77">
        <v>1849</v>
      </c>
      <c r="J18" s="77">
        <v>0</v>
      </c>
      <c r="K18" s="77">
        <v>24.57321</v>
      </c>
      <c r="L18" s="78">
        <v>0</v>
      </c>
      <c r="M18" s="78">
        <v>8.8999999999999999E-3</v>
      </c>
      <c r="N18" s="78">
        <v>5.0000000000000001E-4</v>
      </c>
    </row>
    <row r="19" spans="2:14">
      <c r="B19" t="s">
        <v>1744</v>
      </c>
      <c r="C19" t="s">
        <v>1745</v>
      </c>
      <c r="D19" t="s">
        <v>100</v>
      </c>
      <c r="E19" t="s">
        <v>1741</v>
      </c>
      <c r="F19" t="s">
        <v>1734</v>
      </c>
      <c r="G19" t="s">
        <v>102</v>
      </c>
      <c r="H19" s="77">
        <v>1173.07</v>
      </c>
      <c r="I19" s="77">
        <v>3539</v>
      </c>
      <c r="J19" s="77">
        <v>0</v>
      </c>
      <c r="K19" s="77">
        <v>41.514947300000003</v>
      </c>
      <c r="L19" s="78">
        <v>0</v>
      </c>
      <c r="M19" s="78">
        <v>1.4999999999999999E-2</v>
      </c>
      <c r="N19" s="78">
        <v>8.0000000000000004E-4</v>
      </c>
    </row>
    <row r="20" spans="2:14">
      <c r="B20" t="s">
        <v>1746</v>
      </c>
      <c r="C20" t="s">
        <v>1747</v>
      </c>
      <c r="D20" t="s">
        <v>100</v>
      </c>
      <c r="E20" t="s">
        <v>1741</v>
      </c>
      <c r="F20" t="s">
        <v>1734</v>
      </c>
      <c r="G20" t="s">
        <v>102</v>
      </c>
      <c r="H20" s="77">
        <v>1096.31</v>
      </c>
      <c r="I20" s="77">
        <v>1852</v>
      </c>
      <c r="J20" s="77">
        <v>0</v>
      </c>
      <c r="K20" s="77">
        <v>20.303661200000001</v>
      </c>
      <c r="L20" s="78">
        <v>0</v>
      </c>
      <c r="M20" s="78">
        <v>7.4000000000000003E-3</v>
      </c>
      <c r="N20" s="78">
        <v>4.0000000000000002E-4</v>
      </c>
    </row>
    <row r="21" spans="2:14">
      <c r="B21" t="s">
        <v>1748</v>
      </c>
      <c r="C21" t="s">
        <v>1749</v>
      </c>
      <c r="D21" t="s">
        <v>100</v>
      </c>
      <c r="E21" t="s">
        <v>1741</v>
      </c>
      <c r="F21" t="s">
        <v>1734</v>
      </c>
      <c r="G21" t="s">
        <v>102</v>
      </c>
      <c r="H21" s="77">
        <v>293.81</v>
      </c>
      <c r="I21" s="77">
        <v>1827</v>
      </c>
      <c r="J21" s="77">
        <v>0</v>
      </c>
      <c r="K21" s="77">
        <v>5.3679087000000001</v>
      </c>
      <c r="L21" s="78">
        <v>0</v>
      </c>
      <c r="M21" s="78">
        <v>1.9E-3</v>
      </c>
      <c r="N21" s="78">
        <v>1E-4</v>
      </c>
    </row>
    <row r="22" spans="2:14">
      <c r="B22" t="s">
        <v>1750</v>
      </c>
      <c r="C22" t="s">
        <v>1751</v>
      </c>
      <c r="D22" t="s">
        <v>100</v>
      </c>
      <c r="E22" t="s">
        <v>1752</v>
      </c>
      <c r="F22" t="s">
        <v>1734</v>
      </c>
      <c r="G22" t="s">
        <v>102</v>
      </c>
      <c r="H22" s="77">
        <v>319.64999999999998</v>
      </c>
      <c r="I22" s="77">
        <v>3560</v>
      </c>
      <c r="J22" s="77">
        <v>0</v>
      </c>
      <c r="K22" s="77">
        <v>11.37954</v>
      </c>
      <c r="L22" s="78">
        <v>0</v>
      </c>
      <c r="M22" s="78">
        <v>4.1000000000000003E-3</v>
      </c>
      <c r="N22" s="78">
        <v>2.0000000000000001E-4</v>
      </c>
    </row>
    <row r="23" spans="2:14">
      <c r="B23" t="s">
        <v>1753</v>
      </c>
      <c r="C23" t="s">
        <v>1754</v>
      </c>
      <c r="D23" t="s">
        <v>100</v>
      </c>
      <c r="E23" t="s">
        <v>1755</v>
      </c>
      <c r="F23" t="s">
        <v>1734</v>
      </c>
      <c r="G23" t="s">
        <v>102</v>
      </c>
      <c r="H23" s="77">
        <v>45.16</v>
      </c>
      <c r="I23" s="77">
        <v>34690</v>
      </c>
      <c r="J23" s="77">
        <v>0</v>
      </c>
      <c r="K23" s="77">
        <v>15.666003999999999</v>
      </c>
      <c r="L23" s="78">
        <v>0</v>
      </c>
      <c r="M23" s="78">
        <v>5.7000000000000002E-3</v>
      </c>
      <c r="N23" s="78">
        <v>2.9999999999999997E-4</v>
      </c>
    </row>
    <row r="24" spans="2:14">
      <c r="B24" t="s">
        <v>1756</v>
      </c>
      <c r="C24" t="s">
        <v>1757</v>
      </c>
      <c r="D24" t="s">
        <v>100</v>
      </c>
      <c r="E24" t="s">
        <v>1755</v>
      </c>
      <c r="F24" t="s">
        <v>1734</v>
      </c>
      <c r="G24" t="s">
        <v>102</v>
      </c>
      <c r="H24" s="77">
        <v>108.2</v>
      </c>
      <c r="I24" s="77">
        <v>18410</v>
      </c>
      <c r="J24" s="77">
        <v>0</v>
      </c>
      <c r="K24" s="77">
        <v>19.919619999999998</v>
      </c>
      <c r="L24" s="78">
        <v>0</v>
      </c>
      <c r="M24" s="78">
        <v>7.1999999999999998E-3</v>
      </c>
      <c r="N24" s="78">
        <v>4.0000000000000002E-4</v>
      </c>
    </row>
    <row r="25" spans="2:14">
      <c r="B25" t="s">
        <v>1758</v>
      </c>
      <c r="C25" t="s">
        <v>1759</v>
      </c>
      <c r="D25" t="s">
        <v>100</v>
      </c>
      <c r="E25" t="s">
        <v>1755</v>
      </c>
      <c r="F25" t="s">
        <v>1734</v>
      </c>
      <c r="G25" t="s">
        <v>102</v>
      </c>
      <c r="H25" s="77">
        <v>31.53</v>
      </c>
      <c r="I25" s="77">
        <v>18200</v>
      </c>
      <c r="J25" s="77">
        <v>0</v>
      </c>
      <c r="K25" s="77">
        <v>5.7384599999999999</v>
      </c>
      <c r="L25" s="78">
        <v>0</v>
      </c>
      <c r="M25" s="78">
        <v>2.0999999999999999E-3</v>
      </c>
      <c r="N25" s="78">
        <v>1E-4</v>
      </c>
    </row>
    <row r="26" spans="2:14">
      <c r="B26" t="s">
        <v>1760</v>
      </c>
      <c r="C26" t="s">
        <v>1761</v>
      </c>
      <c r="D26" t="s">
        <v>100</v>
      </c>
      <c r="E26" t="s">
        <v>1755</v>
      </c>
      <c r="F26" t="s">
        <v>1734</v>
      </c>
      <c r="G26" t="s">
        <v>102</v>
      </c>
      <c r="H26" s="77">
        <v>436</v>
      </c>
      <c r="I26" s="77">
        <v>17920</v>
      </c>
      <c r="J26" s="77">
        <v>0</v>
      </c>
      <c r="K26" s="77">
        <v>78.131200000000007</v>
      </c>
      <c r="L26" s="78">
        <v>0</v>
      </c>
      <c r="M26" s="78">
        <v>2.8299999999999999E-2</v>
      </c>
      <c r="N26" s="78">
        <v>1.5E-3</v>
      </c>
    </row>
    <row r="27" spans="2:14">
      <c r="B27" s="79" t="s">
        <v>1762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1763</v>
      </c>
      <c r="D29" s="16"/>
      <c r="E29" s="16"/>
      <c r="F29" s="16"/>
      <c r="G29" s="16"/>
      <c r="H29" s="81">
        <v>41753.93</v>
      </c>
      <c r="J29" s="81">
        <v>0</v>
      </c>
      <c r="K29" s="81">
        <v>1265.8403652960001</v>
      </c>
      <c r="M29" s="80">
        <v>0.45839999999999997</v>
      </c>
      <c r="N29" s="80">
        <v>2.41E-2</v>
      </c>
    </row>
    <row r="30" spans="2:14">
      <c r="B30" t="s">
        <v>1764</v>
      </c>
      <c r="C30" t="s">
        <v>1765</v>
      </c>
      <c r="D30" t="s">
        <v>100</v>
      </c>
      <c r="E30" t="s">
        <v>1733</v>
      </c>
      <c r="F30" t="s">
        <v>1766</v>
      </c>
      <c r="G30" t="s">
        <v>102</v>
      </c>
      <c r="H30" s="77">
        <v>8388.4599999999991</v>
      </c>
      <c r="I30" s="77">
        <v>368.92</v>
      </c>
      <c r="J30" s="77">
        <v>0</v>
      </c>
      <c r="K30" s="77">
        <v>30.946706632000001</v>
      </c>
      <c r="L30" s="78">
        <v>1E-4</v>
      </c>
      <c r="M30" s="78">
        <v>1.12E-2</v>
      </c>
      <c r="N30" s="78">
        <v>5.9999999999999995E-4</v>
      </c>
    </row>
    <row r="31" spans="2:14">
      <c r="B31" t="s">
        <v>1767</v>
      </c>
      <c r="C31" t="s">
        <v>1768</v>
      </c>
      <c r="D31" t="s">
        <v>100</v>
      </c>
      <c r="E31" t="s">
        <v>1733</v>
      </c>
      <c r="F31" t="s">
        <v>1766</v>
      </c>
      <c r="G31" t="s">
        <v>102</v>
      </c>
      <c r="H31" s="77">
        <v>30.94</v>
      </c>
      <c r="I31" s="77">
        <v>344.75</v>
      </c>
      <c r="J31" s="77">
        <v>0</v>
      </c>
      <c r="K31" s="77">
        <v>0.10666565</v>
      </c>
      <c r="L31" s="78">
        <v>0</v>
      </c>
      <c r="M31" s="78">
        <v>0</v>
      </c>
      <c r="N31" s="78">
        <v>0</v>
      </c>
    </row>
    <row r="32" spans="2:14">
      <c r="B32" t="s">
        <v>1769</v>
      </c>
      <c r="C32" t="s">
        <v>1770</v>
      </c>
      <c r="D32" t="s">
        <v>100</v>
      </c>
      <c r="E32" t="s">
        <v>1741</v>
      </c>
      <c r="F32" t="s">
        <v>1766</v>
      </c>
      <c r="G32" t="s">
        <v>102</v>
      </c>
      <c r="H32" s="77">
        <v>32022.79</v>
      </c>
      <c r="I32" s="77">
        <v>3704.64</v>
      </c>
      <c r="J32" s="77">
        <v>0</v>
      </c>
      <c r="K32" s="77">
        <v>1186.329087456</v>
      </c>
      <c r="L32" s="78">
        <v>2.5000000000000001E-3</v>
      </c>
      <c r="M32" s="78">
        <v>0.42959999999999998</v>
      </c>
      <c r="N32" s="78">
        <v>2.2599999999999999E-2</v>
      </c>
    </row>
    <row r="33" spans="2:14">
      <c r="B33" t="s">
        <v>1771</v>
      </c>
      <c r="C33" t="s">
        <v>1772</v>
      </c>
      <c r="D33" t="s">
        <v>100</v>
      </c>
      <c r="E33" t="s">
        <v>1755</v>
      </c>
      <c r="F33" t="s">
        <v>1766</v>
      </c>
      <c r="G33" t="s">
        <v>102</v>
      </c>
      <c r="H33" s="77">
        <v>1311.74</v>
      </c>
      <c r="I33" s="77">
        <v>3694.17</v>
      </c>
      <c r="J33" s="77">
        <v>0</v>
      </c>
      <c r="K33" s="77">
        <v>48.457905558</v>
      </c>
      <c r="L33" s="78">
        <v>2.0000000000000001E-4</v>
      </c>
      <c r="M33" s="78">
        <v>1.7500000000000002E-2</v>
      </c>
      <c r="N33" s="78">
        <v>8.9999999999999998E-4</v>
      </c>
    </row>
    <row r="34" spans="2:14">
      <c r="B34" s="79" t="s">
        <v>1773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208</v>
      </c>
      <c r="C35" t="s">
        <v>208</v>
      </c>
      <c r="D35" s="16"/>
      <c r="E35" s="16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831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1774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216</v>
      </c>
      <c r="D40" s="16"/>
      <c r="E40" s="16"/>
      <c r="F40" s="16"/>
      <c r="G40" s="16"/>
      <c r="H40" s="81">
        <v>11804.32</v>
      </c>
      <c r="J40" s="81">
        <v>0</v>
      </c>
      <c r="K40" s="81">
        <v>1180.9740881062187</v>
      </c>
      <c r="M40" s="80">
        <v>0.42770000000000002</v>
      </c>
      <c r="N40" s="80">
        <v>2.2499999999999999E-2</v>
      </c>
    </row>
    <row r="41" spans="2:14">
      <c r="B41" s="79" t="s">
        <v>1775</v>
      </c>
      <c r="D41" s="16"/>
      <c r="E41" s="16"/>
      <c r="F41" s="16"/>
      <c r="G41" s="16"/>
      <c r="H41" s="81">
        <v>11567.2</v>
      </c>
      <c r="J41" s="81">
        <v>0</v>
      </c>
      <c r="K41" s="81">
        <v>1099.1254048678186</v>
      </c>
      <c r="M41" s="80">
        <v>0.39810000000000001</v>
      </c>
      <c r="N41" s="80">
        <v>2.0899999999999998E-2</v>
      </c>
    </row>
    <row r="42" spans="2:14">
      <c r="B42" t="s">
        <v>1776</v>
      </c>
      <c r="C42" t="s">
        <v>1777</v>
      </c>
      <c r="D42" t="s">
        <v>123</v>
      </c>
      <c r="E42"/>
      <c r="F42" t="s">
        <v>1734</v>
      </c>
      <c r="G42" t="s">
        <v>106</v>
      </c>
      <c r="H42" s="77">
        <v>338.93</v>
      </c>
      <c r="I42" s="77">
        <v>6073</v>
      </c>
      <c r="J42" s="77">
        <v>0</v>
      </c>
      <c r="K42" s="77">
        <v>79.224809546100005</v>
      </c>
      <c r="L42" s="78">
        <v>0</v>
      </c>
      <c r="M42" s="78">
        <v>2.87E-2</v>
      </c>
      <c r="N42" s="78">
        <v>1.5E-3</v>
      </c>
    </row>
    <row r="43" spans="2:14">
      <c r="B43" t="s">
        <v>1778</v>
      </c>
      <c r="C43" t="s">
        <v>1779</v>
      </c>
      <c r="D43" t="s">
        <v>123</v>
      </c>
      <c r="E43"/>
      <c r="F43" t="s">
        <v>1734</v>
      </c>
      <c r="G43" t="s">
        <v>106</v>
      </c>
      <c r="H43" s="77">
        <v>36.67</v>
      </c>
      <c r="I43" s="77">
        <v>4463</v>
      </c>
      <c r="J43" s="77">
        <v>0</v>
      </c>
      <c r="K43" s="77">
        <v>6.2992045029000003</v>
      </c>
      <c r="L43" s="78">
        <v>0</v>
      </c>
      <c r="M43" s="78">
        <v>2.3E-3</v>
      </c>
      <c r="N43" s="78">
        <v>1E-4</v>
      </c>
    </row>
    <row r="44" spans="2:14">
      <c r="B44" t="s">
        <v>1780</v>
      </c>
      <c r="C44" t="s">
        <v>1781</v>
      </c>
      <c r="D44" t="s">
        <v>1547</v>
      </c>
      <c r="E44"/>
      <c r="F44" t="s">
        <v>1734</v>
      </c>
      <c r="G44" t="s">
        <v>106</v>
      </c>
      <c r="H44" s="77">
        <v>28.58</v>
      </c>
      <c r="I44" s="77">
        <v>33993</v>
      </c>
      <c r="J44" s="77">
        <v>0</v>
      </c>
      <c r="K44" s="77">
        <v>37.393802490600002</v>
      </c>
      <c r="L44" s="78">
        <v>0</v>
      </c>
      <c r="M44" s="78">
        <v>1.35E-2</v>
      </c>
      <c r="N44" s="78">
        <v>6.9999999999999999E-4</v>
      </c>
    </row>
    <row r="45" spans="2:14">
      <c r="B45" t="s">
        <v>1782</v>
      </c>
      <c r="C45" t="s">
        <v>1783</v>
      </c>
      <c r="D45" t="s">
        <v>1670</v>
      </c>
      <c r="E45"/>
      <c r="F45" t="s">
        <v>1734</v>
      </c>
      <c r="G45" t="s">
        <v>106</v>
      </c>
      <c r="H45" s="77">
        <v>2184.8000000000002</v>
      </c>
      <c r="I45" s="77">
        <v>765.35</v>
      </c>
      <c r="J45" s="77">
        <v>0</v>
      </c>
      <c r="K45" s="77">
        <v>64.360540813200004</v>
      </c>
      <c r="L45" s="78">
        <v>0</v>
      </c>
      <c r="M45" s="78">
        <v>2.3300000000000001E-2</v>
      </c>
      <c r="N45" s="78">
        <v>1.1999999999999999E-3</v>
      </c>
    </row>
    <row r="46" spans="2:14">
      <c r="B46" t="s">
        <v>1784</v>
      </c>
      <c r="C46" t="s">
        <v>1785</v>
      </c>
      <c r="D46" t="s">
        <v>1670</v>
      </c>
      <c r="E46"/>
      <c r="F46" t="s">
        <v>1734</v>
      </c>
      <c r="G46" t="s">
        <v>106</v>
      </c>
      <c r="H46" s="77">
        <v>771.18</v>
      </c>
      <c r="I46" s="77">
        <v>1007.75</v>
      </c>
      <c r="J46" s="77">
        <v>0</v>
      </c>
      <c r="K46" s="77">
        <v>29.912759266049999</v>
      </c>
      <c r="L46" s="78">
        <v>0</v>
      </c>
      <c r="M46" s="78">
        <v>1.0800000000000001E-2</v>
      </c>
      <c r="N46" s="78">
        <v>5.9999999999999995E-4</v>
      </c>
    </row>
    <row r="47" spans="2:14">
      <c r="B47" t="s">
        <v>1786</v>
      </c>
      <c r="C47" t="s">
        <v>1787</v>
      </c>
      <c r="D47" t="s">
        <v>1788</v>
      </c>
      <c r="E47"/>
      <c r="F47" t="s">
        <v>1734</v>
      </c>
      <c r="G47" t="s">
        <v>201</v>
      </c>
      <c r="H47" s="77">
        <v>1339.57</v>
      </c>
      <c r="I47" s="77">
        <v>1844.814199999993</v>
      </c>
      <c r="J47" s="77">
        <v>0</v>
      </c>
      <c r="K47" s="77">
        <v>12.1314043335016</v>
      </c>
      <c r="L47" s="78">
        <v>0</v>
      </c>
      <c r="M47" s="78">
        <v>4.4000000000000003E-3</v>
      </c>
      <c r="N47" s="78">
        <v>2.0000000000000001E-4</v>
      </c>
    </row>
    <row r="48" spans="2:14">
      <c r="B48" t="s">
        <v>1789</v>
      </c>
      <c r="C48" t="s">
        <v>1790</v>
      </c>
      <c r="D48" t="s">
        <v>123</v>
      </c>
      <c r="E48"/>
      <c r="F48" t="s">
        <v>1734</v>
      </c>
      <c r="G48" t="s">
        <v>106</v>
      </c>
      <c r="H48" s="77">
        <v>111.46</v>
      </c>
      <c r="I48" s="77">
        <v>3588</v>
      </c>
      <c r="J48" s="77">
        <v>0</v>
      </c>
      <c r="K48" s="77">
        <v>15.3928622952</v>
      </c>
      <c r="L48" s="78">
        <v>0</v>
      </c>
      <c r="M48" s="78">
        <v>5.5999999999999999E-3</v>
      </c>
      <c r="N48" s="78">
        <v>2.9999999999999997E-4</v>
      </c>
    </row>
    <row r="49" spans="2:14">
      <c r="B49" t="s">
        <v>1791</v>
      </c>
      <c r="C49" t="s">
        <v>1792</v>
      </c>
      <c r="D49" t="s">
        <v>1670</v>
      </c>
      <c r="E49"/>
      <c r="F49" t="s">
        <v>1734</v>
      </c>
      <c r="G49" t="s">
        <v>106</v>
      </c>
      <c r="H49" s="77">
        <v>695.72</v>
      </c>
      <c r="I49" s="77">
        <v>459.55</v>
      </c>
      <c r="J49" s="77">
        <v>0</v>
      </c>
      <c r="K49" s="77">
        <v>12.30595066974</v>
      </c>
      <c r="L49" s="78">
        <v>0</v>
      </c>
      <c r="M49" s="78">
        <v>4.4999999999999997E-3</v>
      </c>
      <c r="N49" s="78">
        <v>2.0000000000000001E-4</v>
      </c>
    </row>
    <row r="50" spans="2:14">
      <c r="B50" t="s">
        <v>1793</v>
      </c>
      <c r="C50" t="s">
        <v>1794</v>
      </c>
      <c r="D50" t="s">
        <v>1670</v>
      </c>
      <c r="E50"/>
      <c r="F50" t="s">
        <v>1734</v>
      </c>
      <c r="G50" t="s">
        <v>106</v>
      </c>
      <c r="H50" s="77">
        <v>81.28</v>
      </c>
      <c r="I50" s="77">
        <v>3668.75</v>
      </c>
      <c r="J50" s="77">
        <v>0</v>
      </c>
      <c r="K50" s="77">
        <v>11.477564040000001</v>
      </c>
      <c r="L50" s="78">
        <v>0</v>
      </c>
      <c r="M50" s="78">
        <v>4.1999999999999997E-3</v>
      </c>
      <c r="N50" s="78">
        <v>2.0000000000000001E-4</v>
      </c>
    </row>
    <row r="51" spans="2:14">
      <c r="B51" t="s">
        <v>1795</v>
      </c>
      <c r="C51" t="s">
        <v>1796</v>
      </c>
      <c r="D51" t="s">
        <v>123</v>
      </c>
      <c r="E51"/>
      <c r="F51" t="s">
        <v>1734</v>
      </c>
      <c r="G51" t="s">
        <v>110</v>
      </c>
      <c r="H51" s="77">
        <v>618.30999999999995</v>
      </c>
      <c r="I51" s="77">
        <v>639.70000000000005</v>
      </c>
      <c r="J51" s="77">
        <v>0</v>
      </c>
      <c r="K51" s="77">
        <v>16.048747701524999</v>
      </c>
      <c r="L51" s="78">
        <v>0</v>
      </c>
      <c r="M51" s="78">
        <v>5.7999999999999996E-3</v>
      </c>
      <c r="N51" s="78">
        <v>2.9999999999999997E-4</v>
      </c>
    </row>
    <row r="52" spans="2:14">
      <c r="B52" t="s">
        <v>1797</v>
      </c>
      <c r="C52" t="s">
        <v>1798</v>
      </c>
      <c r="D52" t="s">
        <v>123</v>
      </c>
      <c r="E52"/>
      <c r="F52" t="s">
        <v>1734</v>
      </c>
      <c r="G52" t="s">
        <v>106</v>
      </c>
      <c r="H52" s="77">
        <v>652.54</v>
      </c>
      <c r="I52" s="77">
        <v>696.05</v>
      </c>
      <c r="J52" s="77">
        <v>0</v>
      </c>
      <c r="K52" s="77">
        <v>17.48217597483</v>
      </c>
      <c r="L52" s="78">
        <v>0</v>
      </c>
      <c r="M52" s="78">
        <v>6.3E-3</v>
      </c>
      <c r="N52" s="78">
        <v>2.9999999999999997E-4</v>
      </c>
    </row>
    <row r="53" spans="2:14">
      <c r="B53" t="s">
        <v>1799</v>
      </c>
      <c r="C53" t="s">
        <v>1800</v>
      </c>
      <c r="D53" t="s">
        <v>123</v>
      </c>
      <c r="E53"/>
      <c r="F53" t="s">
        <v>1734</v>
      </c>
      <c r="G53" t="s">
        <v>106</v>
      </c>
      <c r="H53" s="77">
        <v>413.63</v>
      </c>
      <c r="I53" s="77">
        <v>515.05999999999995</v>
      </c>
      <c r="J53" s="77">
        <v>0</v>
      </c>
      <c r="K53" s="77">
        <v>8.2000738676220006</v>
      </c>
      <c r="L53" s="78">
        <v>0</v>
      </c>
      <c r="M53" s="78">
        <v>3.0000000000000001E-3</v>
      </c>
      <c r="N53" s="78">
        <v>2.0000000000000001E-4</v>
      </c>
    </row>
    <row r="54" spans="2:14">
      <c r="B54" t="s">
        <v>1801</v>
      </c>
      <c r="C54" t="s">
        <v>1802</v>
      </c>
      <c r="D54" t="s">
        <v>123</v>
      </c>
      <c r="E54"/>
      <c r="F54" t="s">
        <v>1734</v>
      </c>
      <c r="G54" t="s">
        <v>110</v>
      </c>
      <c r="H54" s="77">
        <v>7.5</v>
      </c>
      <c r="I54" s="77">
        <v>6857</v>
      </c>
      <c r="J54" s="77">
        <v>0</v>
      </c>
      <c r="K54" s="77">
        <v>2.0866708125</v>
      </c>
      <c r="L54" s="78">
        <v>0</v>
      </c>
      <c r="M54" s="78">
        <v>8.0000000000000004E-4</v>
      </c>
      <c r="N54" s="78">
        <v>0</v>
      </c>
    </row>
    <row r="55" spans="2:14">
      <c r="B55" t="s">
        <v>1803</v>
      </c>
      <c r="C55" t="s">
        <v>1804</v>
      </c>
      <c r="D55" t="s">
        <v>123</v>
      </c>
      <c r="E55"/>
      <c r="F55" t="s">
        <v>1734</v>
      </c>
      <c r="G55" t="s">
        <v>110</v>
      </c>
      <c r="H55" s="77">
        <v>803.78</v>
      </c>
      <c r="I55" s="77">
        <v>2802</v>
      </c>
      <c r="J55" s="77">
        <v>0</v>
      </c>
      <c r="K55" s="77">
        <v>91.382672546999999</v>
      </c>
      <c r="L55" s="78">
        <v>0</v>
      </c>
      <c r="M55" s="78">
        <v>3.3099999999999997E-2</v>
      </c>
      <c r="N55" s="78">
        <v>1.6999999999999999E-3</v>
      </c>
    </row>
    <row r="56" spans="2:14">
      <c r="B56" t="s">
        <v>1805</v>
      </c>
      <c r="C56" t="s">
        <v>1806</v>
      </c>
      <c r="D56" t="s">
        <v>1547</v>
      </c>
      <c r="E56"/>
      <c r="F56" t="s">
        <v>1734</v>
      </c>
      <c r="G56" t="s">
        <v>106</v>
      </c>
      <c r="H56" s="77">
        <v>91.13</v>
      </c>
      <c r="I56" s="77">
        <v>6594</v>
      </c>
      <c r="J56" s="77">
        <v>0</v>
      </c>
      <c r="K56" s="77">
        <v>23.129072857800001</v>
      </c>
      <c r="L56" s="78">
        <v>0</v>
      </c>
      <c r="M56" s="78">
        <v>8.3999999999999995E-3</v>
      </c>
      <c r="N56" s="78">
        <v>4.0000000000000002E-4</v>
      </c>
    </row>
    <row r="57" spans="2:14">
      <c r="B57" t="s">
        <v>1807</v>
      </c>
      <c r="C57" t="s">
        <v>1808</v>
      </c>
      <c r="D57" t="s">
        <v>1547</v>
      </c>
      <c r="E57"/>
      <c r="F57" t="s">
        <v>1734</v>
      </c>
      <c r="G57" t="s">
        <v>106</v>
      </c>
      <c r="H57" s="77">
        <v>52.35</v>
      </c>
      <c r="I57" s="77">
        <v>6901</v>
      </c>
      <c r="J57" s="77">
        <v>0</v>
      </c>
      <c r="K57" s="77">
        <v>13.9051803015</v>
      </c>
      <c r="L57" s="78">
        <v>0</v>
      </c>
      <c r="M57" s="78">
        <v>5.0000000000000001E-3</v>
      </c>
      <c r="N57" s="78">
        <v>2.9999999999999997E-4</v>
      </c>
    </row>
    <row r="58" spans="2:14">
      <c r="B58" t="s">
        <v>1809</v>
      </c>
      <c r="C58" t="s">
        <v>1810</v>
      </c>
      <c r="D58" t="s">
        <v>123</v>
      </c>
      <c r="E58"/>
      <c r="F58" t="s">
        <v>1734</v>
      </c>
      <c r="G58" t="s">
        <v>116</v>
      </c>
      <c r="H58" s="77">
        <v>164.75</v>
      </c>
      <c r="I58" s="77">
        <v>4919</v>
      </c>
      <c r="J58" s="77">
        <v>0</v>
      </c>
      <c r="K58" s="77">
        <v>23.141121913749998</v>
      </c>
      <c r="L58" s="78">
        <v>0</v>
      </c>
      <c r="M58" s="78">
        <v>8.3999999999999995E-3</v>
      </c>
      <c r="N58" s="78">
        <v>4.0000000000000002E-4</v>
      </c>
    </row>
    <row r="59" spans="2:14">
      <c r="B59" t="s">
        <v>1811</v>
      </c>
      <c r="C59" t="s">
        <v>1812</v>
      </c>
      <c r="D59" t="s">
        <v>1670</v>
      </c>
      <c r="E59"/>
      <c r="F59" t="s">
        <v>1734</v>
      </c>
      <c r="G59" t="s">
        <v>106</v>
      </c>
      <c r="H59" s="77">
        <v>398.7</v>
      </c>
      <c r="I59" s="77">
        <v>954.5</v>
      </c>
      <c r="J59" s="77">
        <v>0</v>
      </c>
      <c r="K59" s="77">
        <v>14.6477216835</v>
      </c>
      <c r="L59" s="78">
        <v>0</v>
      </c>
      <c r="M59" s="78">
        <v>5.3E-3</v>
      </c>
      <c r="N59" s="78">
        <v>2.9999999999999997E-4</v>
      </c>
    </row>
    <row r="60" spans="2:14">
      <c r="B60" t="s">
        <v>1813</v>
      </c>
      <c r="C60" t="s">
        <v>1814</v>
      </c>
      <c r="D60" t="s">
        <v>123</v>
      </c>
      <c r="E60"/>
      <c r="F60" t="s">
        <v>1734</v>
      </c>
      <c r="G60" t="s">
        <v>106</v>
      </c>
      <c r="H60" s="77">
        <v>56.5</v>
      </c>
      <c r="I60" s="77">
        <v>4445.5</v>
      </c>
      <c r="J60" s="77">
        <v>0</v>
      </c>
      <c r="K60" s="77">
        <v>9.6675621674999999</v>
      </c>
      <c r="L60" s="78">
        <v>0</v>
      </c>
      <c r="M60" s="78">
        <v>3.5000000000000001E-3</v>
      </c>
      <c r="N60" s="78">
        <v>2.0000000000000001E-4</v>
      </c>
    </row>
    <row r="61" spans="2:14">
      <c r="B61" t="s">
        <v>1815</v>
      </c>
      <c r="C61" t="s">
        <v>1816</v>
      </c>
      <c r="D61" t="s">
        <v>1547</v>
      </c>
      <c r="E61"/>
      <c r="F61" t="s">
        <v>1734</v>
      </c>
      <c r="G61" t="s">
        <v>106</v>
      </c>
      <c r="H61" s="77">
        <v>159.65</v>
      </c>
      <c r="I61" s="77">
        <v>5832.5</v>
      </c>
      <c r="J61" s="77">
        <v>0</v>
      </c>
      <c r="K61" s="77">
        <v>35.840295476249999</v>
      </c>
      <c r="L61" s="78">
        <v>0</v>
      </c>
      <c r="M61" s="78">
        <v>1.2999999999999999E-2</v>
      </c>
      <c r="N61" s="78">
        <v>6.9999999999999999E-4</v>
      </c>
    </row>
    <row r="62" spans="2:14">
      <c r="B62" t="s">
        <v>1817</v>
      </c>
      <c r="C62" t="s">
        <v>1818</v>
      </c>
      <c r="D62" t="s">
        <v>1670</v>
      </c>
      <c r="E62"/>
      <c r="F62" t="s">
        <v>1734</v>
      </c>
      <c r="G62" t="s">
        <v>106</v>
      </c>
      <c r="H62" s="77">
        <v>3.63</v>
      </c>
      <c r="I62" s="77">
        <v>83376</v>
      </c>
      <c r="J62" s="77">
        <v>0</v>
      </c>
      <c r="K62" s="77">
        <v>11.649186331199999</v>
      </c>
      <c r="L62" s="78">
        <v>0</v>
      </c>
      <c r="M62" s="78">
        <v>4.1999999999999997E-3</v>
      </c>
      <c r="N62" s="78">
        <v>2.0000000000000001E-4</v>
      </c>
    </row>
    <row r="63" spans="2:14">
      <c r="B63" t="s">
        <v>1819</v>
      </c>
      <c r="C63" t="s">
        <v>1820</v>
      </c>
      <c r="D63" t="s">
        <v>123</v>
      </c>
      <c r="E63"/>
      <c r="F63" t="s">
        <v>1734</v>
      </c>
      <c r="G63" t="s">
        <v>110</v>
      </c>
      <c r="H63" s="77">
        <v>154.57</v>
      </c>
      <c r="I63" s="77">
        <v>20332</v>
      </c>
      <c r="J63" s="77">
        <v>0</v>
      </c>
      <c r="K63" s="77">
        <v>127.515752013</v>
      </c>
      <c r="L63" s="78">
        <v>0</v>
      </c>
      <c r="M63" s="78">
        <v>4.6199999999999998E-2</v>
      </c>
      <c r="N63" s="78">
        <v>2.3999999999999998E-3</v>
      </c>
    </row>
    <row r="64" spans="2:14">
      <c r="B64" t="s">
        <v>1821</v>
      </c>
      <c r="C64" t="s">
        <v>1822</v>
      </c>
      <c r="D64" t="s">
        <v>123</v>
      </c>
      <c r="E64"/>
      <c r="F64" t="s">
        <v>1734</v>
      </c>
      <c r="G64" t="s">
        <v>110</v>
      </c>
      <c r="H64" s="77">
        <v>85.07</v>
      </c>
      <c r="I64" s="77">
        <v>8625.6</v>
      </c>
      <c r="J64" s="77">
        <v>0</v>
      </c>
      <c r="K64" s="77">
        <v>29.773115060399999</v>
      </c>
      <c r="L64" s="78">
        <v>0</v>
      </c>
      <c r="M64" s="78">
        <v>1.0800000000000001E-2</v>
      </c>
      <c r="N64" s="78">
        <v>5.9999999999999995E-4</v>
      </c>
    </row>
    <row r="65" spans="2:14">
      <c r="B65" t="s">
        <v>1823</v>
      </c>
      <c r="C65" t="s">
        <v>1824</v>
      </c>
      <c r="D65" t="s">
        <v>123</v>
      </c>
      <c r="E65"/>
      <c r="F65" t="s">
        <v>1734</v>
      </c>
      <c r="G65" t="s">
        <v>110</v>
      </c>
      <c r="H65" s="77">
        <v>132.9</v>
      </c>
      <c r="I65" s="77">
        <v>2424.6</v>
      </c>
      <c r="J65" s="77">
        <v>0</v>
      </c>
      <c r="K65" s="77">
        <v>13.0744554705</v>
      </c>
      <c r="L65" s="78">
        <v>0</v>
      </c>
      <c r="M65" s="78">
        <v>4.7000000000000002E-3</v>
      </c>
      <c r="N65" s="78">
        <v>2.0000000000000001E-4</v>
      </c>
    </row>
    <row r="66" spans="2:14">
      <c r="B66" t="s">
        <v>1825</v>
      </c>
      <c r="C66" t="s">
        <v>1826</v>
      </c>
      <c r="D66" t="s">
        <v>1827</v>
      </c>
      <c r="E66"/>
      <c r="F66" t="s">
        <v>1734</v>
      </c>
      <c r="G66" t="s">
        <v>199</v>
      </c>
      <c r="H66" s="77">
        <v>1121.69</v>
      </c>
      <c r="I66" s="77">
        <v>245200</v>
      </c>
      <c r="J66" s="77">
        <v>0</v>
      </c>
      <c r="K66" s="77">
        <v>70.904896426400001</v>
      </c>
      <c r="L66" s="78">
        <v>0</v>
      </c>
      <c r="M66" s="78">
        <v>2.5700000000000001E-2</v>
      </c>
      <c r="N66" s="78">
        <v>1.4E-3</v>
      </c>
    </row>
    <row r="67" spans="2:14">
      <c r="B67" t="s">
        <v>1828</v>
      </c>
      <c r="C67" t="s">
        <v>1829</v>
      </c>
      <c r="D67" t="s">
        <v>123</v>
      </c>
      <c r="E67"/>
      <c r="F67" t="s">
        <v>1734</v>
      </c>
      <c r="G67" t="s">
        <v>110</v>
      </c>
      <c r="H67" s="77">
        <v>16.309999999999999</v>
      </c>
      <c r="I67" s="77">
        <v>20655</v>
      </c>
      <c r="J67" s="77">
        <v>0</v>
      </c>
      <c r="K67" s="77">
        <v>13.669029753749999</v>
      </c>
      <c r="L67" s="78">
        <v>0</v>
      </c>
      <c r="M67" s="78">
        <v>5.0000000000000001E-3</v>
      </c>
      <c r="N67" s="78">
        <v>2.9999999999999997E-4</v>
      </c>
    </row>
    <row r="68" spans="2:14">
      <c r="B68" t="s">
        <v>1830</v>
      </c>
      <c r="C68" t="s">
        <v>1831</v>
      </c>
      <c r="D68" t="s">
        <v>1547</v>
      </c>
      <c r="E68"/>
      <c r="F68" t="s">
        <v>1734</v>
      </c>
      <c r="G68" t="s">
        <v>106</v>
      </c>
      <c r="H68" s="77">
        <v>26.52</v>
      </c>
      <c r="I68" s="77">
        <v>16013</v>
      </c>
      <c r="J68" s="77">
        <v>0</v>
      </c>
      <c r="K68" s="77">
        <v>16.3453466124</v>
      </c>
      <c r="L68" s="78">
        <v>0</v>
      </c>
      <c r="M68" s="78">
        <v>5.8999999999999999E-3</v>
      </c>
      <c r="N68" s="78">
        <v>2.9999999999999997E-4</v>
      </c>
    </row>
    <row r="69" spans="2:14">
      <c r="B69" t="s">
        <v>1832</v>
      </c>
      <c r="C69" t="s">
        <v>1833</v>
      </c>
      <c r="D69" t="s">
        <v>1547</v>
      </c>
      <c r="E69"/>
      <c r="F69" t="s">
        <v>1734</v>
      </c>
      <c r="G69" t="s">
        <v>106</v>
      </c>
      <c r="H69" s="77">
        <v>13.47</v>
      </c>
      <c r="I69" s="77">
        <v>9225</v>
      </c>
      <c r="J69" s="77">
        <v>0</v>
      </c>
      <c r="K69" s="77">
        <v>4.7827962675000002</v>
      </c>
      <c r="L69" s="78">
        <v>0</v>
      </c>
      <c r="M69" s="78">
        <v>1.6999999999999999E-3</v>
      </c>
      <c r="N69" s="78">
        <v>1E-4</v>
      </c>
    </row>
    <row r="70" spans="2:14">
      <c r="B70" t="s">
        <v>1834</v>
      </c>
      <c r="C70" t="s">
        <v>1835</v>
      </c>
      <c r="D70" t="s">
        <v>1547</v>
      </c>
      <c r="E70"/>
      <c r="F70" t="s">
        <v>1734</v>
      </c>
      <c r="G70" t="s">
        <v>106</v>
      </c>
      <c r="H70" s="77">
        <v>126.54</v>
      </c>
      <c r="I70" s="77">
        <v>3348</v>
      </c>
      <c r="J70" s="77">
        <v>0</v>
      </c>
      <c r="K70" s="77">
        <v>16.3065163608</v>
      </c>
      <c r="L70" s="78">
        <v>0</v>
      </c>
      <c r="M70" s="78">
        <v>5.8999999999999999E-3</v>
      </c>
      <c r="N70" s="78">
        <v>2.9999999999999997E-4</v>
      </c>
    </row>
    <row r="71" spans="2:14">
      <c r="B71" t="s">
        <v>1836</v>
      </c>
      <c r="C71" t="s">
        <v>1837</v>
      </c>
      <c r="D71" t="s">
        <v>1547</v>
      </c>
      <c r="E71"/>
      <c r="F71" t="s">
        <v>1734</v>
      </c>
      <c r="G71" t="s">
        <v>106</v>
      </c>
      <c r="H71" s="77">
        <v>186.86</v>
      </c>
      <c r="I71" s="77">
        <v>10192</v>
      </c>
      <c r="J71" s="77">
        <v>0</v>
      </c>
      <c r="K71" s="77">
        <v>73.303324348800004</v>
      </c>
      <c r="L71" s="78">
        <v>0</v>
      </c>
      <c r="M71" s="78">
        <v>2.6499999999999999E-2</v>
      </c>
      <c r="N71" s="78">
        <v>1.4E-3</v>
      </c>
    </row>
    <row r="72" spans="2:14">
      <c r="B72" t="s">
        <v>1838</v>
      </c>
      <c r="C72" t="s">
        <v>1839</v>
      </c>
      <c r="D72" t="s">
        <v>1551</v>
      </c>
      <c r="E72"/>
      <c r="F72" t="s">
        <v>1734</v>
      </c>
      <c r="G72" t="s">
        <v>106</v>
      </c>
      <c r="H72" s="77">
        <v>82.83</v>
      </c>
      <c r="I72" s="77">
        <v>5429.5</v>
      </c>
      <c r="J72" s="77">
        <v>0</v>
      </c>
      <c r="K72" s="77">
        <v>17.30993391765</v>
      </c>
      <c r="L72" s="78">
        <v>0</v>
      </c>
      <c r="M72" s="78">
        <v>6.3E-3</v>
      </c>
      <c r="N72" s="78">
        <v>2.9999999999999997E-4</v>
      </c>
    </row>
    <row r="73" spans="2:14">
      <c r="B73" t="s">
        <v>1840</v>
      </c>
      <c r="C73" t="s">
        <v>1841</v>
      </c>
      <c r="D73" t="s">
        <v>123</v>
      </c>
      <c r="E73"/>
      <c r="F73" t="s">
        <v>1734</v>
      </c>
      <c r="G73" t="s">
        <v>110</v>
      </c>
      <c r="H73" s="77">
        <v>37.909999999999997</v>
      </c>
      <c r="I73" s="77">
        <v>20135</v>
      </c>
      <c r="J73" s="77">
        <v>0</v>
      </c>
      <c r="K73" s="77">
        <v>30.971621763750001</v>
      </c>
      <c r="L73" s="78">
        <v>0</v>
      </c>
      <c r="M73" s="78">
        <v>1.12E-2</v>
      </c>
      <c r="N73" s="78">
        <v>5.9999999999999995E-4</v>
      </c>
    </row>
    <row r="74" spans="2:14">
      <c r="B74" t="s">
        <v>1842</v>
      </c>
      <c r="C74" t="s">
        <v>1843</v>
      </c>
      <c r="D74" t="s">
        <v>123</v>
      </c>
      <c r="E74"/>
      <c r="F74" t="s">
        <v>1734</v>
      </c>
      <c r="G74" t="s">
        <v>110</v>
      </c>
      <c r="H74" s="77">
        <v>13.31</v>
      </c>
      <c r="I74" s="77">
        <v>21510</v>
      </c>
      <c r="J74" s="77">
        <v>0</v>
      </c>
      <c r="K74" s="77">
        <v>11.6165454075</v>
      </c>
      <c r="L74" s="78">
        <v>0</v>
      </c>
      <c r="M74" s="78">
        <v>4.1999999999999997E-3</v>
      </c>
      <c r="N74" s="78">
        <v>2.0000000000000001E-4</v>
      </c>
    </row>
    <row r="75" spans="2:14">
      <c r="B75" t="s">
        <v>1844</v>
      </c>
      <c r="C75" t="s">
        <v>1845</v>
      </c>
      <c r="D75" t="s">
        <v>1547</v>
      </c>
      <c r="E75"/>
      <c r="F75" t="s">
        <v>1734</v>
      </c>
      <c r="G75" t="s">
        <v>106</v>
      </c>
      <c r="H75" s="77">
        <v>60.09</v>
      </c>
      <c r="I75" s="77">
        <v>7377</v>
      </c>
      <c r="J75" s="77">
        <v>0</v>
      </c>
      <c r="K75" s="77">
        <v>17.0619984657</v>
      </c>
      <c r="L75" s="78">
        <v>0</v>
      </c>
      <c r="M75" s="78">
        <v>6.1999999999999998E-3</v>
      </c>
      <c r="N75" s="78">
        <v>2.9999999999999997E-4</v>
      </c>
    </row>
    <row r="76" spans="2:14">
      <c r="B76" t="s">
        <v>1846</v>
      </c>
      <c r="C76" t="s">
        <v>1847</v>
      </c>
      <c r="D76" t="s">
        <v>1670</v>
      </c>
      <c r="E76"/>
      <c r="F76" t="s">
        <v>1734</v>
      </c>
      <c r="G76" t="s">
        <v>106</v>
      </c>
      <c r="H76" s="77">
        <v>272.48</v>
      </c>
      <c r="I76" s="77">
        <v>3453.625</v>
      </c>
      <c r="J76" s="77">
        <v>0</v>
      </c>
      <c r="K76" s="77">
        <v>36.220773552600001</v>
      </c>
      <c r="L76" s="78">
        <v>0</v>
      </c>
      <c r="M76" s="78">
        <v>1.3100000000000001E-2</v>
      </c>
      <c r="N76" s="78">
        <v>6.9999999999999999E-4</v>
      </c>
    </row>
    <row r="77" spans="2:14">
      <c r="B77" t="s">
        <v>1848</v>
      </c>
      <c r="C77" t="s">
        <v>1849</v>
      </c>
      <c r="D77" t="s">
        <v>1547</v>
      </c>
      <c r="E77"/>
      <c r="F77" t="s">
        <v>1734</v>
      </c>
      <c r="G77" t="s">
        <v>106</v>
      </c>
      <c r="H77" s="77">
        <v>71.55</v>
      </c>
      <c r="I77" s="77">
        <v>16337</v>
      </c>
      <c r="J77" s="77">
        <v>0</v>
      </c>
      <c r="K77" s="77">
        <v>44.991436351499999</v>
      </c>
      <c r="L77" s="78">
        <v>0</v>
      </c>
      <c r="M77" s="78">
        <v>1.6299999999999999E-2</v>
      </c>
      <c r="N77" s="78">
        <v>8.9999999999999998E-4</v>
      </c>
    </row>
    <row r="78" spans="2:14">
      <c r="B78" t="s">
        <v>1850</v>
      </c>
      <c r="C78" t="s">
        <v>1851</v>
      </c>
      <c r="D78" t="s">
        <v>1547</v>
      </c>
      <c r="E78"/>
      <c r="F78" t="s">
        <v>1734</v>
      </c>
      <c r="G78" t="s">
        <v>106</v>
      </c>
      <c r="H78" s="77">
        <v>17.989999999999998</v>
      </c>
      <c r="I78" s="77">
        <v>14429</v>
      </c>
      <c r="J78" s="77">
        <v>0</v>
      </c>
      <c r="K78" s="77">
        <v>9.9911460579</v>
      </c>
      <c r="L78" s="78">
        <v>0</v>
      </c>
      <c r="M78" s="78">
        <v>3.5999999999999999E-3</v>
      </c>
      <c r="N78" s="78">
        <v>2.0000000000000001E-4</v>
      </c>
    </row>
    <row r="79" spans="2:14">
      <c r="B79" t="s">
        <v>1852</v>
      </c>
      <c r="C79" t="s">
        <v>1853</v>
      </c>
      <c r="D79" t="s">
        <v>107</v>
      </c>
      <c r="E79"/>
      <c r="F79" t="s">
        <v>1734</v>
      </c>
      <c r="G79" t="s">
        <v>120</v>
      </c>
      <c r="H79" s="77">
        <v>136.44999999999999</v>
      </c>
      <c r="I79" s="77">
        <v>8814</v>
      </c>
      <c r="J79" s="77">
        <v>0</v>
      </c>
      <c r="K79" s="77">
        <v>29.607337445399999</v>
      </c>
      <c r="L79" s="78">
        <v>0</v>
      </c>
      <c r="M79" s="78">
        <v>1.0699999999999999E-2</v>
      </c>
      <c r="N79" s="78">
        <v>5.9999999999999995E-4</v>
      </c>
    </row>
    <row r="80" spans="2:14">
      <c r="B80" s="79" t="s">
        <v>1854</v>
      </c>
      <c r="D80" s="16"/>
      <c r="E80" s="16"/>
      <c r="F80" s="16"/>
      <c r="G80" s="16"/>
      <c r="H80" s="81">
        <v>237.12</v>
      </c>
      <c r="J80" s="81">
        <v>0</v>
      </c>
      <c r="K80" s="81">
        <v>81.8486832384</v>
      </c>
      <c r="M80" s="80">
        <v>2.9600000000000001E-2</v>
      </c>
      <c r="N80" s="80">
        <v>1.6000000000000001E-3</v>
      </c>
    </row>
    <row r="81" spans="2:14">
      <c r="B81" t="s">
        <v>1855</v>
      </c>
      <c r="C81" t="s">
        <v>1856</v>
      </c>
      <c r="D81" t="s">
        <v>1670</v>
      </c>
      <c r="E81"/>
      <c r="F81" t="s">
        <v>1766</v>
      </c>
      <c r="G81" t="s">
        <v>106</v>
      </c>
      <c r="H81" s="77">
        <v>237.12</v>
      </c>
      <c r="I81" s="77">
        <v>8968</v>
      </c>
      <c r="J81" s="77">
        <v>0</v>
      </c>
      <c r="K81" s="77">
        <v>81.8486832384</v>
      </c>
      <c r="L81" s="78">
        <v>0</v>
      </c>
      <c r="M81" s="78">
        <v>2.9600000000000001E-2</v>
      </c>
      <c r="N81" s="78">
        <v>1.6000000000000001E-3</v>
      </c>
    </row>
    <row r="82" spans="2:14">
      <c r="B82" s="79" t="s">
        <v>831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208</v>
      </c>
      <c r="C83" t="s">
        <v>208</v>
      </c>
      <c r="D83" s="16"/>
      <c r="E83" s="16"/>
      <c r="F83" t="s">
        <v>208</v>
      </c>
      <c r="G83" t="s">
        <v>208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1774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208</v>
      </c>
      <c r="C85" t="s">
        <v>208</v>
      </c>
      <c r="D85" s="16"/>
      <c r="E85" s="16"/>
      <c r="F85" t="s">
        <v>208</v>
      </c>
      <c r="G85" t="s">
        <v>208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218</v>
      </c>
      <c r="D86" s="16"/>
      <c r="E86" s="16"/>
      <c r="F86" s="16"/>
      <c r="G86" s="16"/>
    </row>
    <row r="87" spans="2:14">
      <c r="B87" t="s">
        <v>304</v>
      </c>
      <c r="D87" s="16"/>
      <c r="E87" s="16"/>
      <c r="F87" s="16"/>
      <c r="G87" s="16"/>
    </row>
    <row r="88" spans="2:14">
      <c r="B88" t="s">
        <v>305</v>
      </c>
      <c r="D88" s="16"/>
      <c r="E88" s="16"/>
      <c r="F88" s="16"/>
      <c r="G88" s="16"/>
    </row>
    <row r="89" spans="2:14">
      <c r="B89" t="s">
        <v>306</v>
      </c>
      <c r="D89" s="16"/>
      <c r="E89" s="16"/>
      <c r="F89" s="16"/>
      <c r="G89" s="16"/>
    </row>
    <row r="90" spans="2:14">
      <c r="B90" t="s">
        <v>307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G33" activeCellId="1" sqref="G31 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2112</v>
      </c>
    </row>
    <row r="3" spans="2:65" s="1" customFormat="1">
      <c r="B3" s="2" t="s">
        <v>2</v>
      </c>
      <c r="C3" s="26" t="s">
        <v>2113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5098.8900000000003</v>
      </c>
      <c r="K11" s="7"/>
      <c r="L11" s="75">
        <v>648.7403657167157</v>
      </c>
      <c r="M11" s="7"/>
      <c r="N11" s="76">
        <v>1</v>
      </c>
      <c r="O11" s="76">
        <v>1.24E-2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1857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1858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831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5098.8900000000003</v>
      </c>
      <c r="L21" s="81">
        <v>648.7403657167157</v>
      </c>
      <c r="N21" s="80">
        <v>1</v>
      </c>
      <c r="O21" s="80">
        <v>1.24E-2</v>
      </c>
    </row>
    <row r="22" spans="2:15">
      <c r="B22" s="79" t="s">
        <v>1857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1858</v>
      </c>
      <c r="C24" s="16"/>
      <c r="D24" s="16"/>
      <c r="E24" s="16"/>
      <c r="J24" s="81">
        <v>4952.18</v>
      </c>
      <c r="L24" s="81">
        <v>593.29906156577567</v>
      </c>
      <c r="N24" s="80">
        <v>0.91449999999999998</v>
      </c>
      <c r="O24" s="80">
        <v>1.1299999999999999E-2</v>
      </c>
    </row>
    <row r="25" spans="2:15">
      <c r="B25" t="s">
        <v>1859</v>
      </c>
      <c r="C25" t="s">
        <v>1860</v>
      </c>
      <c r="D25" t="s">
        <v>123</v>
      </c>
      <c r="E25"/>
      <c r="F25" t="s">
        <v>1766</v>
      </c>
      <c r="G25" t="s">
        <v>835</v>
      </c>
      <c r="H25" t="s">
        <v>210</v>
      </c>
      <c r="I25" t="s">
        <v>110</v>
      </c>
      <c r="J25" s="77">
        <v>11.39</v>
      </c>
      <c r="K25" s="77">
        <v>106693.59239999999</v>
      </c>
      <c r="L25" s="77">
        <v>49.308363707465702</v>
      </c>
      <c r="M25" s="78">
        <v>0</v>
      </c>
      <c r="N25" s="78">
        <v>7.5999999999999998E-2</v>
      </c>
      <c r="O25" s="78">
        <v>8.9999999999999998E-4</v>
      </c>
    </row>
    <row r="26" spans="2:15">
      <c r="B26" t="s">
        <v>1861</v>
      </c>
      <c r="C26" t="s">
        <v>1862</v>
      </c>
      <c r="D26" t="s">
        <v>123</v>
      </c>
      <c r="E26"/>
      <c r="F26" t="s">
        <v>1766</v>
      </c>
      <c r="G26" t="s">
        <v>846</v>
      </c>
      <c r="H26" t="s">
        <v>210</v>
      </c>
      <c r="I26" t="s">
        <v>106</v>
      </c>
      <c r="J26" s="77">
        <v>1.99</v>
      </c>
      <c r="K26" s="77">
        <v>1007522</v>
      </c>
      <c r="L26" s="77">
        <v>77.171248342200002</v>
      </c>
      <c r="M26" s="78">
        <v>0</v>
      </c>
      <c r="N26" s="78">
        <v>0.11899999999999999</v>
      </c>
      <c r="O26" s="78">
        <v>1.5E-3</v>
      </c>
    </row>
    <row r="27" spans="2:15">
      <c r="B27" t="s">
        <v>1863</v>
      </c>
      <c r="C27" t="s">
        <v>1864</v>
      </c>
      <c r="D27" t="s">
        <v>123</v>
      </c>
      <c r="E27"/>
      <c r="F27" t="s">
        <v>1766</v>
      </c>
      <c r="G27" t="s">
        <v>1066</v>
      </c>
      <c r="H27" t="s">
        <v>210</v>
      </c>
      <c r="I27" t="s">
        <v>106</v>
      </c>
      <c r="J27" s="77">
        <v>46.86</v>
      </c>
      <c r="K27" s="77">
        <v>34735.449999999997</v>
      </c>
      <c r="L27" s="77">
        <v>62.650295667629997</v>
      </c>
      <c r="M27" s="78">
        <v>0</v>
      </c>
      <c r="N27" s="78">
        <v>9.6600000000000005E-2</v>
      </c>
      <c r="O27" s="78">
        <v>1.1999999999999999E-3</v>
      </c>
    </row>
    <row r="28" spans="2:15">
      <c r="B28" t="s">
        <v>1865</v>
      </c>
      <c r="C28" t="s">
        <v>1866</v>
      </c>
      <c r="D28" t="s">
        <v>123</v>
      </c>
      <c r="E28"/>
      <c r="F28" t="s">
        <v>1766</v>
      </c>
      <c r="G28" t="s">
        <v>1867</v>
      </c>
      <c r="H28" t="s">
        <v>210</v>
      </c>
      <c r="I28" t="s">
        <v>110</v>
      </c>
      <c r="J28" s="77">
        <v>10.94</v>
      </c>
      <c r="K28" s="77">
        <v>236239</v>
      </c>
      <c r="L28" s="77">
        <v>104.8642478295</v>
      </c>
      <c r="M28" s="78">
        <v>0</v>
      </c>
      <c r="N28" s="78">
        <v>0.16159999999999999</v>
      </c>
      <c r="O28" s="78">
        <v>2E-3</v>
      </c>
    </row>
    <row r="29" spans="2:15">
      <c r="B29" t="s">
        <v>1868</v>
      </c>
      <c r="C29" t="s">
        <v>1869</v>
      </c>
      <c r="D29" t="s">
        <v>123</v>
      </c>
      <c r="E29"/>
      <c r="F29" t="s">
        <v>1766</v>
      </c>
      <c r="G29" t="s">
        <v>1870</v>
      </c>
      <c r="H29" t="s">
        <v>210</v>
      </c>
      <c r="I29" t="s">
        <v>106</v>
      </c>
      <c r="J29" s="77">
        <v>26.84</v>
      </c>
      <c r="K29" s="77">
        <v>122601.60000000001</v>
      </c>
      <c r="L29" s="77">
        <v>126.65623107456</v>
      </c>
      <c r="M29" s="78">
        <v>0</v>
      </c>
      <c r="N29" s="78">
        <v>0.19520000000000001</v>
      </c>
      <c r="O29" s="78">
        <v>2.3999999999999998E-3</v>
      </c>
    </row>
    <row r="30" spans="2:15">
      <c r="B30" t="s">
        <v>1871</v>
      </c>
      <c r="C30" t="s">
        <v>1872</v>
      </c>
      <c r="D30" t="s">
        <v>123</v>
      </c>
      <c r="E30"/>
      <c r="F30" t="s">
        <v>1766</v>
      </c>
      <c r="G30" t="s">
        <v>1870</v>
      </c>
      <c r="H30" t="s">
        <v>210</v>
      </c>
      <c r="I30" t="s">
        <v>113</v>
      </c>
      <c r="J30" s="77">
        <v>4671.08</v>
      </c>
      <c r="K30" s="77">
        <v>132</v>
      </c>
      <c r="L30" s="77">
        <v>28.981230067679999</v>
      </c>
      <c r="M30" s="78">
        <v>0</v>
      </c>
      <c r="N30" s="78">
        <v>4.4699999999999997E-2</v>
      </c>
      <c r="O30" s="78">
        <v>5.9999999999999995E-4</v>
      </c>
    </row>
    <row r="31" spans="2:15">
      <c r="B31" t="s">
        <v>1873</v>
      </c>
      <c r="C31" t="s">
        <v>1874</v>
      </c>
      <c r="D31" t="s">
        <v>123</v>
      </c>
      <c r="E31"/>
      <c r="F31" t="s">
        <v>1766</v>
      </c>
      <c r="G31" t="s">
        <v>2920</v>
      </c>
      <c r="H31" t="s">
        <v>209</v>
      </c>
      <c r="I31" t="s">
        <v>113</v>
      </c>
      <c r="J31" s="77">
        <v>183.08</v>
      </c>
      <c r="K31" s="77">
        <v>16695.209999999952</v>
      </c>
      <c r="L31" s="77">
        <v>143.66744487674001</v>
      </c>
      <c r="M31" s="78">
        <v>0</v>
      </c>
      <c r="N31" s="78">
        <v>0.2215</v>
      </c>
      <c r="O31" s="78">
        <v>2.7000000000000001E-3</v>
      </c>
    </row>
    <row r="32" spans="2:15">
      <c r="B32" s="79" t="s">
        <v>92</v>
      </c>
      <c r="C32" s="16"/>
      <c r="D32" s="16"/>
      <c r="E32" s="16"/>
      <c r="J32" s="81">
        <v>146.71</v>
      </c>
      <c r="L32" s="81">
        <v>55.441304150939999</v>
      </c>
      <c r="N32" s="80">
        <v>8.5500000000000007E-2</v>
      </c>
      <c r="O32" s="80">
        <v>1.1000000000000001E-3</v>
      </c>
    </row>
    <row r="33" spans="2:15">
      <c r="B33" t="s">
        <v>1875</v>
      </c>
      <c r="C33" t="s">
        <v>1876</v>
      </c>
      <c r="D33" t="s">
        <v>123</v>
      </c>
      <c r="E33"/>
      <c r="F33" t="s">
        <v>1734</v>
      </c>
      <c r="G33" t="s">
        <v>2920</v>
      </c>
      <c r="H33" t="s">
        <v>209</v>
      </c>
      <c r="I33" t="s">
        <v>106</v>
      </c>
      <c r="J33" s="77">
        <v>7.77</v>
      </c>
      <c r="K33" s="77">
        <v>20511</v>
      </c>
      <c r="L33" s="77">
        <v>6.1341693903000003</v>
      </c>
      <c r="M33" s="78">
        <v>0</v>
      </c>
      <c r="N33" s="78">
        <v>9.4999999999999998E-3</v>
      </c>
      <c r="O33" s="78">
        <v>1E-4</v>
      </c>
    </row>
    <row r="34" spans="2:15">
      <c r="B34" t="s">
        <v>1877</v>
      </c>
      <c r="C34" t="s">
        <v>1878</v>
      </c>
      <c r="D34" t="s">
        <v>123</v>
      </c>
      <c r="E34"/>
      <c r="F34" t="s">
        <v>1734</v>
      </c>
      <c r="G34" t="s">
        <v>2920</v>
      </c>
      <c r="H34" t="s">
        <v>209</v>
      </c>
      <c r="I34" t="s">
        <v>106</v>
      </c>
      <c r="J34" s="77">
        <v>43.72</v>
      </c>
      <c r="K34" s="77">
        <v>3717</v>
      </c>
      <c r="L34" s="77">
        <v>6.2549036675999998</v>
      </c>
      <c r="M34" s="78">
        <v>0</v>
      </c>
      <c r="N34" s="78">
        <v>9.5999999999999992E-3</v>
      </c>
      <c r="O34" s="78">
        <v>1E-4</v>
      </c>
    </row>
    <row r="35" spans="2:15">
      <c r="B35" t="s">
        <v>1879</v>
      </c>
      <c r="C35" t="s">
        <v>1880</v>
      </c>
      <c r="D35" t="s">
        <v>1881</v>
      </c>
      <c r="E35"/>
      <c r="F35" t="s">
        <v>1734</v>
      </c>
      <c r="G35" t="s">
        <v>2920</v>
      </c>
      <c r="H35" t="s">
        <v>209</v>
      </c>
      <c r="I35" t="s">
        <v>106</v>
      </c>
      <c r="J35" s="77">
        <v>95.22</v>
      </c>
      <c r="K35" s="77">
        <v>11746.8</v>
      </c>
      <c r="L35" s="77">
        <v>43.05223109304</v>
      </c>
      <c r="M35" s="78">
        <v>0</v>
      </c>
      <c r="N35" s="78">
        <v>6.6400000000000001E-2</v>
      </c>
      <c r="O35" s="78">
        <v>8.0000000000000004E-4</v>
      </c>
    </row>
    <row r="36" spans="2:15">
      <c r="B36" s="79" t="s">
        <v>831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I37" t="s">
        <v>208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218</v>
      </c>
      <c r="C38" s="16"/>
      <c r="D38" s="16"/>
      <c r="E38" s="16"/>
    </row>
    <row r="39" spans="2:15">
      <c r="B39" t="s">
        <v>304</v>
      </c>
      <c r="C39" s="16"/>
      <c r="D39" s="16"/>
      <c r="E39" s="16"/>
    </row>
    <row r="40" spans="2:15">
      <c r="B40" t="s">
        <v>305</v>
      </c>
      <c r="C40" s="16"/>
      <c r="D40" s="16"/>
      <c r="E40" s="16"/>
    </row>
    <row r="41" spans="2:15">
      <c r="B41" t="s">
        <v>306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2112</v>
      </c>
    </row>
    <row r="3" spans="2:60" s="1" customFormat="1">
      <c r="B3" s="2" t="s">
        <v>2</v>
      </c>
      <c r="C3" s="26" t="s">
        <v>2113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694.26</v>
      </c>
      <c r="H11" s="7"/>
      <c r="I11" s="75">
        <v>7.7935467300000005E-2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667.31</v>
      </c>
      <c r="I12" s="81">
        <v>5.7544619999999998E-2</v>
      </c>
      <c r="K12" s="80">
        <v>0.73839999999999995</v>
      </c>
      <c r="L12" s="80">
        <v>0</v>
      </c>
    </row>
    <row r="13" spans="2:60">
      <c r="B13" s="79" t="s">
        <v>1882</v>
      </c>
      <c r="D13" s="16"/>
      <c r="E13" s="16"/>
      <c r="G13" s="81">
        <v>667.31</v>
      </c>
      <c r="I13" s="81">
        <v>5.7544619999999998E-2</v>
      </c>
      <c r="K13" s="80">
        <v>0.73839999999999995</v>
      </c>
      <c r="L13" s="80">
        <v>0</v>
      </c>
    </row>
    <row r="14" spans="2:60">
      <c r="B14" t="s">
        <v>1883</v>
      </c>
      <c r="C14" t="s">
        <v>1884</v>
      </c>
      <c r="D14" t="s">
        <v>100</v>
      </c>
      <c r="E14" t="s">
        <v>345</v>
      </c>
      <c r="F14" t="s">
        <v>102</v>
      </c>
      <c r="G14" s="77">
        <v>526.04999999999995</v>
      </c>
      <c r="H14" s="77">
        <v>8.1999999999999993</v>
      </c>
      <c r="I14" s="77">
        <v>4.3136099999999997E-2</v>
      </c>
      <c r="J14" s="78">
        <v>0</v>
      </c>
      <c r="K14" s="78">
        <v>0.55349999999999999</v>
      </c>
      <c r="L14" s="78">
        <v>0</v>
      </c>
    </row>
    <row r="15" spans="2:60">
      <c r="B15" t="s">
        <v>1885</v>
      </c>
      <c r="C15" t="s">
        <v>1886</v>
      </c>
      <c r="D15" t="s">
        <v>100</v>
      </c>
      <c r="E15" t="s">
        <v>129</v>
      </c>
      <c r="F15" t="s">
        <v>102</v>
      </c>
      <c r="G15" s="77">
        <v>141.26</v>
      </c>
      <c r="H15" s="77">
        <v>10.199999999999999</v>
      </c>
      <c r="I15" s="77">
        <v>1.4408519999999999E-2</v>
      </c>
      <c r="J15" s="78">
        <v>0</v>
      </c>
      <c r="K15" s="78">
        <v>0.18490000000000001</v>
      </c>
      <c r="L15" s="78">
        <v>0</v>
      </c>
    </row>
    <row r="16" spans="2:60">
      <c r="B16" s="79" t="s">
        <v>216</v>
      </c>
      <c r="D16" s="16"/>
      <c r="E16" s="16"/>
      <c r="G16" s="81">
        <v>26.95</v>
      </c>
      <c r="I16" s="81">
        <v>2.0390847300000001E-2</v>
      </c>
      <c r="K16" s="80">
        <v>0.2616</v>
      </c>
      <c r="L16" s="80">
        <v>0</v>
      </c>
    </row>
    <row r="17" spans="2:12">
      <c r="B17" s="79" t="s">
        <v>1887</v>
      </c>
      <c r="D17" s="16"/>
      <c r="E17" s="16"/>
      <c r="G17" s="81">
        <v>26.95</v>
      </c>
      <c r="I17" s="81">
        <v>2.0390847300000001E-2</v>
      </c>
      <c r="K17" s="80">
        <v>0.2616</v>
      </c>
      <c r="L17" s="80">
        <v>0</v>
      </c>
    </row>
    <row r="18" spans="2:12">
      <c r="B18" t="s">
        <v>1888</v>
      </c>
      <c r="C18" t="s">
        <v>1889</v>
      </c>
      <c r="D18" t="s">
        <v>1551</v>
      </c>
      <c r="E18" t="s">
        <v>911</v>
      </c>
      <c r="F18" t="s">
        <v>106</v>
      </c>
      <c r="G18" s="77">
        <v>21.32</v>
      </c>
      <c r="H18" s="77">
        <v>23</v>
      </c>
      <c r="I18" s="77">
        <v>1.8873956399999999E-2</v>
      </c>
      <c r="J18" s="78">
        <v>0</v>
      </c>
      <c r="K18" s="78">
        <v>0.2422</v>
      </c>
      <c r="L18" s="78">
        <v>0</v>
      </c>
    </row>
    <row r="19" spans="2:12">
      <c r="B19" t="s">
        <v>1890</v>
      </c>
      <c r="C19" t="s">
        <v>1891</v>
      </c>
      <c r="D19" t="s">
        <v>1547</v>
      </c>
      <c r="E19" t="s">
        <v>978</v>
      </c>
      <c r="F19" t="s">
        <v>106</v>
      </c>
      <c r="G19" s="77">
        <v>5.63</v>
      </c>
      <c r="H19" s="77">
        <v>7</v>
      </c>
      <c r="I19" s="77">
        <v>1.5168909E-3</v>
      </c>
      <c r="J19" s="78">
        <v>0</v>
      </c>
      <c r="K19" s="78">
        <v>1.95E-2</v>
      </c>
      <c r="L19" s="78">
        <v>0</v>
      </c>
    </row>
    <row r="20" spans="2:12">
      <c r="B20" t="s">
        <v>218</v>
      </c>
      <c r="D20" s="16"/>
      <c r="E20" s="16"/>
    </row>
    <row r="21" spans="2:12">
      <c r="B21" t="s">
        <v>304</v>
      </c>
      <c r="D21" s="16"/>
      <c r="E21" s="16"/>
    </row>
    <row r="22" spans="2:12">
      <c r="B22" t="s">
        <v>305</v>
      </c>
      <c r="D22" s="16"/>
      <c r="E22" s="16"/>
    </row>
    <row r="23" spans="2:12">
      <c r="B23" t="s">
        <v>306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2023-12-04T09:11:02Z</dcterms:modified>
</cp:coreProperties>
</file>